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135" windowWidth="19425" windowHeight="10185" tabRatio="603" activeTab="9"/>
  </bookViews>
  <sheets>
    <sheet name="73X1" sheetId="24" r:id="rId1"/>
    <sheet name="44KT1" sheetId="3" r:id="rId2"/>
    <sheet name="01ĐH1" sheetId="4" r:id="rId3"/>
    <sheet name="01HV1" sheetId="14" r:id="rId4"/>
    <sheet name="03TM1" sheetId="16" r:id="rId5"/>
    <sheet name="03CT1" sheetId="6" r:id="rId6"/>
    <sheet name="03CT2" sheetId="5" r:id="rId7"/>
    <sheet name="03NT1." sheetId="21" r:id="rId8"/>
    <sheet name="03CT3" sheetId="18" r:id="rId9"/>
    <sheet name="03TM2" sheetId="19" r:id="rId10"/>
  </sheets>
  <definedNames>
    <definedName name="_xlnm._FilterDatabase" localSheetId="2" hidden="1">'01ĐH1'!$A$1:$IG$35</definedName>
    <definedName name="_xlnm._FilterDatabase" localSheetId="3" hidden="1">'01HV1'!$A$1:$IN$16</definedName>
    <definedName name="_xlnm._FilterDatabase" localSheetId="5" hidden="1">'03CT1'!$A$1:$JL$40</definedName>
    <definedName name="_xlnm._FilterDatabase" localSheetId="6" hidden="1">'03CT2'!$A$1:$JK$27</definedName>
    <definedName name="_xlnm._FilterDatabase" localSheetId="8" hidden="1">'03CT3'!$A$1:$JM$15</definedName>
    <definedName name="_xlnm._FilterDatabase" localSheetId="7" hidden="1">'03NT1.'!$A$1:$IX$14</definedName>
    <definedName name="_xlnm._FilterDatabase" localSheetId="4" hidden="1">'03TM1'!$A$1:$KR$20</definedName>
    <definedName name="_xlnm._FilterDatabase" localSheetId="9" hidden="1">'03TM2'!$A$1:$ND$14</definedName>
    <definedName name="_xlnm._FilterDatabase" localSheetId="1" hidden="1">'44KT1'!$A$1:$JL$25</definedName>
    <definedName name="_xlnm._FilterDatabase" localSheetId="0" hidden="1">'73X1'!$1:$13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4" i="3" l="1"/>
  <c r="BC24" i="3"/>
  <c r="BD24" i="3" s="1"/>
  <c r="BE24" i="3" l="1"/>
  <c r="BF24" i="3" s="1"/>
  <c r="BG24" i="3" s="1"/>
  <c r="K35" i="4"/>
  <c r="L35" i="4" s="1"/>
  <c r="M35" i="4" s="1"/>
  <c r="CQ27" i="5" l="1"/>
  <c r="IB35" i="4"/>
  <c r="FI35" i="4"/>
  <c r="FB35" i="4"/>
  <c r="CU35" i="4"/>
  <c r="CQ35" i="4"/>
  <c r="FF35" i="4" s="1"/>
  <c r="EI35" i="4" l="1"/>
  <c r="EJ35" i="4"/>
  <c r="EK35" i="4" l="1"/>
  <c r="FJ35" i="4"/>
  <c r="EL35" i="4"/>
  <c r="EM35" i="4" s="1"/>
  <c r="KH3" i="19"/>
  <c r="KI3" i="19"/>
  <c r="KJ3" i="19" s="1"/>
  <c r="KH4" i="19"/>
  <c r="KI4" i="19"/>
  <c r="KJ4" i="19" s="1"/>
  <c r="KH5" i="19"/>
  <c r="KI5" i="19"/>
  <c r="KJ5" i="19" s="1"/>
  <c r="KH6" i="19"/>
  <c r="KI6" i="19"/>
  <c r="KJ6" i="19" s="1"/>
  <c r="KH7" i="19"/>
  <c r="KI7" i="19"/>
  <c r="KJ7" i="19" s="1"/>
  <c r="KH8" i="19"/>
  <c r="KI8" i="19"/>
  <c r="KJ8" i="19" s="1"/>
  <c r="KH9" i="19"/>
  <c r="KI9" i="19"/>
  <c r="KJ9" i="19" s="1"/>
  <c r="KH10" i="19"/>
  <c r="KI10" i="19"/>
  <c r="KJ10" i="19" s="1"/>
  <c r="KH11" i="19"/>
  <c r="KI11" i="19"/>
  <c r="KJ11" i="19" s="1"/>
  <c r="KH12" i="19"/>
  <c r="KI12" i="19"/>
  <c r="KJ12" i="19" s="1"/>
  <c r="KH13" i="19"/>
  <c r="KI13" i="19"/>
  <c r="KJ13" i="19" s="1"/>
  <c r="KH14" i="19"/>
  <c r="KI14" i="19"/>
  <c r="KJ14" i="19" s="1"/>
  <c r="JW3" i="19"/>
  <c r="JX3" i="19"/>
  <c r="JY3" i="19" s="1"/>
  <c r="JW4" i="19"/>
  <c r="JX4" i="19"/>
  <c r="JY4" i="19" s="1"/>
  <c r="JW5" i="19"/>
  <c r="JX5" i="19"/>
  <c r="JY5" i="19" s="1"/>
  <c r="JW6" i="19"/>
  <c r="JX6" i="19"/>
  <c r="JY6" i="19" s="1"/>
  <c r="JW7" i="19"/>
  <c r="JX7" i="19"/>
  <c r="JY7" i="19" s="1"/>
  <c r="JW8" i="19"/>
  <c r="JX8" i="19"/>
  <c r="JY8" i="19" s="1"/>
  <c r="JW9" i="19"/>
  <c r="JX9" i="19"/>
  <c r="JY9" i="19" s="1"/>
  <c r="JW10" i="19"/>
  <c r="JX10" i="19"/>
  <c r="JY10" i="19" s="1"/>
  <c r="JW11" i="19"/>
  <c r="JX11" i="19"/>
  <c r="JY11" i="19" s="1"/>
  <c r="JW12" i="19"/>
  <c r="JX12" i="19"/>
  <c r="JY12" i="19" s="1"/>
  <c r="JW13" i="19"/>
  <c r="JX13" i="19"/>
  <c r="JY13" i="19" s="1"/>
  <c r="JW14" i="19"/>
  <c r="JX14" i="19"/>
  <c r="JY14" i="19" s="1"/>
  <c r="EN35" i="4" l="1"/>
  <c r="FK35" i="4"/>
  <c r="FC35" i="4"/>
  <c r="KK3" i="19"/>
  <c r="KL3" i="19" s="1"/>
  <c r="JZ10" i="19"/>
  <c r="KA10" i="19" s="1"/>
  <c r="KB10" i="19" s="1"/>
  <c r="KK6" i="19"/>
  <c r="KL6" i="19" s="1"/>
  <c r="JZ3" i="19"/>
  <c r="KA3" i="19" s="1"/>
  <c r="KB3" i="19" s="1"/>
  <c r="KK5" i="19"/>
  <c r="KL5" i="19" s="1"/>
  <c r="KK14" i="19"/>
  <c r="KL14" i="19" s="1"/>
  <c r="KK12" i="19"/>
  <c r="KL12" i="19" s="1"/>
  <c r="KK11" i="19"/>
  <c r="KL11" i="19" s="1"/>
  <c r="KK9" i="19"/>
  <c r="KL9" i="19" s="1"/>
  <c r="KK7" i="19"/>
  <c r="KL7" i="19" s="1"/>
  <c r="KK13" i="19"/>
  <c r="KL13" i="19" s="1"/>
  <c r="KK10" i="19"/>
  <c r="KL10" i="19" s="1"/>
  <c r="KK8" i="19"/>
  <c r="KL8" i="19" s="1"/>
  <c r="KK4" i="19"/>
  <c r="KL4" i="19" s="1"/>
  <c r="JZ7" i="19"/>
  <c r="KA7" i="19" s="1"/>
  <c r="KB7" i="19" s="1"/>
  <c r="JZ9" i="19"/>
  <c r="KA9" i="19" s="1"/>
  <c r="KB9" i="19" s="1"/>
  <c r="JZ4" i="19"/>
  <c r="KA4" i="19" s="1"/>
  <c r="KB4" i="19" s="1"/>
  <c r="JZ14" i="19"/>
  <c r="KA14" i="19" s="1"/>
  <c r="KB14" i="19" s="1"/>
  <c r="JZ12" i="19"/>
  <c r="KA12" i="19" s="1"/>
  <c r="KB12" i="19" s="1"/>
  <c r="JZ5" i="19"/>
  <c r="KA5" i="19" s="1"/>
  <c r="KB5" i="19" s="1"/>
  <c r="JZ13" i="19"/>
  <c r="KA13" i="19" s="1"/>
  <c r="KB13" i="19" s="1"/>
  <c r="JZ11" i="19"/>
  <c r="KA11" i="19" s="1"/>
  <c r="KB11" i="19" s="1"/>
  <c r="JZ8" i="19"/>
  <c r="KA8" i="19" s="1"/>
  <c r="KB8" i="19" s="1"/>
  <c r="JZ6" i="19"/>
  <c r="KA6" i="19" s="1"/>
  <c r="KB6" i="19" s="1"/>
  <c r="JL3" i="19"/>
  <c r="JM3" i="19"/>
  <c r="JN3" i="19" s="1"/>
  <c r="JL4" i="19"/>
  <c r="JM4" i="19"/>
  <c r="JN4" i="19" s="1"/>
  <c r="JL5" i="19"/>
  <c r="JM5" i="19"/>
  <c r="JN5" i="19" s="1"/>
  <c r="JL6" i="19"/>
  <c r="JM6" i="19"/>
  <c r="JN6" i="19" s="1"/>
  <c r="JL7" i="19"/>
  <c r="JM7" i="19"/>
  <c r="JN7" i="19" s="1"/>
  <c r="JL8" i="19"/>
  <c r="JM8" i="19"/>
  <c r="JN8" i="19" s="1"/>
  <c r="JL9" i="19"/>
  <c r="JM9" i="19"/>
  <c r="JN9" i="19" s="1"/>
  <c r="JL10" i="19"/>
  <c r="JM10" i="19"/>
  <c r="JN10" i="19" s="1"/>
  <c r="JL11" i="19"/>
  <c r="JM11" i="19"/>
  <c r="JN11" i="19" s="1"/>
  <c r="JL12" i="19"/>
  <c r="JM12" i="19"/>
  <c r="JN12" i="19" s="1"/>
  <c r="JL13" i="19"/>
  <c r="JM13" i="19"/>
  <c r="JN13" i="19" s="1"/>
  <c r="JL14" i="19"/>
  <c r="JM14" i="19"/>
  <c r="JN14" i="19" s="1"/>
  <c r="KM8" i="19" l="1"/>
  <c r="KM13" i="19"/>
  <c r="KM9" i="19"/>
  <c r="KM12" i="19"/>
  <c r="KM5" i="19"/>
  <c r="KM6" i="19"/>
  <c r="KM3" i="19"/>
  <c r="KM4" i="19"/>
  <c r="KM10" i="19"/>
  <c r="KM7" i="19"/>
  <c r="KM11" i="19"/>
  <c r="KM14" i="19"/>
  <c r="FD35" i="4"/>
  <c r="FG35" i="4"/>
  <c r="FH35" i="4" s="1"/>
  <c r="JO5" i="19"/>
  <c r="JP5" i="19" s="1"/>
  <c r="JQ5" i="19" s="1"/>
  <c r="JO6" i="19"/>
  <c r="JP6" i="19" s="1"/>
  <c r="JQ6" i="19" s="1"/>
  <c r="JO4" i="19"/>
  <c r="JP4" i="19" s="1"/>
  <c r="JQ4" i="19" s="1"/>
  <c r="JO14" i="19"/>
  <c r="JP14" i="19" s="1"/>
  <c r="JQ14" i="19" s="1"/>
  <c r="JO12" i="19"/>
  <c r="JP12" i="19" s="1"/>
  <c r="JQ12" i="19" s="1"/>
  <c r="JO10" i="19"/>
  <c r="JP10" i="19" s="1"/>
  <c r="JQ10" i="19" s="1"/>
  <c r="JO8" i="19"/>
  <c r="JP8" i="19" s="1"/>
  <c r="JQ8" i="19" s="1"/>
  <c r="JO13" i="19"/>
  <c r="JP13" i="19" s="1"/>
  <c r="JQ13" i="19" s="1"/>
  <c r="JO11" i="19"/>
  <c r="JP11" i="19" s="1"/>
  <c r="JQ11" i="19" s="1"/>
  <c r="JO9" i="19"/>
  <c r="JP9" i="19" s="1"/>
  <c r="JQ9" i="19" s="1"/>
  <c r="JO7" i="19"/>
  <c r="JP7" i="19" s="1"/>
  <c r="JQ7" i="19" s="1"/>
  <c r="JO3" i="19"/>
  <c r="JP3" i="19" s="1"/>
  <c r="JQ3" i="19" s="1"/>
  <c r="JA3" i="18" l="1"/>
  <c r="JB3" i="18"/>
  <c r="JC3" i="18" s="1"/>
  <c r="JA4" i="18"/>
  <c r="JB4" i="18"/>
  <c r="JC4" i="18" s="1"/>
  <c r="JA5" i="18"/>
  <c r="JB5" i="18"/>
  <c r="JC5" i="18" s="1"/>
  <c r="JA6" i="18"/>
  <c r="JB6" i="18"/>
  <c r="JC6" i="18" s="1"/>
  <c r="JA7" i="18"/>
  <c r="JB7" i="18"/>
  <c r="JC7" i="18" s="1"/>
  <c r="JA8" i="18"/>
  <c r="JB8" i="18"/>
  <c r="JC8" i="18" s="1"/>
  <c r="JA9" i="18"/>
  <c r="JB9" i="18"/>
  <c r="JC9" i="18" s="1"/>
  <c r="JA10" i="18"/>
  <c r="JB10" i="18"/>
  <c r="JC10" i="18" s="1"/>
  <c r="JA11" i="18"/>
  <c r="JB11" i="18"/>
  <c r="JC11" i="18" s="1"/>
  <c r="JA12" i="18"/>
  <c r="JB12" i="18"/>
  <c r="JC12" i="18" s="1"/>
  <c r="JA13" i="18"/>
  <c r="JB13" i="18"/>
  <c r="JC13" i="18" s="1"/>
  <c r="JA14" i="18"/>
  <c r="JB14" i="18"/>
  <c r="JC14" i="18" s="1"/>
  <c r="JA15" i="18"/>
  <c r="JB15" i="18"/>
  <c r="JC15" i="18" s="1"/>
  <c r="JA3" i="6"/>
  <c r="JB3" i="6"/>
  <c r="JC3" i="6" s="1"/>
  <c r="JA4" i="6"/>
  <c r="JB4" i="6"/>
  <c r="JC4" i="6" s="1"/>
  <c r="JA5" i="6"/>
  <c r="JB5" i="6"/>
  <c r="JC5" i="6" s="1"/>
  <c r="JA6" i="6"/>
  <c r="JB6" i="6"/>
  <c r="JC6" i="6" s="1"/>
  <c r="JA7" i="6"/>
  <c r="JB7" i="6"/>
  <c r="JC7" i="6" s="1"/>
  <c r="JA8" i="6"/>
  <c r="JB8" i="6"/>
  <c r="JC8" i="6" s="1"/>
  <c r="JA9" i="6"/>
  <c r="JB9" i="6"/>
  <c r="JC9" i="6" s="1"/>
  <c r="JA10" i="6"/>
  <c r="JB10" i="6"/>
  <c r="JC10" i="6" s="1"/>
  <c r="JA11" i="6"/>
  <c r="JB11" i="6"/>
  <c r="JC11" i="6" s="1"/>
  <c r="JA12" i="6"/>
  <c r="JB12" i="6"/>
  <c r="JC12" i="6" s="1"/>
  <c r="JA13" i="6"/>
  <c r="JB13" i="6"/>
  <c r="JC13" i="6" s="1"/>
  <c r="JA14" i="6"/>
  <c r="JB14" i="6"/>
  <c r="JC14" i="6" s="1"/>
  <c r="JA15" i="6"/>
  <c r="JB15" i="6"/>
  <c r="JC15" i="6" s="1"/>
  <c r="JA16" i="6"/>
  <c r="JB16" i="6"/>
  <c r="JC16" i="6" s="1"/>
  <c r="JA17" i="6"/>
  <c r="JB17" i="6"/>
  <c r="JC17" i="6" s="1"/>
  <c r="JA18" i="6"/>
  <c r="JB18" i="6"/>
  <c r="JC18" i="6" s="1"/>
  <c r="JA19" i="6"/>
  <c r="JB19" i="6"/>
  <c r="JC19" i="6" s="1"/>
  <c r="JA20" i="6"/>
  <c r="JB20" i="6"/>
  <c r="JC20" i="6" s="1"/>
  <c r="JA21" i="6"/>
  <c r="JB21" i="6"/>
  <c r="JC21" i="6" s="1"/>
  <c r="JA22" i="6"/>
  <c r="JB22" i="6"/>
  <c r="JC22" i="6" s="1"/>
  <c r="JA23" i="6"/>
  <c r="JB23" i="6"/>
  <c r="JC23" i="6" s="1"/>
  <c r="JA24" i="6"/>
  <c r="JB24" i="6"/>
  <c r="JC24" i="6" s="1"/>
  <c r="JA25" i="6"/>
  <c r="JB25" i="6"/>
  <c r="JC25" i="6" s="1"/>
  <c r="JA26" i="6"/>
  <c r="JB26" i="6"/>
  <c r="JC26" i="6" s="1"/>
  <c r="JA27" i="6"/>
  <c r="JB27" i="6"/>
  <c r="JC27" i="6" s="1"/>
  <c r="JA28" i="6"/>
  <c r="JB28" i="6"/>
  <c r="JC28" i="6" s="1"/>
  <c r="JA29" i="6"/>
  <c r="JB29" i="6"/>
  <c r="JC29" i="6" s="1"/>
  <c r="JA30" i="6"/>
  <c r="JB30" i="6"/>
  <c r="JC30" i="6" s="1"/>
  <c r="JA31" i="6"/>
  <c r="JB31" i="6"/>
  <c r="JC31" i="6" s="1"/>
  <c r="JA32" i="6"/>
  <c r="JB32" i="6"/>
  <c r="JC32" i="6" s="1"/>
  <c r="JA33" i="6"/>
  <c r="JB33" i="6"/>
  <c r="JC33" i="6" s="1"/>
  <c r="JA34" i="6"/>
  <c r="JB34" i="6"/>
  <c r="JC34" i="6" s="1"/>
  <c r="JA35" i="6"/>
  <c r="JB35" i="6"/>
  <c r="JC35" i="6" s="1"/>
  <c r="JA36" i="6"/>
  <c r="JB36" i="6"/>
  <c r="JC36" i="6" s="1"/>
  <c r="JA37" i="6"/>
  <c r="JB37" i="6"/>
  <c r="JC37" i="6" s="1"/>
  <c r="JA38" i="6"/>
  <c r="JB38" i="6"/>
  <c r="JC38" i="6" s="1"/>
  <c r="JA39" i="6"/>
  <c r="JB39" i="6"/>
  <c r="JC39" i="6" s="1"/>
  <c r="JA40" i="6"/>
  <c r="JB40" i="6"/>
  <c r="JC40" i="6" s="1"/>
  <c r="JD5" i="18" l="1"/>
  <c r="JE5" i="18" s="1"/>
  <c r="JD3" i="18"/>
  <c r="JE3" i="18" s="1"/>
  <c r="JD31" i="6"/>
  <c r="JE31" i="6" s="1"/>
  <c r="JD13" i="6"/>
  <c r="JE13" i="6" s="1"/>
  <c r="JD27" i="6"/>
  <c r="JE27" i="6" s="1"/>
  <c r="JD9" i="6"/>
  <c r="JE9" i="6" s="1"/>
  <c r="JD29" i="6"/>
  <c r="JE29" i="6" s="1"/>
  <c r="JD25" i="6"/>
  <c r="JE25" i="6" s="1"/>
  <c r="JD5" i="6"/>
  <c r="JE5" i="6" s="1"/>
  <c r="JD16" i="6"/>
  <c r="JE16" i="6" s="1"/>
  <c r="JD11" i="6"/>
  <c r="JE11" i="6" s="1"/>
  <c r="JD7" i="6"/>
  <c r="JE7" i="6" s="1"/>
  <c r="JD3" i="6"/>
  <c r="JE3" i="6" s="1"/>
  <c r="JD4" i="18"/>
  <c r="JE4" i="18" s="1"/>
  <c r="JD15" i="18"/>
  <c r="JE15" i="18" s="1"/>
  <c r="JD13" i="18"/>
  <c r="JE13" i="18" s="1"/>
  <c r="JD11" i="18"/>
  <c r="JE11" i="18" s="1"/>
  <c r="JD9" i="18"/>
  <c r="JE9" i="18" s="1"/>
  <c r="JD8" i="18"/>
  <c r="JE8" i="18" s="1"/>
  <c r="JD6" i="18"/>
  <c r="JE6" i="18" s="1"/>
  <c r="JD14" i="18"/>
  <c r="JE14" i="18" s="1"/>
  <c r="JD12" i="18"/>
  <c r="JE12" i="18" s="1"/>
  <c r="JD10" i="18"/>
  <c r="JE10" i="18" s="1"/>
  <c r="JD7" i="18"/>
  <c r="JE7" i="18" s="1"/>
  <c r="JD32" i="6"/>
  <c r="JE32" i="6" s="1"/>
  <c r="JD30" i="6"/>
  <c r="JE30" i="6" s="1"/>
  <c r="JD28" i="6"/>
  <c r="JE28" i="6" s="1"/>
  <c r="JD26" i="6"/>
  <c r="JE26" i="6" s="1"/>
  <c r="JD24" i="6"/>
  <c r="JE24" i="6" s="1"/>
  <c r="JD14" i="6"/>
  <c r="JE14" i="6" s="1"/>
  <c r="JD12" i="6"/>
  <c r="JE12" i="6" s="1"/>
  <c r="JD10" i="6"/>
  <c r="JE10" i="6" s="1"/>
  <c r="JD8" i="6"/>
  <c r="JE8" i="6" s="1"/>
  <c r="JD6" i="6"/>
  <c r="JE6" i="6" s="1"/>
  <c r="JD4" i="6"/>
  <c r="JE4" i="6" s="1"/>
  <c r="JD40" i="6"/>
  <c r="JE40" i="6" s="1"/>
  <c r="JD39" i="6"/>
  <c r="JE39" i="6" s="1"/>
  <c r="JD38" i="6"/>
  <c r="JE38" i="6" s="1"/>
  <c r="JD37" i="6"/>
  <c r="JE37" i="6" s="1"/>
  <c r="JD36" i="6"/>
  <c r="JE36" i="6" s="1"/>
  <c r="JD35" i="6"/>
  <c r="JE35" i="6" s="1"/>
  <c r="JD34" i="6"/>
  <c r="JE34" i="6" s="1"/>
  <c r="JD33" i="6"/>
  <c r="JE33" i="6" s="1"/>
  <c r="JD22" i="6"/>
  <c r="JE22" i="6" s="1"/>
  <c r="JD20" i="6"/>
  <c r="JE20" i="6" s="1"/>
  <c r="JD18" i="6"/>
  <c r="JE18" i="6" s="1"/>
  <c r="JD15" i="6"/>
  <c r="JE15" i="6" s="1"/>
  <c r="JD23" i="6"/>
  <c r="JE23" i="6" s="1"/>
  <c r="JD21" i="6"/>
  <c r="JE21" i="6" s="1"/>
  <c r="JD19" i="6"/>
  <c r="JE19" i="6" s="1"/>
  <c r="JD17" i="6"/>
  <c r="JE17" i="6" s="1"/>
  <c r="JF10" i="18" l="1"/>
  <c r="JF8" i="18"/>
  <c r="JF15" i="18"/>
  <c r="JF7" i="18"/>
  <c r="JF12" i="18"/>
  <c r="JF6" i="18"/>
  <c r="JF9" i="18"/>
  <c r="JF13" i="18"/>
  <c r="JF4" i="18"/>
  <c r="JF3" i="18"/>
  <c r="JF14" i="18"/>
  <c r="JF11" i="18"/>
  <c r="JF5" i="18"/>
  <c r="JF21" i="6"/>
  <c r="JF20" i="6"/>
  <c r="JF35" i="6"/>
  <c r="JF39" i="6"/>
  <c r="JF4" i="6"/>
  <c r="JF19" i="6"/>
  <c r="JF23" i="6"/>
  <c r="JF18" i="6"/>
  <c r="JF22" i="6"/>
  <c r="JF34" i="6"/>
  <c r="JF36" i="6"/>
  <c r="JF38" i="6"/>
  <c r="JF40" i="6"/>
  <c r="JF6" i="6"/>
  <c r="JF10" i="6"/>
  <c r="JF14" i="6"/>
  <c r="JF26" i="6"/>
  <c r="JF30" i="6"/>
  <c r="JF7" i="6"/>
  <c r="JF16" i="6"/>
  <c r="JF25" i="6"/>
  <c r="JF9" i="6"/>
  <c r="JF13" i="6"/>
  <c r="JF17" i="6"/>
  <c r="JF15" i="6"/>
  <c r="JF33" i="6"/>
  <c r="JF37" i="6"/>
  <c r="JF8" i="6"/>
  <c r="JF12" i="6"/>
  <c r="JF24" i="6"/>
  <c r="JF28" i="6"/>
  <c r="JF32" i="6"/>
  <c r="JF3" i="6"/>
  <c r="JF11" i="6"/>
  <c r="JF5" i="6"/>
  <c r="JF29" i="6"/>
  <c r="JF27" i="6"/>
  <c r="JF31" i="6"/>
  <c r="IN3" i="21"/>
  <c r="IO3" i="21"/>
  <c r="IP3" i="21" s="1"/>
  <c r="IN4" i="21"/>
  <c r="IO4" i="21"/>
  <c r="IP4" i="21" s="1"/>
  <c r="IN5" i="21"/>
  <c r="IO5" i="21"/>
  <c r="IP5" i="21" s="1"/>
  <c r="IN6" i="21"/>
  <c r="IO6" i="21"/>
  <c r="IP6" i="21" s="1"/>
  <c r="IN7" i="21"/>
  <c r="IO7" i="21"/>
  <c r="IP7" i="21" s="1"/>
  <c r="IN8" i="21"/>
  <c r="IO8" i="21"/>
  <c r="IP8" i="21" s="1"/>
  <c r="IN9" i="21"/>
  <c r="IO9" i="21"/>
  <c r="IP9" i="21" s="1"/>
  <c r="IN10" i="21"/>
  <c r="IO10" i="21"/>
  <c r="IP10" i="21" s="1"/>
  <c r="IN11" i="21"/>
  <c r="IO11" i="21"/>
  <c r="IP11" i="21" s="1"/>
  <c r="IN12" i="21"/>
  <c r="IO12" i="21"/>
  <c r="IP12" i="21" s="1"/>
  <c r="IN13" i="21"/>
  <c r="IO13" i="21"/>
  <c r="IP13" i="21" s="1"/>
  <c r="IN14" i="21"/>
  <c r="IO14" i="21"/>
  <c r="IP14" i="21" s="1"/>
  <c r="IQ3" i="21" l="1"/>
  <c r="IR3" i="21" s="1"/>
  <c r="IQ9" i="21"/>
  <c r="IR9" i="21" s="1"/>
  <c r="IQ8" i="21"/>
  <c r="IR8" i="21" s="1"/>
  <c r="IQ14" i="21"/>
  <c r="IR14" i="21" s="1"/>
  <c r="IQ13" i="21"/>
  <c r="IR13" i="21" s="1"/>
  <c r="IQ12" i="21"/>
  <c r="IR12" i="21" s="1"/>
  <c r="IQ11" i="21"/>
  <c r="IR11" i="21" s="1"/>
  <c r="IQ10" i="21"/>
  <c r="IR10" i="21" s="1"/>
  <c r="IQ7" i="21"/>
  <c r="IR7" i="21" s="1"/>
  <c r="IQ6" i="21"/>
  <c r="IR6" i="21" s="1"/>
  <c r="IQ5" i="21"/>
  <c r="IR5" i="21" s="1"/>
  <c r="IQ4" i="21"/>
  <c r="IR4" i="21" s="1"/>
  <c r="HT3" i="4"/>
  <c r="HU3" i="4"/>
  <c r="HV3" i="4" s="1"/>
  <c r="HT4" i="4"/>
  <c r="HU4" i="4"/>
  <c r="HV4" i="4" s="1"/>
  <c r="HT5" i="4"/>
  <c r="HU5" i="4"/>
  <c r="HV5" i="4" s="1"/>
  <c r="HT6" i="4"/>
  <c r="HU6" i="4"/>
  <c r="HV6" i="4" s="1"/>
  <c r="HT7" i="4"/>
  <c r="HU7" i="4"/>
  <c r="HV7" i="4" s="1"/>
  <c r="HT8" i="4"/>
  <c r="HU8" i="4"/>
  <c r="HV8" i="4" s="1"/>
  <c r="HT9" i="4"/>
  <c r="HU9" i="4"/>
  <c r="HV9" i="4" s="1"/>
  <c r="HT10" i="4"/>
  <c r="HU10" i="4"/>
  <c r="HV10" i="4" s="1"/>
  <c r="HT11" i="4"/>
  <c r="HU11" i="4"/>
  <c r="HV11" i="4" s="1"/>
  <c r="HT12" i="4"/>
  <c r="HU12" i="4"/>
  <c r="HV12" i="4" s="1"/>
  <c r="HT13" i="4"/>
  <c r="HU13" i="4"/>
  <c r="HV13" i="4" s="1"/>
  <c r="HT14" i="4"/>
  <c r="HU14" i="4"/>
  <c r="HV14" i="4" s="1"/>
  <c r="HT15" i="4"/>
  <c r="HU15" i="4"/>
  <c r="HV15" i="4" s="1"/>
  <c r="HT16" i="4"/>
  <c r="HU16" i="4"/>
  <c r="HV16" i="4" s="1"/>
  <c r="HT17" i="4"/>
  <c r="HU17" i="4"/>
  <c r="HV17" i="4" s="1"/>
  <c r="HT18" i="4"/>
  <c r="HU18" i="4"/>
  <c r="HV18" i="4" s="1"/>
  <c r="HT19" i="4"/>
  <c r="HU19" i="4"/>
  <c r="HV19" i="4" s="1"/>
  <c r="HT20" i="4"/>
  <c r="HU20" i="4"/>
  <c r="HV20" i="4" s="1"/>
  <c r="HT21" i="4"/>
  <c r="HU21" i="4"/>
  <c r="HV21" i="4" s="1"/>
  <c r="HT22" i="4"/>
  <c r="HU22" i="4"/>
  <c r="HV22" i="4" s="1"/>
  <c r="HT23" i="4"/>
  <c r="HU23" i="4"/>
  <c r="HV23" i="4" s="1"/>
  <c r="HT24" i="4"/>
  <c r="HU24" i="4"/>
  <c r="HV24" i="4" s="1"/>
  <c r="HT25" i="4"/>
  <c r="HU25" i="4"/>
  <c r="HV25" i="4" s="1"/>
  <c r="HT26" i="4"/>
  <c r="HU26" i="4"/>
  <c r="HV26" i="4" s="1"/>
  <c r="HT27" i="4"/>
  <c r="HU27" i="4"/>
  <c r="HV27" i="4" s="1"/>
  <c r="HT28" i="4"/>
  <c r="HU28" i="4"/>
  <c r="HV28" i="4" s="1"/>
  <c r="HT29" i="4"/>
  <c r="HU29" i="4"/>
  <c r="HV29" i="4" s="1"/>
  <c r="HT30" i="4"/>
  <c r="HU30" i="4"/>
  <c r="HV30" i="4" s="1"/>
  <c r="HT31" i="4"/>
  <c r="HU31" i="4"/>
  <c r="HV31" i="4" s="1"/>
  <c r="HT32" i="4"/>
  <c r="HU32" i="4"/>
  <c r="HV32" i="4" s="1"/>
  <c r="HT33" i="4"/>
  <c r="HU33" i="4"/>
  <c r="HV33" i="4" s="1"/>
  <c r="HT34" i="4"/>
  <c r="HU34" i="4"/>
  <c r="HV34" i="4" s="1"/>
  <c r="HT35" i="4"/>
  <c r="HU35" i="4"/>
  <c r="HV35" i="4" s="1"/>
  <c r="IS5" i="21" l="1"/>
  <c r="IS11" i="21"/>
  <c r="IS13" i="21"/>
  <c r="IS8" i="21"/>
  <c r="IS4" i="21"/>
  <c r="IS6" i="21"/>
  <c r="IS10" i="21"/>
  <c r="IS12" i="21"/>
  <c r="IS14" i="21"/>
  <c r="IS9" i="21"/>
  <c r="IS7" i="21"/>
  <c r="IS3" i="21"/>
  <c r="HW7" i="4"/>
  <c r="HX7" i="4" s="1"/>
  <c r="HW3" i="4"/>
  <c r="HX3" i="4" s="1"/>
  <c r="HW9" i="4"/>
  <c r="HX9" i="4" s="1"/>
  <c r="HW5" i="4"/>
  <c r="HX5" i="4" s="1"/>
  <c r="HW11" i="4"/>
  <c r="HX11" i="4" s="1"/>
  <c r="HW8" i="4"/>
  <c r="HX8" i="4" s="1"/>
  <c r="HW6" i="4"/>
  <c r="HX6" i="4" s="1"/>
  <c r="HW4" i="4"/>
  <c r="HX4" i="4" s="1"/>
  <c r="HW35" i="4"/>
  <c r="HX35" i="4" s="1"/>
  <c r="HY35" i="4" s="1"/>
  <c r="HW34" i="4"/>
  <c r="HX34" i="4" s="1"/>
  <c r="HW33" i="4"/>
  <c r="HX33" i="4" s="1"/>
  <c r="HW32" i="4"/>
  <c r="HX32" i="4" s="1"/>
  <c r="HW31" i="4"/>
  <c r="HX31" i="4" s="1"/>
  <c r="HW30" i="4"/>
  <c r="HX30" i="4" s="1"/>
  <c r="HW29" i="4"/>
  <c r="HX29" i="4" s="1"/>
  <c r="HW28" i="4"/>
  <c r="HX28" i="4" s="1"/>
  <c r="HW26" i="4"/>
  <c r="HX26" i="4" s="1"/>
  <c r="HW24" i="4"/>
  <c r="HX24" i="4" s="1"/>
  <c r="HW22" i="4"/>
  <c r="HX22" i="4" s="1"/>
  <c r="HW20" i="4"/>
  <c r="HX20" i="4" s="1"/>
  <c r="HW18" i="4"/>
  <c r="HX18" i="4" s="1"/>
  <c r="HW16" i="4"/>
  <c r="HX16" i="4" s="1"/>
  <c r="HW14" i="4"/>
  <c r="HX14" i="4" s="1"/>
  <c r="HW12" i="4"/>
  <c r="HX12" i="4" s="1"/>
  <c r="HW10" i="4"/>
  <c r="HX10" i="4" s="1"/>
  <c r="HW27" i="4"/>
  <c r="HX27" i="4" s="1"/>
  <c r="HW25" i="4"/>
  <c r="HX25" i="4" s="1"/>
  <c r="HW23" i="4"/>
  <c r="HX23" i="4" s="1"/>
  <c r="HW21" i="4"/>
  <c r="HX21" i="4" s="1"/>
  <c r="HW19" i="4"/>
  <c r="HX19" i="4" s="1"/>
  <c r="HW17" i="4"/>
  <c r="HX17" i="4" s="1"/>
  <c r="HW15" i="4"/>
  <c r="HX15" i="4" s="1"/>
  <c r="HW13" i="4"/>
  <c r="HX13" i="4" s="1"/>
  <c r="HY13" i="4" l="1"/>
  <c r="HY17" i="4"/>
  <c r="HY15" i="4"/>
  <c r="HY19" i="4"/>
  <c r="HY23" i="4"/>
  <c r="HY27" i="4"/>
  <c r="HY12" i="4"/>
  <c r="HY16" i="4"/>
  <c r="HY20" i="4"/>
  <c r="HY24" i="4"/>
  <c r="HY28" i="4"/>
  <c r="HY30" i="4"/>
  <c r="HY32" i="4"/>
  <c r="HY34" i="4"/>
  <c r="HY4" i="4"/>
  <c r="HY8" i="4"/>
  <c r="HY5" i="4"/>
  <c r="HY21" i="4"/>
  <c r="HY25" i="4"/>
  <c r="HY10" i="4"/>
  <c r="HY14" i="4"/>
  <c r="HY18" i="4"/>
  <c r="HY22" i="4"/>
  <c r="HY26" i="4"/>
  <c r="HY29" i="4"/>
  <c r="HY31" i="4"/>
  <c r="HY33" i="4"/>
  <c r="HY6" i="4"/>
  <c r="HY11" i="4"/>
  <c r="HY9" i="4"/>
  <c r="HY3" i="4"/>
  <c r="HY7" i="4"/>
  <c r="ID3" i="14"/>
  <c r="IE3" i="14"/>
  <c r="IF3" i="14" s="1"/>
  <c r="ID4" i="14"/>
  <c r="IE4" i="14"/>
  <c r="IF4" i="14" s="1"/>
  <c r="ID5" i="14"/>
  <c r="IE5" i="14"/>
  <c r="IF5" i="14" s="1"/>
  <c r="ID6" i="14"/>
  <c r="IE6" i="14"/>
  <c r="IF6" i="14" s="1"/>
  <c r="ID7" i="14"/>
  <c r="IE7" i="14"/>
  <c r="IF7" i="14" s="1"/>
  <c r="ID8" i="14"/>
  <c r="IE8" i="14"/>
  <c r="IF8" i="14" s="1"/>
  <c r="ID9" i="14"/>
  <c r="IE9" i="14"/>
  <c r="IF9" i="14" s="1"/>
  <c r="ID10" i="14"/>
  <c r="IE10" i="14"/>
  <c r="IF10" i="14" s="1"/>
  <c r="ID11" i="14"/>
  <c r="IE11" i="14"/>
  <c r="IF11" i="14" s="1"/>
  <c r="ID12" i="14"/>
  <c r="IE12" i="14"/>
  <c r="IF12" i="14" s="1"/>
  <c r="ID13" i="14"/>
  <c r="IE13" i="14"/>
  <c r="IF13" i="14" s="1"/>
  <c r="ID14" i="14"/>
  <c r="IE14" i="14"/>
  <c r="IF14" i="14" s="1"/>
  <c r="ID15" i="14"/>
  <c r="IE15" i="14"/>
  <c r="IF15" i="14" s="1"/>
  <c r="ID16" i="14"/>
  <c r="IE16" i="14"/>
  <c r="IF16" i="14" s="1"/>
  <c r="HH3" i="14"/>
  <c r="HI3" i="14"/>
  <c r="HJ3" i="14" s="1"/>
  <c r="HH4" i="14"/>
  <c r="HI4" i="14"/>
  <c r="HJ4" i="14" s="1"/>
  <c r="HH5" i="14"/>
  <c r="HI5" i="14"/>
  <c r="HJ5" i="14" s="1"/>
  <c r="HH6" i="14"/>
  <c r="HI6" i="14"/>
  <c r="HJ6" i="14" s="1"/>
  <c r="HH7" i="14"/>
  <c r="HI7" i="14"/>
  <c r="HJ7" i="14" s="1"/>
  <c r="HH8" i="14"/>
  <c r="HI8" i="14"/>
  <c r="HJ8" i="14" s="1"/>
  <c r="HH9" i="14"/>
  <c r="HI9" i="14"/>
  <c r="HJ9" i="14" s="1"/>
  <c r="HH10" i="14"/>
  <c r="HI10" i="14"/>
  <c r="HJ10" i="14" s="1"/>
  <c r="HH11" i="14"/>
  <c r="HI11" i="14"/>
  <c r="HJ11" i="14" s="1"/>
  <c r="HH12" i="14"/>
  <c r="HI12" i="14"/>
  <c r="HJ12" i="14" s="1"/>
  <c r="HH13" i="14"/>
  <c r="HI13" i="14"/>
  <c r="HJ13" i="14" s="1"/>
  <c r="HH14" i="14"/>
  <c r="HI14" i="14"/>
  <c r="HJ14" i="14" s="1"/>
  <c r="HH15" i="14"/>
  <c r="HI15" i="14"/>
  <c r="HJ15" i="14" s="1"/>
  <c r="HH16" i="14"/>
  <c r="HI16" i="14"/>
  <c r="HJ16" i="14" s="1"/>
  <c r="IG3" i="14" l="1"/>
  <c r="IH3" i="14" s="1"/>
  <c r="IG6" i="14"/>
  <c r="IH6" i="14" s="1"/>
  <c r="HK14" i="14"/>
  <c r="HL14" i="14" s="1"/>
  <c r="HM14" i="14" s="1"/>
  <c r="HK6" i="14"/>
  <c r="HL6" i="14" s="1"/>
  <c r="HM6" i="14" s="1"/>
  <c r="IG4" i="14"/>
  <c r="IH4" i="14" s="1"/>
  <c r="IG16" i="14"/>
  <c r="IH16" i="14" s="1"/>
  <c r="IG14" i="14"/>
  <c r="IH14" i="14" s="1"/>
  <c r="IG12" i="14"/>
  <c r="IH12" i="14" s="1"/>
  <c r="IG11" i="14"/>
  <c r="IH11" i="14" s="1"/>
  <c r="IG9" i="14"/>
  <c r="IH9" i="14" s="1"/>
  <c r="IG15" i="14"/>
  <c r="IH15" i="14" s="1"/>
  <c r="IG13" i="14"/>
  <c r="IH13" i="14" s="1"/>
  <c r="IG10" i="14"/>
  <c r="IH10" i="14" s="1"/>
  <c r="IG8" i="14"/>
  <c r="IH8" i="14" s="1"/>
  <c r="IG7" i="14"/>
  <c r="IH7" i="14" s="1"/>
  <c r="IG5" i="14"/>
  <c r="IH5" i="14" s="1"/>
  <c r="HK12" i="14"/>
  <c r="HL12" i="14" s="1"/>
  <c r="HM12" i="14" s="1"/>
  <c r="HK5" i="14"/>
  <c r="HL5" i="14" s="1"/>
  <c r="HM5" i="14" s="1"/>
  <c r="HK15" i="14"/>
  <c r="HL15" i="14" s="1"/>
  <c r="HM15" i="14" s="1"/>
  <c r="HK13" i="14"/>
  <c r="HL13" i="14" s="1"/>
  <c r="HM13" i="14" s="1"/>
  <c r="HK11" i="14"/>
  <c r="HL11" i="14" s="1"/>
  <c r="HM11" i="14" s="1"/>
  <c r="HK4" i="14"/>
  <c r="HL4" i="14" s="1"/>
  <c r="HM4" i="14" s="1"/>
  <c r="HK16" i="14"/>
  <c r="HL16" i="14" s="1"/>
  <c r="HM16" i="14" s="1"/>
  <c r="HK9" i="14"/>
  <c r="HL9" i="14" s="1"/>
  <c r="HM9" i="14" s="1"/>
  <c r="HK10" i="14"/>
  <c r="HL10" i="14" s="1"/>
  <c r="HM10" i="14" s="1"/>
  <c r="HK8" i="14"/>
  <c r="HL8" i="14" s="1"/>
  <c r="HM8" i="14" s="1"/>
  <c r="HK7" i="14"/>
  <c r="HL7" i="14" s="1"/>
  <c r="HM7" i="14" s="1"/>
  <c r="HK3" i="14"/>
  <c r="HL3" i="14" s="1"/>
  <c r="HM3" i="14" s="1"/>
  <c r="IP3" i="3"/>
  <c r="IQ3" i="3"/>
  <c r="IR3" i="3" s="1"/>
  <c r="IP4" i="3"/>
  <c r="IQ4" i="3"/>
  <c r="IR4" i="3" s="1"/>
  <c r="IP5" i="3"/>
  <c r="IQ5" i="3"/>
  <c r="IR5" i="3" s="1"/>
  <c r="IP6" i="3"/>
  <c r="IQ6" i="3"/>
  <c r="IR6" i="3" s="1"/>
  <c r="IP7" i="3"/>
  <c r="IQ7" i="3"/>
  <c r="IR7" i="3" s="1"/>
  <c r="IP8" i="3"/>
  <c r="IQ8" i="3"/>
  <c r="IR8" i="3" s="1"/>
  <c r="IP9" i="3"/>
  <c r="IQ9" i="3"/>
  <c r="IR9" i="3" s="1"/>
  <c r="IP10" i="3"/>
  <c r="IQ10" i="3"/>
  <c r="IR10" i="3" s="1"/>
  <c r="IP11" i="3"/>
  <c r="IQ11" i="3"/>
  <c r="IR11" i="3" s="1"/>
  <c r="IP12" i="3"/>
  <c r="IQ12" i="3"/>
  <c r="IR12" i="3" s="1"/>
  <c r="IP13" i="3"/>
  <c r="IQ13" i="3"/>
  <c r="IR13" i="3" s="1"/>
  <c r="IP14" i="3"/>
  <c r="IQ14" i="3"/>
  <c r="IR14" i="3" s="1"/>
  <c r="IP15" i="3"/>
  <c r="IQ15" i="3"/>
  <c r="IR15" i="3" s="1"/>
  <c r="IP16" i="3"/>
  <c r="IQ16" i="3"/>
  <c r="IR16" i="3" s="1"/>
  <c r="IP17" i="3"/>
  <c r="IQ17" i="3"/>
  <c r="IR17" i="3" s="1"/>
  <c r="IP18" i="3"/>
  <c r="IQ18" i="3"/>
  <c r="IR18" i="3" s="1"/>
  <c r="IP19" i="3"/>
  <c r="IQ19" i="3"/>
  <c r="IR19" i="3" s="1"/>
  <c r="IP20" i="3"/>
  <c r="IQ20" i="3"/>
  <c r="IR20" i="3" s="1"/>
  <c r="IP21" i="3"/>
  <c r="IQ21" i="3"/>
  <c r="IR21" i="3" s="1"/>
  <c r="IP22" i="3"/>
  <c r="IQ22" i="3"/>
  <c r="IR22" i="3" s="1"/>
  <c r="IP23" i="3"/>
  <c r="IQ23" i="3"/>
  <c r="IR23" i="3" s="1"/>
  <c r="IP24" i="3"/>
  <c r="IQ24" i="3"/>
  <c r="IR24" i="3" s="1"/>
  <c r="IP25" i="3"/>
  <c r="IQ25" i="3"/>
  <c r="IR25" i="3" s="1"/>
  <c r="II5" i="14" l="1"/>
  <c r="II8" i="14"/>
  <c r="II13" i="14"/>
  <c r="II9" i="14"/>
  <c r="II12" i="14"/>
  <c r="II16" i="14"/>
  <c r="II6" i="14"/>
  <c r="II7" i="14"/>
  <c r="II10" i="14"/>
  <c r="II15" i="14"/>
  <c r="II11" i="14"/>
  <c r="II14" i="14"/>
  <c r="II4" i="14"/>
  <c r="II3" i="14"/>
  <c r="IS18" i="3"/>
  <c r="IT18" i="3" s="1"/>
  <c r="IU18" i="3" s="1"/>
  <c r="IS10" i="3"/>
  <c r="IT10" i="3" s="1"/>
  <c r="IU10" i="3" s="1"/>
  <c r="IS22" i="3"/>
  <c r="IT22" i="3" s="1"/>
  <c r="IU22" i="3" s="1"/>
  <c r="IS14" i="3"/>
  <c r="IT14" i="3" s="1"/>
  <c r="IU14" i="3" s="1"/>
  <c r="IS6" i="3"/>
  <c r="IT6" i="3" s="1"/>
  <c r="IU6" i="3" s="1"/>
  <c r="IS24" i="3"/>
  <c r="IT24" i="3" s="1"/>
  <c r="IU24" i="3" s="1"/>
  <c r="IS20" i="3"/>
  <c r="IT20" i="3" s="1"/>
  <c r="IU20" i="3" s="1"/>
  <c r="IS16" i="3"/>
  <c r="IT16" i="3" s="1"/>
  <c r="IU16" i="3" s="1"/>
  <c r="IS12" i="3"/>
  <c r="IT12" i="3" s="1"/>
  <c r="IU12" i="3" s="1"/>
  <c r="IS8" i="3"/>
  <c r="IT8" i="3" s="1"/>
  <c r="IU8" i="3" s="1"/>
  <c r="IS4" i="3"/>
  <c r="IT4" i="3" s="1"/>
  <c r="IU4" i="3" s="1"/>
  <c r="IS23" i="3"/>
  <c r="IT23" i="3" s="1"/>
  <c r="IU23" i="3" s="1"/>
  <c r="IS21" i="3"/>
  <c r="IT21" i="3" s="1"/>
  <c r="IU21" i="3" s="1"/>
  <c r="IS19" i="3"/>
  <c r="IT19" i="3" s="1"/>
  <c r="IU19" i="3" s="1"/>
  <c r="IS17" i="3"/>
  <c r="IT17" i="3" s="1"/>
  <c r="IU17" i="3" s="1"/>
  <c r="IS15" i="3"/>
  <c r="IT15" i="3" s="1"/>
  <c r="IU15" i="3" s="1"/>
  <c r="IS13" i="3"/>
  <c r="IT13" i="3" s="1"/>
  <c r="IU13" i="3" s="1"/>
  <c r="IS11" i="3"/>
  <c r="IT11" i="3" s="1"/>
  <c r="IU11" i="3" s="1"/>
  <c r="IS9" i="3"/>
  <c r="IT9" i="3" s="1"/>
  <c r="IU9" i="3" s="1"/>
  <c r="IS7" i="3"/>
  <c r="IT7" i="3" s="1"/>
  <c r="IU7" i="3" s="1"/>
  <c r="IS5" i="3"/>
  <c r="IT5" i="3" s="1"/>
  <c r="IU5" i="3" s="1"/>
  <c r="IS3" i="3"/>
  <c r="IT3" i="3" s="1"/>
  <c r="IU3" i="3" s="1"/>
  <c r="IS25" i="3"/>
  <c r="IT25" i="3" s="1"/>
  <c r="IU25" i="3" s="1"/>
  <c r="HH3" i="24"/>
  <c r="HI3" i="24"/>
  <c r="HJ3" i="24" s="1"/>
  <c r="HH4" i="24"/>
  <c r="HI4" i="24"/>
  <c r="HJ4" i="24" s="1"/>
  <c r="HH5" i="24"/>
  <c r="HI5" i="24"/>
  <c r="HJ5" i="24" s="1"/>
  <c r="HH6" i="24"/>
  <c r="HI6" i="24"/>
  <c r="HJ6" i="24" s="1"/>
  <c r="HH7" i="24"/>
  <c r="HI7" i="24"/>
  <c r="HJ7" i="24" s="1"/>
  <c r="HH8" i="24"/>
  <c r="HI8" i="24"/>
  <c r="HJ8" i="24" s="1"/>
  <c r="HH9" i="24"/>
  <c r="HI9" i="24"/>
  <c r="HJ9" i="24" s="1"/>
  <c r="HH10" i="24"/>
  <c r="HI10" i="24"/>
  <c r="HJ10" i="24" s="1"/>
  <c r="HH11" i="24"/>
  <c r="HI11" i="24"/>
  <c r="HJ11" i="24" s="1"/>
  <c r="HH12" i="24"/>
  <c r="HI12" i="24"/>
  <c r="HJ12" i="24" s="1"/>
  <c r="HH13" i="24"/>
  <c r="HI13" i="24"/>
  <c r="HJ13" i="24" s="1"/>
  <c r="HT3" i="21"/>
  <c r="HU3" i="21"/>
  <c r="HV3" i="21" s="1"/>
  <c r="HT4" i="21"/>
  <c r="HU4" i="21"/>
  <c r="HV4" i="21" s="1"/>
  <c r="HT5" i="21"/>
  <c r="HU5" i="21"/>
  <c r="HV5" i="21" s="1"/>
  <c r="HT6" i="21"/>
  <c r="HU6" i="21"/>
  <c r="HV6" i="21" s="1"/>
  <c r="HT7" i="21"/>
  <c r="HU7" i="21"/>
  <c r="HV7" i="21" s="1"/>
  <c r="HT8" i="21"/>
  <c r="HU8" i="21"/>
  <c r="HV8" i="21" s="1"/>
  <c r="HT9" i="21"/>
  <c r="HU9" i="21"/>
  <c r="HV9" i="21" s="1"/>
  <c r="HT10" i="21"/>
  <c r="HU10" i="21"/>
  <c r="HV10" i="21" s="1"/>
  <c r="HT11" i="21"/>
  <c r="HU11" i="21"/>
  <c r="HV11" i="21" s="1"/>
  <c r="HT12" i="21"/>
  <c r="HU12" i="21"/>
  <c r="HV12" i="21" s="1"/>
  <c r="HT13" i="21"/>
  <c r="HU13" i="21"/>
  <c r="HV13" i="21" s="1"/>
  <c r="HT14" i="21"/>
  <c r="HU14" i="21"/>
  <c r="HV14" i="21" s="1"/>
  <c r="HW3" i="21" l="1"/>
  <c r="HX3" i="21" s="1"/>
  <c r="HY3" i="21" s="1"/>
  <c r="HW9" i="21"/>
  <c r="HX9" i="21" s="1"/>
  <c r="HY9" i="21" s="1"/>
  <c r="HK12" i="24"/>
  <c r="HL12" i="24" s="1"/>
  <c r="HM12" i="24" s="1"/>
  <c r="HK11" i="24"/>
  <c r="HL11" i="24" s="1"/>
  <c r="HM11" i="24" s="1"/>
  <c r="HK9" i="24"/>
  <c r="HL9" i="24" s="1"/>
  <c r="HM9" i="24" s="1"/>
  <c r="HK7" i="24"/>
  <c r="HL7" i="24" s="1"/>
  <c r="HM7" i="24" s="1"/>
  <c r="HK5" i="24"/>
  <c r="HL5" i="24" s="1"/>
  <c r="HM5" i="24" s="1"/>
  <c r="HK4" i="24"/>
  <c r="HL4" i="24" s="1"/>
  <c r="HM4" i="24" s="1"/>
  <c r="HK13" i="24"/>
  <c r="HL13" i="24" s="1"/>
  <c r="HM13" i="24" s="1"/>
  <c r="HK10" i="24"/>
  <c r="HL10" i="24" s="1"/>
  <c r="HM10" i="24" s="1"/>
  <c r="HK8" i="24"/>
  <c r="HL8" i="24" s="1"/>
  <c r="HM8" i="24" s="1"/>
  <c r="HK6" i="24"/>
  <c r="HL6" i="24" s="1"/>
  <c r="HM6" i="24" s="1"/>
  <c r="HK3" i="24"/>
  <c r="HL3" i="24" s="1"/>
  <c r="HM3" i="24" s="1"/>
  <c r="HW8" i="21"/>
  <c r="HX8" i="21" s="1"/>
  <c r="HY8" i="21" s="1"/>
  <c r="HW14" i="21"/>
  <c r="HX14" i="21" s="1"/>
  <c r="HY14" i="21" s="1"/>
  <c r="HW13" i="21"/>
  <c r="HX13" i="21" s="1"/>
  <c r="HY13" i="21" s="1"/>
  <c r="HW12" i="21"/>
  <c r="HX12" i="21" s="1"/>
  <c r="HY12" i="21" s="1"/>
  <c r="HW11" i="21"/>
  <c r="HX11" i="21" s="1"/>
  <c r="HY11" i="21" s="1"/>
  <c r="HW10" i="21"/>
  <c r="HX10" i="21" s="1"/>
  <c r="HY10" i="21" s="1"/>
  <c r="HW7" i="21"/>
  <c r="HX7" i="21" s="1"/>
  <c r="HY7" i="21" s="1"/>
  <c r="HW6" i="21"/>
  <c r="HX6" i="21" s="1"/>
  <c r="HY6" i="21" s="1"/>
  <c r="HW5" i="21"/>
  <c r="HX5" i="21" s="1"/>
  <c r="HY5" i="21" s="1"/>
  <c r="HW4" i="21"/>
  <c r="HX4" i="21" s="1"/>
  <c r="HY4" i="21" s="1"/>
  <c r="JA3" i="19"/>
  <c r="JB3" i="19"/>
  <c r="JC3" i="19" s="1"/>
  <c r="JA4" i="19"/>
  <c r="JB4" i="19"/>
  <c r="JC4" i="19" s="1"/>
  <c r="JA5" i="19"/>
  <c r="JB5" i="19"/>
  <c r="JC5" i="19" s="1"/>
  <c r="JA6" i="19"/>
  <c r="JB6" i="19"/>
  <c r="JC6" i="19" s="1"/>
  <c r="JA7" i="19"/>
  <c r="JB7" i="19"/>
  <c r="JC7" i="19" s="1"/>
  <c r="JA8" i="19"/>
  <c r="JB8" i="19"/>
  <c r="JC8" i="19" s="1"/>
  <c r="JA9" i="19"/>
  <c r="JB9" i="19"/>
  <c r="JC9" i="19" s="1"/>
  <c r="JA10" i="19"/>
  <c r="JB10" i="19"/>
  <c r="JC10" i="19" s="1"/>
  <c r="JA11" i="19"/>
  <c r="JB11" i="19"/>
  <c r="JC11" i="19" s="1"/>
  <c r="JA12" i="19"/>
  <c r="JB12" i="19"/>
  <c r="JC12" i="19" s="1"/>
  <c r="JA13" i="19"/>
  <c r="JB13" i="19"/>
  <c r="JC13" i="19" s="1"/>
  <c r="JA14" i="19"/>
  <c r="JB14" i="19"/>
  <c r="JC14" i="19" s="1"/>
  <c r="JD10" i="19" l="1"/>
  <c r="JE10" i="19" s="1"/>
  <c r="JD14" i="19"/>
  <c r="JE14" i="19" s="1"/>
  <c r="JD6" i="19"/>
  <c r="JE6" i="19" s="1"/>
  <c r="JD12" i="19"/>
  <c r="JE12" i="19" s="1"/>
  <c r="JD8" i="19"/>
  <c r="JE8" i="19" s="1"/>
  <c r="JD4" i="19"/>
  <c r="JE4" i="19" s="1"/>
  <c r="JD13" i="19"/>
  <c r="JE13" i="19" s="1"/>
  <c r="JD11" i="19"/>
  <c r="JE11" i="19" s="1"/>
  <c r="JD9" i="19"/>
  <c r="JE9" i="19" s="1"/>
  <c r="JD7" i="19"/>
  <c r="JE7" i="19" s="1"/>
  <c r="JD5" i="19"/>
  <c r="JE5" i="19" s="1"/>
  <c r="JD3" i="19"/>
  <c r="JE3" i="19" s="1"/>
  <c r="KH3" i="16"/>
  <c r="KI3" i="16"/>
  <c r="KJ3" i="16" s="1"/>
  <c r="KH4" i="16"/>
  <c r="KI4" i="16"/>
  <c r="KJ4" i="16" s="1"/>
  <c r="KH5" i="16"/>
  <c r="KI5" i="16"/>
  <c r="KJ5" i="16" s="1"/>
  <c r="KH6" i="16"/>
  <c r="KI6" i="16"/>
  <c r="KJ6" i="16" s="1"/>
  <c r="KH7" i="16"/>
  <c r="KI7" i="16"/>
  <c r="KJ7" i="16" s="1"/>
  <c r="KH8" i="16"/>
  <c r="KI8" i="16"/>
  <c r="KJ8" i="16" s="1"/>
  <c r="KH9" i="16"/>
  <c r="KI9" i="16"/>
  <c r="KJ9" i="16" s="1"/>
  <c r="KH10" i="16"/>
  <c r="KI10" i="16"/>
  <c r="KJ10" i="16" s="1"/>
  <c r="KH11" i="16"/>
  <c r="KI11" i="16"/>
  <c r="KJ11" i="16" s="1"/>
  <c r="KH12" i="16"/>
  <c r="KI12" i="16"/>
  <c r="KJ12" i="16" s="1"/>
  <c r="KH13" i="16"/>
  <c r="KI13" i="16"/>
  <c r="KJ13" i="16" s="1"/>
  <c r="KH14" i="16"/>
  <c r="KI14" i="16"/>
  <c r="KJ14" i="16" s="1"/>
  <c r="KH15" i="16"/>
  <c r="KI15" i="16"/>
  <c r="KJ15" i="16" s="1"/>
  <c r="KH16" i="16"/>
  <c r="KI16" i="16"/>
  <c r="KJ16" i="16" s="1"/>
  <c r="KH17" i="16"/>
  <c r="KI17" i="16"/>
  <c r="KJ17" i="16" s="1"/>
  <c r="KH18" i="16"/>
  <c r="KI18" i="16"/>
  <c r="KJ18" i="16" s="1"/>
  <c r="KH19" i="16"/>
  <c r="KI19" i="16"/>
  <c r="KJ19" i="16" s="1"/>
  <c r="JF5" i="19" l="1"/>
  <c r="JF9" i="19"/>
  <c r="JF13" i="19"/>
  <c r="JF8" i="19"/>
  <c r="JF6" i="19"/>
  <c r="JF10" i="19"/>
  <c r="JF3" i="19"/>
  <c r="JF7" i="19"/>
  <c r="JF11" i="19"/>
  <c r="JF4" i="19"/>
  <c r="JF12" i="19"/>
  <c r="JF14" i="19"/>
  <c r="KK3" i="16"/>
  <c r="KL3" i="16" s="1"/>
  <c r="KK19" i="16"/>
  <c r="KL19" i="16" s="1"/>
  <c r="KK17" i="16"/>
  <c r="KL17" i="16" s="1"/>
  <c r="KK15" i="16"/>
  <c r="KL15" i="16" s="1"/>
  <c r="KK13" i="16"/>
  <c r="KL13" i="16" s="1"/>
  <c r="KK11" i="16"/>
  <c r="KL11" i="16" s="1"/>
  <c r="KK9" i="16"/>
  <c r="KL9" i="16" s="1"/>
  <c r="KK7" i="16"/>
  <c r="KL7" i="16" s="1"/>
  <c r="KK5" i="16"/>
  <c r="KL5" i="16" s="1"/>
  <c r="KK4" i="16"/>
  <c r="KL4" i="16" s="1"/>
  <c r="KK18" i="16"/>
  <c r="KL18" i="16" s="1"/>
  <c r="KK16" i="16"/>
  <c r="KL16" i="16" s="1"/>
  <c r="KK14" i="16"/>
  <c r="KL14" i="16" s="1"/>
  <c r="KK12" i="16"/>
  <c r="KL12" i="16" s="1"/>
  <c r="KK10" i="16"/>
  <c r="KL10" i="16" s="1"/>
  <c r="KK8" i="16"/>
  <c r="KL8" i="16" s="1"/>
  <c r="KK6" i="16"/>
  <c r="KL6" i="16" s="1"/>
  <c r="GM3" i="21"/>
  <c r="GN3" i="21"/>
  <c r="GO3" i="21" s="1"/>
  <c r="GM4" i="21"/>
  <c r="GN4" i="21"/>
  <c r="GO4" i="21" s="1"/>
  <c r="GM5" i="21"/>
  <c r="GN5" i="21"/>
  <c r="GO5" i="21" s="1"/>
  <c r="GM6" i="21"/>
  <c r="GN6" i="21"/>
  <c r="GO6" i="21" s="1"/>
  <c r="GM7" i="21"/>
  <c r="GN7" i="21"/>
  <c r="GO7" i="21" s="1"/>
  <c r="GM8" i="21"/>
  <c r="GN8" i="21"/>
  <c r="GO8" i="21" s="1"/>
  <c r="GM9" i="21"/>
  <c r="GN9" i="21"/>
  <c r="GO9" i="21" s="1"/>
  <c r="GM10" i="21"/>
  <c r="GN10" i="21"/>
  <c r="GO10" i="21" s="1"/>
  <c r="GM11" i="21"/>
  <c r="GN11" i="21"/>
  <c r="GO11" i="21" s="1"/>
  <c r="GM12" i="21"/>
  <c r="GN12" i="21"/>
  <c r="GO12" i="21" s="1"/>
  <c r="GM13" i="21"/>
  <c r="GN13" i="21"/>
  <c r="GO13" i="21" s="1"/>
  <c r="GM14" i="21"/>
  <c r="GN14" i="21"/>
  <c r="GO14" i="21" s="1"/>
  <c r="KM6" i="16" l="1"/>
  <c r="KM8" i="16"/>
  <c r="KM12" i="16"/>
  <c r="KM16" i="16"/>
  <c r="KM4" i="16"/>
  <c r="KM7" i="16"/>
  <c r="KM11" i="16"/>
  <c r="KM15" i="16"/>
  <c r="KM19" i="16"/>
  <c r="KM10" i="16"/>
  <c r="KM14" i="16"/>
  <c r="KM18" i="16"/>
  <c r="KM5" i="16"/>
  <c r="KM9" i="16"/>
  <c r="KM13" i="16"/>
  <c r="KM17" i="16"/>
  <c r="KM3" i="16"/>
  <c r="GP6" i="21"/>
  <c r="GQ6" i="21" s="1"/>
  <c r="GR6" i="21" s="1"/>
  <c r="GP12" i="21"/>
  <c r="GQ12" i="21" s="1"/>
  <c r="GR12" i="21" s="1"/>
  <c r="GP5" i="21"/>
  <c r="GQ5" i="21" s="1"/>
  <c r="GR5" i="21" s="1"/>
  <c r="GP11" i="21"/>
  <c r="GQ11" i="21" s="1"/>
  <c r="GR11" i="21" s="1"/>
  <c r="GP4" i="21"/>
  <c r="GQ4" i="21" s="1"/>
  <c r="GR4" i="21" s="1"/>
  <c r="GP14" i="21"/>
  <c r="GQ14" i="21" s="1"/>
  <c r="GR14" i="21" s="1"/>
  <c r="GP9" i="21"/>
  <c r="GQ9" i="21" s="1"/>
  <c r="GR9" i="21" s="1"/>
  <c r="GP7" i="21"/>
  <c r="GQ7" i="21" s="1"/>
  <c r="GR7" i="21" s="1"/>
  <c r="GP13" i="21"/>
  <c r="GQ13" i="21" s="1"/>
  <c r="GR13" i="21" s="1"/>
  <c r="GP10" i="21"/>
  <c r="GQ10" i="21" s="1"/>
  <c r="GR10" i="21" s="1"/>
  <c r="GP8" i="21"/>
  <c r="GQ8" i="21" s="1"/>
  <c r="GR8" i="21" s="1"/>
  <c r="GP3" i="21"/>
  <c r="GQ3" i="21" s="1"/>
  <c r="GR3" i="21" s="1"/>
  <c r="K40" i="6"/>
  <c r="L40" i="6" s="1"/>
  <c r="M40" i="6" s="1"/>
  <c r="HS3" i="24" l="1"/>
  <c r="HT3" i="24"/>
  <c r="HU3" i="24" s="1"/>
  <c r="HS4" i="24"/>
  <c r="HT4" i="24"/>
  <c r="HU4" i="24" s="1"/>
  <c r="HS5" i="24"/>
  <c r="HT5" i="24"/>
  <c r="HU5" i="24" s="1"/>
  <c r="HS6" i="24"/>
  <c r="HT6" i="24"/>
  <c r="HU6" i="24" s="1"/>
  <c r="HS7" i="24"/>
  <c r="HT7" i="24"/>
  <c r="HU7" i="24" s="1"/>
  <c r="HS8" i="24"/>
  <c r="HT8" i="24"/>
  <c r="HU8" i="24" s="1"/>
  <c r="HS9" i="24"/>
  <c r="HT9" i="24"/>
  <c r="HU9" i="24" s="1"/>
  <c r="HS10" i="24"/>
  <c r="HT10" i="24"/>
  <c r="HU10" i="24" s="1"/>
  <c r="HS11" i="24"/>
  <c r="HT11" i="24"/>
  <c r="HU11" i="24" s="1"/>
  <c r="HS12" i="24"/>
  <c r="HT12" i="24"/>
  <c r="HU12" i="24" s="1"/>
  <c r="HS13" i="24"/>
  <c r="HT13" i="24"/>
  <c r="HU13" i="24" s="1"/>
  <c r="HV5" i="24" l="1"/>
  <c r="HW5" i="24" s="1"/>
  <c r="HX5" i="24" s="1"/>
  <c r="HV3" i="24"/>
  <c r="HW3" i="24" s="1"/>
  <c r="HX3" i="24" s="1"/>
  <c r="HV12" i="24"/>
  <c r="HW12" i="24" s="1"/>
  <c r="HX12" i="24" s="1"/>
  <c r="HV10" i="24"/>
  <c r="HW10" i="24" s="1"/>
  <c r="HX10" i="24" s="1"/>
  <c r="HV9" i="24"/>
  <c r="HW9" i="24" s="1"/>
  <c r="HX9" i="24" s="1"/>
  <c r="HV7" i="24"/>
  <c r="HW7" i="24" s="1"/>
  <c r="HX7" i="24" s="1"/>
  <c r="HV13" i="24"/>
  <c r="HW13" i="24" s="1"/>
  <c r="HX13" i="24" s="1"/>
  <c r="HV11" i="24"/>
  <c r="HW11" i="24" s="1"/>
  <c r="HX11" i="24" s="1"/>
  <c r="HV8" i="24"/>
  <c r="HW8" i="24" s="1"/>
  <c r="HX8" i="24" s="1"/>
  <c r="HV6" i="24"/>
  <c r="HW6" i="24" s="1"/>
  <c r="HX6" i="24" s="1"/>
  <c r="HV4" i="24"/>
  <c r="HW4" i="24" s="1"/>
  <c r="HX4" i="24" s="1"/>
  <c r="IP3" i="19"/>
  <c r="IQ3" i="19"/>
  <c r="IR3" i="19" s="1"/>
  <c r="IP4" i="19"/>
  <c r="IQ4" i="19"/>
  <c r="IR4" i="19" s="1"/>
  <c r="IP5" i="19"/>
  <c r="IQ5" i="19"/>
  <c r="IR5" i="19" s="1"/>
  <c r="IP6" i="19"/>
  <c r="IQ6" i="19"/>
  <c r="IR6" i="19" s="1"/>
  <c r="IP7" i="19"/>
  <c r="IQ7" i="19"/>
  <c r="IR7" i="19" s="1"/>
  <c r="IP8" i="19"/>
  <c r="IQ8" i="19"/>
  <c r="IR8" i="19" s="1"/>
  <c r="IP9" i="19"/>
  <c r="IQ9" i="19"/>
  <c r="IR9" i="19" s="1"/>
  <c r="IP10" i="19"/>
  <c r="IQ10" i="19"/>
  <c r="IR10" i="19" s="1"/>
  <c r="IP11" i="19"/>
  <c r="IQ11" i="19"/>
  <c r="IR11" i="19" s="1"/>
  <c r="IP12" i="19"/>
  <c r="IQ12" i="19"/>
  <c r="IR12" i="19" s="1"/>
  <c r="IP13" i="19"/>
  <c r="IQ13" i="19"/>
  <c r="IR13" i="19" s="1"/>
  <c r="IP14" i="19"/>
  <c r="IQ14" i="19"/>
  <c r="IR14" i="19" s="1"/>
  <c r="IS14" i="19" l="1"/>
  <c r="IT14" i="19" s="1"/>
  <c r="IS10" i="19"/>
  <c r="IT10" i="19" s="1"/>
  <c r="IS3" i="19"/>
  <c r="IT3" i="19" s="1"/>
  <c r="IS6" i="19"/>
  <c r="IT6" i="19" s="1"/>
  <c r="IS12" i="19"/>
  <c r="IT12" i="19" s="1"/>
  <c r="IS8" i="19"/>
  <c r="IT8" i="19" s="1"/>
  <c r="IS5" i="19"/>
  <c r="IT5" i="19" s="1"/>
  <c r="IS13" i="19"/>
  <c r="IT13" i="19" s="1"/>
  <c r="IS11" i="19"/>
  <c r="IT11" i="19" s="1"/>
  <c r="IS9" i="19"/>
  <c r="IT9" i="19" s="1"/>
  <c r="IS4" i="19"/>
  <c r="IT4" i="19" s="1"/>
  <c r="IS7" i="19"/>
  <c r="IT7" i="19" s="1"/>
  <c r="IE3" i="3"/>
  <c r="IF3" i="3"/>
  <c r="IG3" i="3" s="1"/>
  <c r="IE4" i="3"/>
  <c r="IF4" i="3"/>
  <c r="IG4" i="3" s="1"/>
  <c r="IE5" i="3"/>
  <c r="IF5" i="3"/>
  <c r="IG5" i="3" s="1"/>
  <c r="IE6" i="3"/>
  <c r="IF6" i="3"/>
  <c r="IG6" i="3" s="1"/>
  <c r="IE7" i="3"/>
  <c r="IF7" i="3"/>
  <c r="IG7" i="3" s="1"/>
  <c r="IE8" i="3"/>
  <c r="IF8" i="3"/>
  <c r="IG8" i="3" s="1"/>
  <c r="IE9" i="3"/>
  <c r="IF9" i="3"/>
  <c r="IG9" i="3" s="1"/>
  <c r="IE10" i="3"/>
  <c r="IF10" i="3"/>
  <c r="IG10" i="3" s="1"/>
  <c r="IE11" i="3"/>
  <c r="IF11" i="3"/>
  <c r="IG11" i="3" s="1"/>
  <c r="IE12" i="3"/>
  <c r="IF12" i="3"/>
  <c r="IG12" i="3" s="1"/>
  <c r="IE13" i="3"/>
  <c r="IF13" i="3"/>
  <c r="IG13" i="3" s="1"/>
  <c r="IE14" i="3"/>
  <c r="IF14" i="3"/>
  <c r="IG14" i="3" s="1"/>
  <c r="IE15" i="3"/>
  <c r="IF15" i="3"/>
  <c r="IG15" i="3" s="1"/>
  <c r="IE16" i="3"/>
  <c r="IF16" i="3"/>
  <c r="IG16" i="3" s="1"/>
  <c r="IE17" i="3"/>
  <c r="IF17" i="3"/>
  <c r="IG17" i="3" s="1"/>
  <c r="IE18" i="3"/>
  <c r="IF18" i="3"/>
  <c r="IG18" i="3" s="1"/>
  <c r="IE19" i="3"/>
  <c r="IF19" i="3"/>
  <c r="IG19" i="3" s="1"/>
  <c r="IE20" i="3"/>
  <c r="IF20" i="3"/>
  <c r="IG20" i="3" s="1"/>
  <c r="IE21" i="3"/>
  <c r="IF21" i="3"/>
  <c r="IG21" i="3" s="1"/>
  <c r="IE22" i="3"/>
  <c r="IF22" i="3"/>
  <c r="IG22" i="3" s="1"/>
  <c r="IE23" i="3"/>
  <c r="IF23" i="3"/>
  <c r="IG23" i="3" s="1"/>
  <c r="IE24" i="3"/>
  <c r="IF24" i="3"/>
  <c r="IG24" i="3" s="1"/>
  <c r="IE25" i="3"/>
  <c r="IF25" i="3"/>
  <c r="IG25" i="3" s="1"/>
  <c r="IU6" i="19" l="1"/>
  <c r="IU10" i="19"/>
  <c r="IU14" i="19"/>
  <c r="IU3" i="19"/>
  <c r="IU7" i="19"/>
  <c r="IU9" i="19"/>
  <c r="IU13" i="19"/>
  <c r="IU8" i="19"/>
  <c r="IU4" i="19"/>
  <c r="IU11" i="19"/>
  <c r="IU5" i="19"/>
  <c r="IU12" i="19"/>
  <c r="IH7" i="3"/>
  <c r="II7" i="3" s="1"/>
  <c r="IJ7" i="3" s="1"/>
  <c r="IH3" i="3"/>
  <c r="II3" i="3" s="1"/>
  <c r="IJ3" i="3" s="1"/>
  <c r="IH6" i="3"/>
  <c r="II6" i="3" s="1"/>
  <c r="IJ6" i="3" s="1"/>
  <c r="IH25" i="3"/>
  <c r="II25" i="3" s="1"/>
  <c r="IJ25" i="3" s="1"/>
  <c r="IH23" i="3"/>
  <c r="II23" i="3" s="1"/>
  <c r="IJ23" i="3" s="1"/>
  <c r="IH21" i="3"/>
  <c r="II21" i="3" s="1"/>
  <c r="IJ21" i="3" s="1"/>
  <c r="IH19" i="3"/>
  <c r="II19" i="3" s="1"/>
  <c r="IJ19" i="3" s="1"/>
  <c r="IH17" i="3"/>
  <c r="II17" i="3" s="1"/>
  <c r="IJ17" i="3" s="1"/>
  <c r="IH15" i="3"/>
  <c r="II15" i="3" s="1"/>
  <c r="IJ15" i="3" s="1"/>
  <c r="IH13" i="3"/>
  <c r="II13" i="3" s="1"/>
  <c r="IJ13" i="3" s="1"/>
  <c r="IH11" i="3"/>
  <c r="II11" i="3" s="1"/>
  <c r="IJ11" i="3" s="1"/>
  <c r="IH9" i="3"/>
  <c r="II9" i="3" s="1"/>
  <c r="IJ9" i="3" s="1"/>
  <c r="IH4" i="3"/>
  <c r="II4" i="3" s="1"/>
  <c r="IJ4" i="3" s="1"/>
  <c r="IH24" i="3"/>
  <c r="II24" i="3" s="1"/>
  <c r="IJ24" i="3" s="1"/>
  <c r="IH22" i="3"/>
  <c r="II22" i="3" s="1"/>
  <c r="IJ22" i="3" s="1"/>
  <c r="IH20" i="3"/>
  <c r="II20" i="3" s="1"/>
  <c r="IJ20" i="3" s="1"/>
  <c r="IH18" i="3"/>
  <c r="II18" i="3" s="1"/>
  <c r="IJ18" i="3" s="1"/>
  <c r="IH16" i="3"/>
  <c r="II16" i="3" s="1"/>
  <c r="IJ16" i="3" s="1"/>
  <c r="IH14" i="3"/>
  <c r="II14" i="3" s="1"/>
  <c r="IJ14" i="3" s="1"/>
  <c r="IH12" i="3"/>
  <c r="II12" i="3" s="1"/>
  <c r="IJ12" i="3" s="1"/>
  <c r="IH10" i="3"/>
  <c r="II10" i="3" s="1"/>
  <c r="IJ10" i="3" s="1"/>
  <c r="IH8" i="3"/>
  <c r="II8" i="3" s="1"/>
  <c r="IJ8" i="3" s="1"/>
  <c r="IH5" i="3"/>
  <c r="II5" i="3" s="1"/>
  <c r="IJ5" i="3" s="1"/>
  <c r="JA3" i="3"/>
  <c r="JB3" i="3"/>
  <c r="JC3" i="3" s="1"/>
  <c r="JA4" i="3"/>
  <c r="JB4" i="3"/>
  <c r="JC4" i="3" s="1"/>
  <c r="JA5" i="3"/>
  <c r="JB5" i="3"/>
  <c r="JC5" i="3" s="1"/>
  <c r="JA6" i="3"/>
  <c r="JB6" i="3"/>
  <c r="JC6" i="3" s="1"/>
  <c r="JA7" i="3"/>
  <c r="JB7" i="3"/>
  <c r="JC7" i="3" s="1"/>
  <c r="JA8" i="3"/>
  <c r="JB8" i="3"/>
  <c r="JC8" i="3" s="1"/>
  <c r="JA9" i="3"/>
  <c r="JB9" i="3"/>
  <c r="JC9" i="3" s="1"/>
  <c r="JA10" i="3"/>
  <c r="JB10" i="3"/>
  <c r="JC10" i="3" s="1"/>
  <c r="JA11" i="3"/>
  <c r="JB11" i="3"/>
  <c r="JC11" i="3" s="1"/>
  <c r="JA12" i="3"/>
  <c r="JB12" i="3"/>
  <c r="JC12" i="3" s="1"/>
  <c r="JA13" i="3"/>
  <c r="JB13" i="3"/>
  <c r="JC13" i="3" s="1"/>
  <c r="JA14" i="3"/>
  <c r="JB14" i="3"/>
  <c r="JC14" i="3" s="1"/>
  <c r="JA15" i="3"/>
  <c r="JB15" i="3"/>
  <c r="JC15" i="3" s="1"/>
  <c r="JA16" i="3"/>
  <c r="JB16" i="3"/>
  <c r="JC16" i="3" s="1"/>
  <c r="JA17" i="3"/>
  <c r="JB17" i="3"/>
  <c r="JC17" i="3" s="1"/>
  <c r="JA18" i="3"/>
  <c r="JB18" i="3"/>
  <c r="JC18" i="3" s="1"/>
  <c r="JA19" i="3"/>
  <c r="JB19" i="3"/>
  <c r="JC19" i="3" s="1"/>
  <c r="JA20" i="3"/>
  <c r="JB20" i="3"/>
  <c r="JC20" i="3" s="1"/>
  <c r="JA21" i="3"/>
  <c r="JB21" i="3"/>
  <c r="JC21" i="3" s="1"/>
  <c r="JA22" i="3"/>
  <c r="JB22" i="3"/>
  <c r="JC22" i="3" s="1"/>
  <c r="JA23" i="3"/>
  <c r="JB23" i="3"/>
  <c r="JC23" i="3" s="1"/>
  <c r="JA24" i="3"/>
  <c r="JB24" i="3"/>
  <c r="JC24" i="3" s="1"/>
  <c r="JA25" i="3"/>
  <c r="JB25" i="3"/>
  <c r="JC25" i="3" s="1"/>
  <c r="JD4" i="3" l="1"/>
  <c r="JE4" i="3" s="1"/>
  <c r="JD5" i="3"/>
  <c r="JE5" i="3" s="1"/>
  <c r="JD3" i="3"/>
  <c r="JE3" i="3" s="1"/>
  <c r="JD25" i="3"/>
  <c r="JE25" i="3" s="1"/>
  <c r="JD23" i="3"/>
  <c r="JE23" i="3" s="1"/>
  <c r="JD21" i="3"/>
  <c r="JE21" i="3" s="1"/>
  <c r="JD20" i="3"/>
  <c r="JE20" i="3" s="1"/>
  <c r="JD18" i="3"/>
  <c r="JE18" i="3" s="1"/>
  <c r="JD16" i="3"/>
  <c r="JE16" i="3" s="1"/>
  <c r="JD14" i="3"/>
  <c r="JE14" i="3" s="1"/>
  <c r="JD12" i="3"/>
  <c r="JE12" i="3" s="1"/>
  <c r="JD10" i="3"/>
  <c r="JE10" i="3" s="1"/>
  <c r="JD8" i="3"/>
  <c r="JE8" i="3" s="1"/>
  <c r="JD6" i="3"/>
  <c r="JE6" i="3" s="1"/>
  <c r="JD24" i="3"/>
  <c r="JE24" i="3" s="1"/>
  <c r="JD22" i="3"/>
  <c r="JE22" i="3" s="1"/>
  <c r="JD19" i="3"/>
  <c r="JE19" i="3" s="1"/>
  <c r="JD17" i="3"/>
  <c r="JE17" i="3" s="1"/>
  <c r="JD15" i="3"/>
  <c r="JE15" i="3" s="1"/>
  <c r="JD13" i="3"/>
  <c r="JE13" i="3" s="1"/>
  <c r="JD11" i="3"/>
  <c r="JE11" i="3" s="1"/>
  <c r="JD9" i="3"/>
  <c r="JE9" i="3" s="1"/>
  <c r="JD7" i="3"/>
  <c r="JE7" i="3" s="1"/>
  <c r="IE3" i="18"/>
  <c r="IF3" i="18"/>
  <c r="IG3" i="18" s="1"/>
  <c r="IE4" i="18"/>
  <c r="IF4" i="18"/>
  <c r="IG4" i="18" s="1"/>
  <c r="IE5" i="18"/>
  <c r="IF5" i="18"/>
  <c r="IG5" i="18" s="1"/>
  <c r="IE6" i="18"/>
  <c r="IF6" i="18"/>
  <c r="IG6" i="18" s="1"/>
  <c r="IE7" i="18"/>
  <c r="IF7" i="18"/>
  <c r="IG7" i="18" s="1"/>
  <c r="IE8" i="18"/>
  <c r="IF8" i="18"/>
  <c r="IG8" i="18" s="1"/>
  <c r="IE9" i="18"/>
  <c r="IF9" i="18"/>
  <c r="IG9" i="18" s="1"/>
  <c r="IE10" i="18"/>
  <c r="IF10" i="18"/>
  <c r="IG10" i="18" s="1"/>
  <c r="IE11" i="18"/>
  <c r="IF11" i="18"/>
  <c r="IG11" i="18" s="1"/>
  <c r="IE12" i="18"/>
  <c r="IF12" i="18"/>
  <c r="IG12" i="18" s="1"/>
  <c r="IE13" i="18"/>
  <c r="IF13" i="18"/>
  <c r="IG13" i="18" s="1"/>
  <c r="IE14" i="18"/>
  <c r="IF14" i="18"/>
  <c r="IG14" i="18" s="1"/>
  <c r="IE15" i="18"/>
  <c r="IF15" i="18"/>
  <c r="IG15" i="18" s="1"/>
  <c r="JF9" i="3" l="1"/>
  <c r="JF13" i="3"/>
  <c r="JF17" i="3"/>
  <c r="JF22" i="3"/>
  <c r="JF6" i="3"/>
  <c r="JF10" i="3"/>
  <c r="JF14" i="3"/>
  <c r="JF18" i="3"/>
  <c r="JF21" i="3"/>
  <c r="JF25" i="3"/>
  <c r="JF5" i="3"/>
  <c r="JF7" i="3"/>
  <c r="JF11" i="3"/>
  <c r="JF15" i="3"/>
  <c r="JF19" i="3"/>
  <c r="JF24" i="3"/>
  <c r="JF8" i="3"/>
  <c r="JF12" i="3"/>
  <c r="JF16" i="3"/>
  <c r="JF20" i="3"/>
  <c r="JF23" i="3"/>
  <c r="JF3" i="3"/>
  <c r="JF4" i="3"/>
  <c r="IH3" i="18"/>
  <c r="II3" i="18" s="1"/>
  <c r="IJ3" i="18" s="1"/>
  <c r="IH12" i="18"/>
  <c r="II12" i="18" s="1"/>
  <c r="IJ12" i="18" s="1"/>
  <c r="IH5" i="18"/>
  <c r="II5" i="18" s="1"/>
  <c r="IJ5" i="18" s="1"/>
  <c r="IH11" i="18"/>
  <c r="II11" i="18" s="1"/>
  <c r="IJ11" i="18" s="1"/>
  <c r="IH15" i="18"/>
  <c r="II15" i="18" s="1"/>
  <c r="IJ15" i="18" s="1"/>
  <c r="IH13" i="18"/>
  <c r="II13" i="18" s="1"/>
  <c r="IJ13" i="18" s="1"/>
  <c r="IH9" i="18"/>
  <c r="II9" i="18" s="1"/>
  <c r="IJ9" i="18" s="1"/>
  <c r="IH7" i="18"/>
  <c r="II7" i="18" s="1"/>
  <c r="IJ7" i="18" s="1"/>
  <c r="IH14" i="18"/>
  <c r="II14" i="18" s="1"/>
  <c r="IJ14" i="18" s="1"/>
  <c r="IH10" i="18"/>
  <c r="II10" i="18" s="1"/>
  <c r="IJ10" i="18" s="1"/>
  <c r="IH8" i="18"/>
  <c r="II8" i="18" s="1"/>
  <c r="IJ8" i="18" s="1"/>
  <c r="IH6" i="18"/>
  <c r="II6" i="18" s="1"/>
  <c r="IJ6" i="18" s="1"/>
  <c r="IH4" i="18"/>
  <c r="II4" i="18" s="1"/>
  <c r="IJ4" i="18" s="1"/>
  <c r="HS3" i="14" l="1"/>
  <c r="HT3" i="14"/>
  <c r="HU3" i="14" s="1"/>
  <c r="HS4" i="14"/>
  <c r="HT4" i="14"/>
  <c r="HU4" i="14" s="1"/>
  <c r="HS5" i="14"/>
  <c r="HT5" i="14"/>
  <c r="HU5" i="14" s="1"/>
  <c r="HS6" i="14"/>
  <c r="HT6" i="14"/>
  <c r="HU6" i="14" s="1"/>
  <c r="HS7" i="14"/>
  <c r="HT7" i="14"/>
  <c r="HU7" i="14" s="1"/>
  <c r="HS8" i="14"/>
  <c r="HT8" i="14"/>
  <c r="HU8" i="14" s="1"/>
  <c r="HS9" i="14"/>
  <c r="HT9" i="14"/>
  <c r="HU9" i="14" s="1"/>
  <c r="HS10" i="14"/>
  <c r="HT10" i="14"/>
  <c r="HU10" i="14" s="1"/>
  <c r="HS11" i="14"/>
  <c r="HT11" i="14"/>
  <c r="HU11" i="14" s="1"/>
  <c r="HS12" i="14"/>
  <c r="HT12" i="14"/>
  <c r="HU12" i="14" s="1"/>
  <c r="HS13" i="14"/>
  <c r="HT13" i="14"/>
  <c r="HU13" i="14" s="1"/>
  <c r="HS14" i="14"/>
  <c r="HT14" i="14"/>
  <c r="HU14" i="14" s="1"/>
  <c r="HS15" i="14"/>
  <c r="HT15" i="14"/>
  <c r="HU15" i="14" s="1"/>
  <c r="HS16" i="14"/>
  <c r="HT16" i="14"/>
  <c r="HU16" i="14" s="1"/>
  <c r="HV16" i="14" l="1"/>
  <c r="HW16" i="14" s="1"/>
  <c r="HV15" i="14"/>
  <c r="HW15" i="14" s="1"/>
  <c r="HV13" i="14"/>
  <c r="HW13" i="14" s="1"/>
  <c r="HV11" i="14"/>
  <c r="HW11" i="14" s="1"/>
  <c r="HV8" i="14"/>
  <c r="HW8" i="14" s="1"/>
  <c r="HV7" i="14"/>
  <c r="HW7" i="14" s="1"/>
  <c r="HV5" i="14"/>
  <c r="HW5" i="14" s="1"/>
  <c r="HV4" i="14"/>
  <c r="HW4" i="14" s="1"/>
  <c r="HV14" i="14"/>
  <c r="HW14" i="14" s="1"/>
  <c r="HV12" i="14"/>
  <c r="HW12" i="14" s="1"/>
  <c r="HV10" i="14"/>
  <c r="HW10" i="14" s="1"/>
  <c r="HV9" i="14"/>
  <c r="HW9" i="14" s="1"/>
  <c r="HV6" i="14"/>
  <c r="HW6" i="14" s="1"/>
  <c r="HV3" i="14"/>
  <c r="HW3" i="14" s="1"/>
  <c r="KP3" i="19"/>
  <c r="KP4" i="19"/>
  <c r="KP5" i="19"/>
  <c r="KP6" i="19"/>
  <c r="KP7" i="19"/>
  <c r="KP8" i="19"/>
  <c r="KP9" i="19"/>
  <c r="KP10" i="19"/>
  <c r="KP11" i="19"/>
  <c r="KP12" i="19"/>
  <c r="KP13" i="19"/>
  <c r="KP14" i="19"/>
  <c r="KP2" i="19"/>
  <c r="KI2" i="19"/>
  <c r="KK2" i="19" s="1"/>
  <c r="KL2" i="19" s="1"/>
  <c r="KH2" i="19"/>
  <c r="JX2" i="19"/>
  <c r="JZ2" i="19" s="1"/>
  <c r="KA2" i="19" s="1"/>
  <c r="JW2" i="19"/>
  <c r="JM2" i="19"/>
  <c r="JO2" i="19" s="1"/>
  <c r="JP2" i="19" s="1"/>
  <c r="JL2" i="19"/>
  <c r="JB2" i="19"/>
  <c r="JD2" i="19" s="1"/>
  <c r="JE2" i="19" s="1"/>
  <c r="JA2" i="19"/>
  <c r="IQ2" i="19"/>
  <c r="IS2" i="19" s="1"/>
  <c r="IT2" i="19" s="1"/>
  <c r="IP2" i="19"/>
  <c r="HX3" i="14" l="1"/>
  <c r="HX9" i="14"/>
  <c r="HX12" i="14"/>
  <c r="HX4" i="14"/>
  <c r="HX7" i="14"/>
  <c r="HX11" i="14"/>
  <c r="HX15" i="14"/>
  <c r="HX6" i="14"/>
  <c r="HX10" i="14"/>
  <c r="HX14" i="14"/>
  <c r="HX5" i="14"/>
  <c r="HX8" i="14"/>
  <c r="HX13" i="14"/>
  <c r="HX16" i="14"/>
  <c r="IU2" i="19"/>
  <c r="JF2" i="19"/>
  <c r="JQ2" i="19"/>
  <c r="KB2" i="19"/>
  <c r="KM2" i="19"/>
  <c r="KJ2" i="19"/>
  <c r="JY2" i="19"/>
  <c r="JN2" i="19"/>
  <c r="JC2" i="19"/>
  <c r="IR2" i="19"/>
  <c r="HI3" i="4"/>
  <c r="HJ3" i="4"/>
  <c r="HK3" i="4" s="1"/>
  <c r="HI4" i="4"/>
  <c r="HJ4" i="4"/>
  <c r="HK4" i="4" s="1"/>
  <c r="HI5" i="4"/>
  <c r="HJ5" i="4"/>
  <c r="HK5" i="4" s="1"/>
  <c r="HI6" i="4"/>
  <c r="HJ6" i="4"/>
  <c r="HK6" i="4" s="1"/>
  <c r="HI7" i="4"/>
  <c r="HJ7" i="4"/>
  <c r="HK7" i="4" s="1"/>
  <c r="HI8" i="4"/>
  <c r="HJ8" i="4"/>
  <c r="HK8" i="4" s="1"/>
  <c r="HI9" i="4"/>
  <c r="HJ9" i="4"/>
  <c r="HK9" i="4" s="1"/>
  <c r="HI10" i="4"/>
  <c r="HJ10" i="4"/>
  <c r="HK10" i="4" s="1"/>
  <c r="HI11" i="4"/>
  <c r="HJ11" i="4"/>
  <c r="HK11" i="4" s="1"/>
  <c r="HI12" i="4"/>
  <c r="HJ12" i="4"/>
  <c r="HK12" i="4" s="1"/>
  <c r="HI13" i="4"/>
  <c r="HJ13" i="4"/>
  <c r="HK13" i="4" s="1"/>
  <c r="HI14" i="4"/>
  <c r="HJ14" i="4"/>
  <c r="HK14" i="4" s="1"/>
  <c r="HI15" i="4"/>
  <c r="HJ15" i="4"/>
  <c r="HK15" i="4" s="1"/>
  <c r="HI16" i="4"/>
  <c r="HJ16" i="4"/>
  <c r="HK16" i="4" s="1"/>
  <c r="HI17" i="4"/>
  <c r="HJ17" i="4"/>
  <c r="HK17" i="4" s="1"/>
  <c r="HI18" i="4"/>
  <c r="HJ18" i="4"/>
  <c r="HK18" i="4" s="1"/>
  <c r="HI19" i="4"/>
  <c r="HJ19" i="4"/>
  <c r="HK19" i="4" s="1"/>
  <c r="HI20" i="4"/>
  <c r="HJ20" i="4"/>
  <c r="HK20" i="4" s="1"/>
  <c r="HI21" i="4"/>
  <c r="HJ21" i="4"/>
  <c r="HK21" i="4" s="1"/>
  <c r="HI22" i="4"/>
  <c r="HJ22" i="4"/>
  <c r="HK22" i="4" s="1"/>
  <c r="HI23" i="4"/>
  <c r="HJ23" i="4"/>
  <c r="HK23" i="4" s="1"/>
  <c r="HI24" i="4"/>
  <c r="HJ24" i="4"/>
  <c r="HK24" i="4" s="1"/>
  <c r="HI25" i="4"/>
  <c r="HJ25" i="4"/>
  <c r="HK25" i="4" s="1"/>
  <c r="HI26" i="4"/>
  <c r="HJ26" i="4"/>
  <c r="HK26" i="4" s="1"/>
  <c r="HI27" i="4"/>
  <c r="HJ27" i="4"/>
  <c r="HK27" i="4" s="1"/>
  <c r="HI28" i="4"/>
  <c r="HJ28" i="4"/>
  <c r="HK28" i="4" s="1"/>
  <c r="HI29" i="4"/>
  <c r="HJ29" i="4"/>
  <c r="HK29" i="4" s="1"/>
  <c r="HI30" i="4"/>
  <c r="HJ30" i="4"/>
  <c r="HK30" i="4" s="1"/>
  <c r="HI31" i="4"/>
  <c r="HJ31" i="4"/>
  <c r="HK31" i="4" s="1"/>
  <c r="HI32" i="4"/>
  <c r="HJ32" i="4"/>
  <c r="HK32" i="4" s="1"/>
  <c r="HI33" i="4"/>
  <c r="HJ33" i="4"/>
  <c r="HK33" i="4" s="1"/>
  <c r="HI34" i="4"/>
  <c r="HJ34" i="4"/>
  <c r="HK34" i="4" s="1"/>
  <c r="HI35" i="4"/>
  <c r="HJ35" i="4"/>
  <c r="HK35" i="4" l="1"/>
  <c r="HL30" i="4"/>
  <c r="HM30" i="4" s="1"/>
  <c r="HL34" i="4"/>
  <c r="HM34" i="4" s="1"/>
  <c r="HL3" i="4"/>
  <c r="HM3" i="4" s="1"/>
  <c r="HL5" i="4"/>
  <c r="HM5" i="4" s="1"/>
  <c r="HL32" i="4"/>
  <c r="HM32" i="4" s="1"/>
  <c r="HL28" i="4"/>
  <c r="HM28" i="4" s="1"/>
  <c r="HL7" i="4"/>
  <c r="HM7" i="4" s="1"/>
  <c r="HL4" i="4"/>
  <c r="HM4" i="4" s="1"/>
  <c r="HL35" i="4"/>
  <c r="HM35" i="4" s="1"/>
  <c r="HL33" i="4"/>
  <c r="HM33" i="4" s="1"/>
  <c r="HL31" i="4"/>
  <c r="HM31" i="4" s="1"/>
  <c r="HL29" i="4"/>
  <c r="HM29" i="4" s="1"/>
  <c r="HL27" i="4"/>
  <c r="HM27" i="4" s="1"/>
  <c r="HL25" i="4"/>
  <c r="HM25" i="4" s="1"/>
  <c r="HL23" i="4"/>
  <c r="HM23" i="4" s="1"/>
  <c r="HL21" i="4"/>
  <c r="HM21" i="4" s="1"/>
  <c r="HL19" i="4"/>
  <c r="HM19" i="4" s="1"/>
  <c r="HL17" i="4"/>
  <c r="HM17" i="4" s="1"/>
  <c r="HL15" i="4"/>
  <c r="HM15" i="4" s="1"/>
  <c r="HL14" i="4"/>
  <c r="HM14" i="4" s="1"/>
  <c r="HL12" i="4"/>
  <c r="HM12" i="4" s="1"/>
  <c r="HL10" i="4"/>
  <c r="HM10" i="4" s="1"/>
  <c r="HL8" i="4"/>
  <c r="HM8" i="4" s="1"/>
  <c r="HL6" i="4"/>
  <c r="HM6" i="4" s="1"/>
  <c r="HL26" i="4"/>
  <c r="HM26" i="4" s="1"/>
  <c r="HL24" i="4"/>
  <c r="HM24" i="4" s="1"/>
  <c r="HL22" i="4"/>
  <c r="HM22" i="4" s="1"/>
  <c r="HL20" i="4"/>
  <c r="HM20" i="4" s="1"/>
  <c r="HL18" i="4"/>
  <c r="HM18" i="4" s="1"/>
  <c r="HL16" i="4"/>
  <c r="HM16" i="4" s="1"/>
  <c r="HL13" i="4"/>
  <c r="HM13" i="4" s="1"/>
  <c r="HL11" i="4"/>
  <c r="HM11" i="4" s="1"/>
  <c r="HL9" i="4"/>
  <c r="HM9" i="4" s="1"/>
  <c r="HN9" i="4" l="1"/>
  <c r="HN13" i="4"/>
  <c r="HN18" i="4"/>
  <c r="HN22" i="4"/>
  <c r="HN26" i="4"/>
  <c r="HN8" i="4"/>
  <c r="HN12" i="4"/>
  <c r="HN15" i="4"/>
  <c r="HN19" i="4"/>
  <c r="HN23" i="4"/>
  <c r="HN27" i="4"/>
  <c r="HN31" i="4"/>
  <c r="HN35" i="4"/>
  <c r="HN7" i="4"/>
  <c r="HN32" i="4"/>
  <c r="HN3" i="4"/>
  <c r="HN30" i="4"/>
  <c r="HN11" i="4"/>
  <c r="HN16" i="4"/>
  <c r="HN20" i="4"/>
  <c r="HN24" i="4"/>
  <c r="HN6" i="4"/>
  <c r="HN10" i="4"/>
  <c r="HN14" i="4"/>
  <c r="HN17" i="4"/>
  <c r="HN21" i="4"/>
  <c r="HN25" i="4"/>
  <c r="HN29" i="4"/>
  <c r="HN33" i="4"/>
  <c r="HN4" i="4"/>
  <c r="HN28" i="4"/>
  <c r="HN5" i="4"/>
  <c r="HN34" i="4"/>
  <c r="IP3" i="18"/>
  <c r="IQ3" i="18"/>
  <c r="IR3" i="18" s="1"/>
  <c r="IP4" i="18"/>
  <c r="IQ4" i="18"/>
  <c r="IR4" i="18" s="1"/>
  <c r="IP5" i="18"/>
  <c r="IQ5" i="18"/>
  <c r="IR5" i="18" s="1"/>
  <c r="IP6" i="18"/>
  <c r="IQ6" i="18"/>
  <c r="IR6" i="18" s="1"/>
  <c r="IP7" i="18"/>
  <c r="IQ7" i="18"/>
  <c r="IR7" i="18" s="1"/>
  <c r="IP8" i="18"/>
  <c r="IQ8" i="18"/>
  <c r="IR8" i="18" s="1"/>
  <c r="IP9" i="18"/>
  <c r="IQ9" i="18"/>
  <c r="IR9" i="18" s="1"/>
  <c r="IP10" i="18"/>
  <c r="IQ10" i="18"/>
  <c r="IR10" i="18" s="1"/>
  <c r="IP11" i="18"/>
  <c r="IQ11" i="18"/>
  <c r="IR11" i="18" s="1"/>
  <c r="IP12" i="18"/>
  <c r="IQ12" i="18"/>
  <c r="IR12" i="18" s="1"/>
  <c r="IP13" i="18"/>
  <c r="IQ13" i="18"/>
  <c r="IR13" i="18" s="1"/>
  <c r="IP14" i="18"/>
  <c r="IQ14" i="18"/>
  <c r="IR14" i="18" s="1"/>
  <c r="IP15" i="18"/>
  <c r="IQ15" i="18"/>
  <c r="IR15" i="18" s="1"/>
  <c r="IS5" i="18" l="1"/>
  <c r="IT5" i="18" s="1"/>
  <c r="IS6" i="18"/>
  <c r="IT6" i="18" s="1"/>
  <c r="IS4" i="18"/>
  <c r="IT4" i="18" s="1"/>
  <c r="IS15" i="18"/>
  <c r="IT15" i="18" s="1"/>
  <c r="IS13" i="18"/>
  <c r="IT13" i="18" s="1"/>
  <c r="IS11" i="18"/>
  <c r="IT11" i="18" s="1"/>
  <c r="IS9" i="18"/>
  <c r="IT9" i="18" s="1"/>
  <c r="IS7" i="18"/>
  <c r="IT7" i="18" s="1"/>
  <c r="IS14" i="18"/>
  <c r="IT14" i="18" s="1"/>
  <c r="IS12" i="18"/>
  <c r="IT12" i="18" s="1"/>
  <c r="IS10" i="18"/>
  <c r="IT10" i="18" s="1"/>
  <c r="IS8" i="18"/>
  <c r="IT8" i="18" s="1"/>
  <c r="IS3" i="18"/>
  <c r="IT3" i="18" s="1"/>
  <c r="JW3" i="16"/>
  <c r="JX3" i="16"/>
  <c r="JY3" i="16" s="1"/>
  <c r="JW4" i="16"/>
  <c r="JX4" i="16"/>
  <c r="JY4" i="16" s="1"/>
  <c r="JW5" i="16"/>
  <c r="JX5" i="16"/>
  <c r="JY5" i="16" s="1"/>
  <c r="JW6" i="16"/>
  <c r="JX6" i="16"/>
  <c r="JY6" i="16" s="1"/>
  <c r="JW7" i="16"/>
  <c r="JX7" i="16"/>
  <c r="JY7" i="16" s="1"/>
  <c r="JW8" i="16"/>
  <c r="JX8" i="16"/>
  <c r="JY8" i="16" s="1"/>
  <c r="JW9" i="16"/>
  <c r="JX9" i="16"/>
  <c r="JY9" i="16" s="1"/>
  <c r="JW10" i="16"/>
  <c r="JX10" i="16"/>
  <c r="JY10" i="16" s="1"/>
  <c r="JW11" i="16"/>
  <c r="JX11" i="16"/>
  <c r="JY11" i="16" s="1"/>
  <c r="JW12" i="16"/>
  <c r="JX12" i="16"/>
  <c r="JY12" i="16" s="1"/>
  <c r="JW13" i="16"/>
  <c r="JX13" i="16"/>
  <c r="JY13" i="16" s="1"/>
  <c r="JW14" i="16"/>
  <c r="JX14" i="16"/>
  <c r="JY14" i="16" s="1"/>
  <c r="JW15" i="16"/>
  <c r="JX15" i="16"/>
  <c r="JY15" i="16" s="1"/>
  <c r="JW16" i="16"/>
  <c r="JX16" i="16"/>
  <c r="JY16" i="16" s="1"/>
  <c r="JW17" i="16"/>
  <c r="JX17" i="16"/>
  <c r="JY17" i="16" s="1"/>
  <c r="JW18" i="16"/>
  <c r="JX18" i="16"/>
  <c r="JY18" i="16" s="1"/>
  <c r="JW19" i="16"/>
  <c r="JX19" i="16"/>
  <c r="JY19" i="16" s="1"/>
  <c r="IU3" i="18" l="1"/>
  <c r="IU10" i="18"/>
  <c r="IU12" i="18"/>
  <c r="IU7" i="18"/>
  <c r="IU11" i="18"/>
  <c r="IU15" i="18"/>
  <c r="IU6" i="18"/>
  <c r="IU8" i="18"/>
  <c r="IU14" i="18"/>
  <c r="IU9" i="18"/>
  <c r="IU13" i="18"/>
  <c r="IU4" i="18"/>
  <c r="IU5" i="18"/>
  <c r="JZ3" i="16"/>
  <c r="KA3" i="16" s="1"/>
  <c r="JZ19" i="16"/>
  <c r="KA19" i="16" s="1"/>
  <c r="JZ17" i="16"/>
  <c r="KA17" i="16" s="1"/>
  <c r="JZ16" i="16"/>
  <c r="KA16" i="16" s="1"/>
  <c r="JZ14" i="16"/>
  <c r="KA14" i="16" s="1"/>
  <c r="JZ12" i="16"/>
  <c r="KA12" i="16" s="1"/>
  <c r="JZ10" i="16"/>
  <c r="KA10" i="16" s="1"/>
  <c r="JZ9" i="16"/>
  <c r="KA9" i="16" s="1"/>
  <c r="JZ7" i="16"/>
  <c r="KA7" i="16" s="1"/>
  <c r="JZ5" i="16"/>
  <c r="KA5" i="16" s="1"/>
  <c r="JZ18" i="16"/>
  <c r="KA18" i="16" s="1"/>
  <c r="JZ15" i="16"/>
  <c r="KA15" i="16" s="1"/>
  <c r="JZ13" i="16"/>
  <c r="KA13" i="16" s="1"/>
  <c r="JZ11" i="16"/>
  <c r="KA11" i="16" s="1"/>
  <c r="JZ8" i="16"/>
  <c r="KA8" i="16" s="1"/>
  <c r="JZ6" i="16"/>
  <c r="KA6" i="16" s="1"/>
  <c r="JZ4" i="16"/>
  <c r="KA4" i="16" s="1"/>
  <c r="EI2" i="4"/>
  <c r="EJ2" i="4"/>
  <c r="EK2" i="4" s="1"/>
  <c r="KB4" i="16" l="1"/>
  <c r="KB8" i="16"/>
  <c r="KB13" i="16"/>
  <c r="KB5" i="16"/>
  <c r="KB9" i="16"/>
  <c r="KB12" i="16"/>
  <c r="KB16" i="16"/>
  <c r="KB19" i="16"/>
  <c r="KB6" i="16"/>
  <c r="KB11" i="16"/>
  <c r="KB15" i="16"/>
  <c r="KB18" i="16"/>
  <c r="KB7" i="16"/>
  <c r="KB10" i="16"/>
  <c r="KB14" i="16"/>
  <c r="KB17" i="16"/>
  <c r="KB3" i="16"/>
  <c r="EL2" i="4"/>
  <c r="EM2" i="4" s="1"/>
  <c r="EN2" i="4" s="1"/>
  <c r="HT3" i="3" l="1"/>
  <c r="HU3" i="3"/>
  <c r="HV3" i="3" s="1"/>
  <c r="HT4" i="3"/>
  <c r="HU4" i="3"/>
  <c r="HV4" i="3" s="1"/>
  <c r="HT5" i="3"/>
  <c r="HU5" i="3"/>
  <c r="HV5" i="3" s="1"/>
  <c r="HT6" i="3"/>
  <c r="HU6" i="3"/>
  <c r="HV6" i="3" s="1"/>
  <c r="HT7" i="3"/>
  <c r="HU7" i="3"/>
  <c r="HV7" i="3" s="1"/>
  <c r="HT8" i="3"/>
  <c r="HU8" i="3"/>
  <c r="HV8" i="3" s="1"/>
  <c r="HT9" i="3"/>
  <c r="HU9" i="3"/>
  <c r="HV9" i="3" s="1"/>
  <c r="HT10" i="3"/>
  <c r="HU10" i="3"/>
  <c r="HV10" i="3" s="1"/>
  <c r="HT11" i="3"/>
  <c r="HU11" i="3"/>
  <c r="HV11" i="3" s="1"/>
  <c r="HT12" i="3"/>
  <c r="HU12" i="3"/>
  <c r="HV12" i="3" s="1"/>
  <c r="HT13" i="3"/>
  <c r="HU13" i="3"/>
  <c r="HV13" i="3" s="1"/>
  <c r="HT14" i="3"/>
  <c r="HU14" i="3"/>
  <c r="HV14" i="3" s="1"/>
  <c r="HT15" i="3"/>
  <c r="HU15" i="3"/>
  <c r="HV15" i="3" s="1"/>
  <c r="HT16" i="3"/>
  <c r="HU16" i="3"/>
  <c r="HV16" i="3" s="1"/>
  <c r="HT17" i="3"/>
  <c r="HU17" i="3"/>
  <c r="HV17" i="3" s="1"/>
  <c r="HT18" i="3"/>
  <c r="HU18" i="3"/>
  <c r="HV18" i="3" s="1"/>
  <c r="HT19" i="3"/>
  <c r="HU19" i="3"/>
  <c r="HV19" i="3" s="1"/>
  <c r="HT20" i="3"/>
  <c r="HU20" i="3"/>
  <c r="HV20" i="3" s="1"/>
  <c r="HT21" i="3"/>
  <c r="HU21" i="3"/>
  <c r="HV21" i="3" s="1"/>
  <c r="HT22" i="3"/>
  <c r="HU22" i="3"/>
  <c r="HV22" i="3" s="1"/>
  <c r="HT23" i="3"/>
  <c r="HU23" i="3"/>
  <c r="HV23" i="3" s="1"/>
  <c r="HT24" i="3"/>
  <c r="HU24" i="3"/>
  <c r="HV24" i="3" s="1"/>
  <c r="HT25" i="3"/>
  <c r="HU25" i="3"/>
  <c r="HV25" i="3" s="1"/>
  <c r="HW3" i="3" l="1"/>
  <c r="HX3" i="3" s="1"/>
  <c r="HW17" i="3"/>
  <c r="HX17" i="3" s="1"/>
  <c r="HW10" i="3"/>
  <c r="HX10" i="3" s="1"/>
  <c r="HW15" i="3"/>
  <c r="HX15" i="3" s="1"/>
  <c r="HW9" i="3"/>
  <c r="HX9" i="3" s="1"/>
  <c r="HW25" i="3"/>
  <c r="HX25" i="3" s="1"/>
  <c r="HW24" i="3"/>
  <c r="HX24" i="3" s="1"/>
  <c r="HW23" i="3"/>
  <c r="HX23" i="3" s="1"/>
  <c r="HW22" i="3"/>
  <c r="HX22" i="3" s="1"/>
  <c r="HW21" i="3"/>
  <c r="HX21" i="3" s="1"/>
  <c r="HW20" i="3"/>
  <c r="HX20" i="3" s="1"/>
  <c r="HW19" i="3"/>
  <c r="HX19" i="3" s="1"/>
  <c r="HW18" i="3"/>
  <c r="HX18" i="3" s="1"/>
  <c r="HW16" i="3"/>
  <c r="HX16" i="3" s="1"/>
  <c r="HW14" i="3"/>
  <c r="HX14" i="3" s="1"/>
  <c r="HW13" i="3"/>
  <c r="HX13" i="3" s="1"/>
  <c r="HW12" i="3"/>
  <c r="HX12" i="3" s="1"/>
  <c r="HW11" i="3"/>
  <c r="HX11" i="3" s="1"/>
  <c r="HW8" i="3"/>
  <c r="HX8" i="3" s="1"/>
  <c r="HW7" i="3"/>
  <c r="HX7" i="3" s="1"/>
  <c r="HW6" i="3"/>
  <c r="HX6" i="3" s="1"/>
  <c r="HW5" i="3"/>
  <c r="HX5" i="3" s="1"/>
  <c r="HW4" i="3"/>
  <c r="HX4" i="3" s="1"/>
  <c r="CJ24" i="3"/>
  <c r="CJ25" i="3"/>
  <c r="CF24" i="3"/>
  <c r="CF25" i="3"/>
  <c r="HY5" i="3" l="1"/>
  <c r="HY7" i="3"/>
  <c r="HY11" i="3"/>
  <c r="HY13" i="3"/>
  <c r="HY16" i="3"/>
  <c r="HY19" i="3"/>
  <c r="HY21" i="3"/>
  <c r="HY23" i="3"/>
  <c r="HY25" i="3"/>
  <c r="HY15" i="3"/>
  <c r="HY17" i="3"/>
  <c r="HY4" i="3"/>
  <c r="HY6" i="3"/>
  <c r="HY8" i="3"/>
  <c r="HY12" i="3"/>
  <c r="HY14" i="3"/>
  <c r="HY18" i="3"/>
  <c r="HY20" i="3"/>
  <c r="HY22" i="3"/>
  <c r="HY24" i="3"/>
  <c r="HY9" i="3"/>
  <c r="HY10" i="3"/>
  <c r="HY3" i="3"/>
  <c r="JI3" i="18"/>
  <c r="JI4" i="18"/>
  <c r="JI5" i="18"/>
  <c r="JI6" i="18"/>
  <c r="JI7" i="18"/>
  <c r="JI8" i="18"/>
  <c r="JI9" i="18"/>
  <c r="JI10" i="18"/>
  <c r="JI11" i="18"/>
  <c r="JI12" i="18"/>
  <c r="JI13" i="18"/>
  <c r="JI14" i="18"/>
  <c r="JI15" i="18"/>
  <c r="JI2" i="18"/>
  <c r="JB2" i="18"/>
  <c r="JC2" i="18" s="1"/>
  <c r="JA2" i="18"/>
  <c r="IQ2" i="18"/>
  <c r="IS2" i="18" s="1"/>
  <c r="IT2" i="18" s="1"/>
  <c r="IP2" i="18"/>
  <c r="IF2" i="18"/>
  <c r="IH2" i="18" s="1"/>
  <c r="II2" i="18" s="1"/>
  <c r="IE2" i="18"/>
  <c r="IJ2" i="18" l="1"/>
  <c r="IU2" i="18"/>
  <c r="JD2" i="18"/>
  <c r="JE2" i="18" s="1"/>
  <c r="IR2" i="18"/>
  <c r="IG2" i="18"/>
  <c r="JL3" i="16"/>
  <c r="JM3" i="16"/>
  <c r="JN3" i="16" s="1"/>
  <c r="JL4" i="16"/>
  <c r="JM4" i="16"/>
  <c r="JN4" i="16" s="1"/>
  <c r="JL5" i="16"/>
  <c r="JM5" i="16"/>
  <c r="JN5" i="16" s="1"/>
  <c r="JL6" i="16"/>
  <c r="JM6" i="16"/>
  <c r="JN6" i="16" s="1"/>
  <c r="JL7" i="16"/>
  <c r="JM7" i="16"/>
  <c r="JN7" i="16" s="1"/>
  <c r="JL8" i="16"/>
  <c r="JM8" i="16"/>
  <c r="JN8" i="16" s="1"/>
  <c r="JL9" i="16"/>
  <c r="JM9" i="16"/>
  <c r="JN9" i="16" s="1"/>
  <c r="JL10" i="16"/>
  <c r="JM10" i="16"/>
  <c r="JN10" i="16" s="1"/>
  <c r="JL11" i="16"/>
  <c r="JM11" i="16"/>
  <c r="JN11" i="16" s="1"/>
  <c r="JL12" i="16"/>
  <c r="JM12" i="16"/>
  <c r="JN12" i="16" s="1"/>
  <c r="JL13" i="16"/>
  <c r="JM13" i="16"/>
  <c r="JN13" i="16" s="1"/>
  <c r="JL14" i="16"/>
  <c r="JM14" i="16"/>
  <c r="JN14" i="16" s="1"/>
  <c r="JL15" i="16"/>
  <c r="JM15" i="16"/>
  <c r="JN15" i="16" s="1"/>
  <c r="JL16" i="16"/>
  <c r="JM16" i="16"/>
  <c r="JN16" i="16" s="1"/>
  <c r="JL17" i="16"/>
  <c r="JM17" i="16"/>
  <c r="JN17" i="16" s="1"/>
  <c r="JL18" i="16"/>
  <c r="JM18" i="16"/>
  <c r="JN18" i="16" s="1"/>
  <c r="JL19" i="16"/>
  <c r="JM19" i="16"/>
  <c r="JN19" i="16" s="1"/>
  <c r="JF2" i="18" l="1"/>
  <c r="JO19" i="16"/>
  <c r="JP19" i="16" s="1"/>
  <c r="JO18" i="16"/>
  <c r="JP18" i="16" s="1"/>
  <c r="JO15" i="16"/>
  <c r="JP15" i="16" s="1"/>
  <c r="JO12" i="16"/>
  <c r="JP12" i="16" s="1"/>
  <c r="JO11" i="16"/>
  <c r="JP11" i="16" s="1"/>
  <c r="JO9" i="16"/>
  <c r="JP9" i="16" s="1"/>
  <c r="JO7" i="16"/>
  <c r="JP7" i="16" s="1"/>
  <c r="JO5" i="16"/>
  <c r="JP5" i="16" s="1"/>
  <c r="JO4" i="16"/>
  <c r="JP4" i="16" s="1"/>
  <c r="JO17" i="16"/>
  <c r="JP17" i="16" s="1"/>
  <c r="JO16" i="16"/>
  <c r="JP16" i="16" s="1"/>
  <c r="JO14" i="16"/>
  <c r="JP14" i="16" s="1"/>
  <c r="JO13" i="16"/>
  <c r="JP13" i="16" s="1"/>
  <c r="JO10" i="16"/>
  <c r="JP10" i="16" s="1"/>
  <c r="JO8" i="16"/>
  <c r="JP8" i="16" s="1"/>
  <c r="JO6" i="16"/>
  <c r="JP6" i="16" s="1"/>
  <c r="JO3" i="16"/>
  <c r="JP3" i="16" s="1"/>
  <c r="GL3" i="24"/>
  <c r="GM3" i="24"/>
  <c r="GN3" i="24" s="1"/>
  <c r="GL4" i="24"/>
  <c r="GM4" i="24"/>
  <c r="GN4" i="24" s="1"/>
  <c r="GL5" i="24"/>
  <c r="GM5" i="24"/>
  <c r="GN5" i="24" s="1"/>
  <c r="GL6" i="24"/>
  <c r="GM6" i="24"/>
  <c r="GN6" i="24" s="1"/>
  <c r="GL7" i="24"/>
  <c r="GM7" i="24"/>
  <c r="GN7" i="24" s="1"/>
  <c r="GL8" i="24"/>
  <c r="GM8" i="24"/>
  <c r="GN8" i="24" s="1"/>
  <c r="GL9" i="24"/>
  <c r="GM9" i="24"/>
  <c r="GN9" i="24" s="1"/>
  <c r="GL10" i="24"/>
  <c r="GM10" i="24"/>
  <c r="GN10" i="24" s="1"/>
  <c r="GL11" i="24"/>
  <c r="GM11" i="24"/>
  <c r="GN11" i="24" s="1"/>
  <c r="GL12" i="24"/>
  <c r="GM12" i="24"/>
  <c r="GN12" i="24" s="1"/>
  <c r="GL13" i="24"/>
  <c r="GM13" i="24"/>
  <c r="GN13" i="24" s="1"/>
  <c r="JQ3" i="16" l="1"/>
  <c r="JQ13" i="16"/>
  <c r="JQ16" i="16"/>
  <c r="JQ7" i="16"/>
  <c r="JQ6" i="16"/>
  <c r="JQ10" i="16"/>
  <c r="JQ14" i="16"/>
  <c r="JQ17" i="16"/>
  <c r="JQ5" i="16"/>
  <c r="JQ9" i="16"/>
  <c r="JQ12" i="16"/>
  <c r="JQ19" i="16"/>
  <c r="JQ8" i="16"/>
  <c r="JQ4" i="16"/>
  <c r="JQ11" i="16"/>
  <c r="JQ15" i="16"/>
  <c r="JQ18" i="16"/>
  <c r="GO7" i="24"/>
  <c r="GP7" i="24" s="1"/>
  <c r="GQ7" i="24" s="1"/>
  <c r="GO8" i="24"/>
  <c r="GP8" i="24" s="1"/>
  <c r="GQ8" i="24" s="1"/>
  <c r="GO6" i="24"/>
  <c r="GP6" i="24" s="1"/>
  <c r="GQ6" i="24" s="1"/>
  <c r="GO13" i="24"/>
  <c r="GP13" i="24" s="1"/>
  <c r="GQ13" i="24" s="1"/>
  <c r="GO11" i="24"/>
  <c r="GP11" i="24" s="1"/>
  <c r="GQ11" i="24" s="1"/>
  <c r="GO9" i="24"/>
  <c r="GP9" i="24" s="1"/>
  <c r="GQ9" i="24" s="1"/>
  <c r="GO4" i="24"/>
  <c r="GP4" i="24" s="1"/>
  <c r="GQ4" i="24" s="1"/>
  <c r="GO3" i="24"/>
  <c r="GP3" i="24" s="1"/>
  <c r="GQ3" i="24" s="1"/>
  <c r="GO12" i="24"/>
  <c r="GP12" i="24" s="1"/>
  <c r="GQ12" i="24" s="1"/>
  <c r="GO10" i="24"/>
  <c r="GP10" i="24" s="1"/>
  <c r="GQ10" i="24" s="1"/>
  <c r="GO5" i="24"/>
  <c r="GP5" i="24" s="1"/>
  <c r="GQ5" i="24" s="1"/>
  <c r="GT2" i="18"/>
  <c r="HT3" i="18" l="1"/>
  <c r="HU3" i="18"/>
  <c r="HT4" i="18"/>
  <c r="HU4" i="18"/>
  <c r="HT5" i="18"/>
  <c r="HU5" i="18"/>
  <c r="HT6" i="18"/>
  <c r="HU6" i="18"/>
  <c r="HT7" i="18"/>
  <c r="HU7" i="18"/>
  <c r="HT8" i="18"/>
  <c r="HU8" i="18"/>
  <c r="HT9" i="18"/>
  <c r="HU9" i="18"/>
  <c r="HT10" i="18"/>
  <c r="HU10" i="18"/>
  <c r="HT11" i="18"/>
  <c r="HU11" i="18"/>
  <c r="HT12" i="18"/>
  <c r="HU12" i="18"/>
  <c r="HT13" i="18"/>
  <c r="HU13" i="18"/>
  <c r="HT14" i="18"/>
  <c r="HU14" i="18"/>
  <c r="HT15" i="18"/>
  <c r="HU15" i="18"/>
  <c r="HU2" i="18"/>
  <c r="HT2" i="18"/>
  <c r="HV2" i="18" l="1"/>
  <c r="HV15" i="18"/>
  <c r="HV14" i="18"/>
  <c r="HV13" i="18"/>
  <c r="HV12" i="18"/>
  <c r="HV11" i="18"/>
  <c r="HV10" i="18"/>
  <c r="HV9" i="18"/>
  <c r="HV8" i="18"/>
  <c r="HV7" i="18"/>
  <c r="HV6" i="18"/>
  <c r="HV5" i="18"/>
  <c r="HV4" i="18"/>
  <c r="HV3" i="18"/>
  <c r="HW15" i="18"/>
  <c r="HX15" i="18" s="1"/>
  <c r="HW13" i="18"/>
  <c r="HX13" i="18" s="1"/>
  <c r="HW10" i="18"/>
  <c r="HX10" i="18" s="1"/>
  <c r="HW8" i="18"/>
  <c r="HX8" i="18" s="1"/>
  <c r="HW7" i="18"/>
  <c r="HX7" i="18" s="1"/>
  <c r="HW5" i="18"/>
  <c r="HX5" i="18" s="1"/>
  <c r="HW14" i="18"/>
  <c r="HX14" i="18" s="1"/>
  <c r="HW12" i="18"/>
  <c r="HX12" i="18" s="1"/>
  <c r="HW11" i="18"/>
  <c r="HX11" i="18" s="1"/>
  <c r="HW9" i="18"/>
  <c r="HX9" i="18" s="1"/>
  <c r="HW6" i="18"/>
  <c r="HX6" i="18" s="1"/>
  <c r="HW4" i="18"/>
  <c r="HX4" i="18" s="1"/>
  <c r="HW3" i="18"/>
  <c r="HX3" i="18" s="1"/>
  <c r="HW2" i="18"/>
  <c r="HX2" i="18" s="1"/>
  <c r="HY6" i="18" l="1"/>
  <c r="HY14" i="18"/>
  <c r="HY2" i="18"/>
  <c r="HY4" i="18"/>
  <c r="HY9" i="18"/>
  <c r="HY12" i="18"/>
  <c r="HY5" i="18"/>
  <c r="HY8" i="18"/>
  <c r="HY15" i="18"/>
  <c r="HY3" i="18"/>
  <c r="HY11" i="18"/>
  <c r="HY7" i="18"/>
  <c r="HY10" i="18"/>
  <c r="HY13" i="18"/>
  <c r="HW2" i="19"/>
  <c r="HP2" i="19"/>
  <c r="GP2" i="16"/>
  <c r="GI2" i="16"/>
  <c r="HW3" i="19"/>
  <c r="HW4" i="19"/>
  <c r="HW5" i="19"/>
  <c r="HW6" i="19"/>
  <c r="HW7" i="19"/>
  <c r="HW8" i="19"/>
  <c r="HW9" i="19"/>
  <c r="HW10" i="19"/>
  <c r="HW11" i="19"/>
  <c r="HW12" i="19"/>
  <c r="HW13" i="19"/>
  <c r="HW14" i="19"/>
  <c r="HP3" i="19"/>
  <c r="HP4" i="19"/>
  <c r="HP5" i="19"/>
  <c r="HP6" i="19"/>
  <c r="HP7" i="19"/>
  <c r="HP8" i="19"/>
  <c r="HP9" i="19"/>
  <c r="HP10" i="19"/>
  <c r="HP11" i="19"/>
  <c r="HP12" i="19"/>
  <c r="HP13" i="19"/>
  <c r="HP14" i="19"/>
  <c r="HI3" i="18" l="1"/>
  <c r="HJ3" i="18"/>
  <c r="HI4" i="18"/>
  <c r="HJ4" i="18"/>
  <c r="HI5" i="18"/>
  <c r="HJ5" i="18"/>
  <c r="HI6" i="18"/>
  <c r="HJ6" i="18"/>
  <c r="HI7" i="18"/>
  <c r="HJ7" i="18"/>
  <c r="HI8" i="18"/>
  <c r="HJ8" i="18"/>
  <c r="HI9" i="18"/>
  <c r="HJ9" i="18"/>
  <c r="HI10" i="18"/>
  <c r="HJ10" i="18"/>
  <c r="HI11" i="18"/>
  <c r="HJ11" i="18"/>
  <c r="HI12" i="18"/>
  <c r="HJ12" i="18"/>
  <c r="HI13" i="18"/>
  <c r="HJ13" i="18"/>
  <c r="HI14" i="18"/>
  <c r="HJ14" i="18"/>
  <c r="HI15" i="18"/>
  <c r="HJ15" i="18"/>
  <c r="HK15" i="18" l="1"/>
  <c r="HK14" i="18"/>
  <c r="HK13" i="18"/>
  <c r="HK12" i="18"/>
  <c r="HK11" i="18"/>
  <c r="HK10" i="18"/>
  <c r="HK9" i="18"/>
  <c r="HK8" i="18"/>
  <c r="HK7" i="18"/>
  <c r="HK6" i="18"/>
  <c r="HK5" i="18"/>
  <c r="HK4" i="18"/>
  <c r="HK3" i="18"/>
  <c r="HL3" i="18"/>
  <c r="HM3" i="18" s="1"/>
  <c r="HL11" i="18"/>
  <c r="HM11" i="18" s="1"/>
  <c r="HL14" i="18"/>
  <c r="HM14" i="18" s="1"/>
  <c r="HL7" i="18"/>
  <c r="HM7" i="18" s="1"/>
  <c r="HL12" i="18"/>
  <c r="HM12" i="18" s="1"/>
  <c r="HL9" i="18"/>
  <c r="HM9" i="18" s="1"/>
  <c r="HL5" i="18"/>
  <c r="HM5" i="18" s="1"/>
  <c r="HL15" i="18"/>
  <c r="HM15" i="18" s="1"/>
  <c r="HL13" i="18"/>
  <c r="HM13" i="18" s="1"/>
  <c r="HL10" i="18"/>
  <c r="HM10" i="18" s="1"/>
  <c r="HL8" i="18"/>
  <c r="HM8" i="18" s="1"/>
  <c r="HL6" i="18"/>
  <c r="HM6" i="18" s="1"/>
  <c r="HL4" i="18"/>
  <c r="HM4" i="18" s="1"/>
  <c r="HJ2" i="18"/>
  <c r="HI2" i="18"/>
  <c r="HN6" i="18" l="1"/>
  <c r="JJ6" i="18"/>
  <c r="HN10" i="18"/>
  <c r="JJ10" i="18"/>
  <c r="HN5" i="18"/>
  <c r="JJ5" i="18"/>
  <c r="HN12" i="18"/>
  <c r="JJ12" i="18"/>
  <c r="HN3" i="18"/>
  <c r="JJ3" i="18"/>
  <c r="HN4" i="18"/>
  <c r="JJ4" i="18"/>
  <c r="HN8" i="18"/>
  <c r="JJ8" i="18"/>
  <c r="HN15" i="18"/>
  <c r="JJ15" i="18"/>
  <c r="HN9" i="18"/>
  <c r="JJ9" i="18"/>
  <c r="HN7" i="18"/>
  <c r="JJ7" i="18"/>
  <c r="HN11" i="18"/>
  <c r="JJ11" i="18"/>
  <c r="HK2" i="18"/>
  <c r="HN13" i="18"/>
  <c r="JJ13" i="18"/>
  <c r="HN14" i="18"/>
  <c r="JJ14" i="18"/>
  <c r="HL2" i="18"/>
  <c r="HM2" i="18" s="1"/>
  <c r="JA3" i="5"/>
  <c r="JB3" i="5"/>
  <c r="JC3" i="5" s="1"/>
  <c r="JA4" i="5"/>
  <c r="JB4" i="5"/>
  <c r="JC4" i="5" s="1"/>
  <c r="JA5" i="5"/>
  <c r="JB5" i="5"/>
  <c r="JC5" i="5" s="1"/>
  <c r="JA6" i="5"/>
  <c r="JB6" i="5"/>
  <c r="JC6" i="5" s="1"/>
  <c r="JA7" i="5"/>
  <c r="JB7" i="5"/>
  <c r="JC7" i="5" s="1"/>
  <c r="JA8" i="5"/>
  <c r="JB8" i="5"/>
  <c r="JC8" i="5" s="1"/>
  <c r="JA9" i="5"/>
  <c r="JB9" i="5"/>
  <c r="JC9" i="5" s="1"/>
  <c r="JA10" i="5"/>
  <c r="JB10" i="5"/>
  <c r="JC10" i="5" s="1"/>
  <c r="JA11" i="5"/>
  <c r="JB11" i="5"/>
  <c r="JC11" i="5" s="1"/>
  <c r="JA12" i="5"/>
  <c r="JB12" i="5"/>
  <c r="JC12" i="5" s="1"/>
  <c r="JA13" i="5"/>
  <c r="JB13" i="5"/>
  <c r="JC13" i="5" s="1"/>
  <c r="JA14" i="5"/>
  <c r="JB14" i="5"/>
  <c r="JC14" i="5" s="1"/>
  <c r="JA15" i="5"/>
  <c r="JB15" i="5"/>
  <c r="JC15" i="5" s="1"/>
  <c r="JA16" i="5"/>
  <c r="JB16" i="5"/>
  <c r="JC16" i="5" s="1"/>
  <c r="JA17" i="5"/>
  <c r="JB17" i="5"/>
  <c r="JC17" i="5" s="1"/>
  <c r="JA18" i="5"/>
  <c r="JB18" i="5"/>
  <c r="JC18" i="5" s="1"/>
  <c r="JA19" i="5"/>
  <c r="JB19" i="5"/>
  <c r="JC19" i="5" s="1"/>
  <c r="JA20" i="5"/>
  <c r="JB20" i="5"/>
  <c r="JC20" i="5" s="1"/>
  <c r="JA21" i="5"/>
  <c r="JB21" i="5"/>
  <c r="JC21" i="5" s="1"/>
  <c r="JA22" i="5"/>
  <c r="JB22" i="5"/>
  <c r="JC22" i="5" s="1"/>
  <c r="JA23" i="5"/>
  <c r="JB23" i="5"/>
  <c r="JC23" i="5" s="1"/>
  <c r="JA24" i="5"/>
  <c r="JB24" i="5"/>
  <c r="JC24" i="5" s="1"/>
  <c r="JA25" i="5"/>
  <c r="JB25" i="5"/>
  <c r="JC25" i="5" s="1"/>
  <c r="JA26" i="5"/>
  <c r="JB26" i="5"/>
  <c r="JC26" i="5" s="1"/>
  <c r="JA27" i="5"/>
  <c r="JB27" i="5"/>
  <c r="JC27" i="5" s="1"/>
  <c r="JD4" i="5" l="1"/>
  <c r="JE4" i="5" s="1"/>
  <c r="JD3" i="5"/>
  <c r="JE3" i="5" s="1"/>
  <c r="JK14" i="18"/>
  <c r="JK15" i="18"/>
  <c r="JK8" i="18"/>
  <c r="HN2" i="18"/>
  <c r="JJ2" i="18"/>
  <c r="JK13" i="18"/>
  <c r="JK11" i="18"/>
  <c r="JK7" i="18"/>
  <c r="JK3" i="18"/>
  <c r="JK9" i="18"/>
  <c r="JK4" i="18"/>
  <c r="JK12" i="18"/>
  <c r="JK5" i="18"/>
  <c r="JK10" i="18"/>
  <c r="JK6" i="18"/>
  <c r="JD27" i="5"/>
  <c r="JE27" i="5" s="1"/>
  <c r="JD25" i="5"/>
  <c r="JE25" i="5" s="1"/>
  <c r="JD23" i="5"/>
  <c r="JE23" i="5" s="1"/>
  <c r="JD22" i="5"/>
  <c r="JE22" i="5" s="1"/>
  <c r="JD19" i="5"/>
  <c r="JE19" i="5" s="1"/>
  <c r="JD18" i="5"/>
  <c r="JE18" i="5" s="1"/>
  <c r="JD16" i="5"/>
  <c r="JE16" i="5" s="1"/>
  <c r="JD14" i="5"/>
  <c r="JE14" i="5" s="1"/>
  <c r="JD12" i="5"/>
  <c r="JE12" i="5" s="1"/>
  <c r="JD10" i="5"/>
  <c r="JE10" i="5" s="1"/>
  <c r="JD7" i="5"/>
  <c r="JE7" i="5" s="1"/>
  <c r="JD5" i="5"/>
  <c r="JE5" i="5" s="1"/>
  <c r="JD26" i="5"/>
  <c r="JE26" i="5" s="1"/>
  <c r="JD24" i="5"/>
  <c r="JE24" i="5" s="1"/>
  <c r="JD21" i="5"/>
  <c r="JE21" i="5" s="1"/>
  <c r="JD20" i="5"/>
  <c r="JE20" i="5" s="1"/>
  <c r="JD17" i="5"/>
  <c r="JE17" i="5" s="1"/>
  <c r="JD15" i="5"/>
  <c r="JE15" i="5" s="1"/>
  <c r="JD13" i="5"/>
  <c r="JE13" i="5" s="1"/>
  <c r="JD11" i="5"/>
  <c r="JE11" i="5" s="1"/>
  <c r="JD9" i="5"/>
  <c r="JE9" i="5" s="1"/>
  <c r="JD8" i="5"/>
  <c r="JE8" i="5" s="1"/>
  <c r="JD6" i="5"/>
  <c r="JE6" i="5" s="1"/>
  <c r="JF4" i="5" l="1"/>
  <c r="JF11" i="5"/>
  <c r="JF20" i="5"/>
  <c r="JF5" i="5"/>
  <c r="JF6" i="5"/>
  <c r="JF9" i="5"/>
  <c r="JF13" i="5"/>
  <c r="JF17" i="5"/>
  <c r="JF21" i="5"/>
  <c r="JF26" i="5"/>
  <c r="JF7" i="5"/>
  <c r="JF10" i="5"/>
  <c r="JF14" i="5"/>
  <c r="JF18" i="5"/>
  <c r="JF22" i="5"/>
  <c r="JF25" i="5"/>
  <c r="JF8" i="5"/>
  <c r="JF15" i="5"/>
  <c r="JF24" i="5"/>
  <c r="JF12" i="5"/>
  <c r="JF16" i="5"/>
  <c r="JF19" i="5"/>
  <c r="JF23" i="5"/>
  <c r="JF27" i="5"/>
  <c r="JF3" i="5"/>
  <c r="JK2" i="18"/>
  <c r="ID3" i="24"/>
  <c r="IE3" i="24"/>
  <c r="IF3" i="24" s="1"/>
  <c r="ID4" i="24"/>
  <c r="IE4" i="24"/>
  <c r="IF4" i="24" s="1"/>
  <c r="ID5" i="24"/>
  <c r="IE5" i="24"/>
  <c r="IF5" i="24" s="1"/>
  <c r="ID6" i="24"/>
  <c r="IE6" i="24"/>
  <c r="IF6" i="24" s="1"/>
  <c r="ID7" i="24"/>
  <c r="IE7" i="24"/>
  <c r="IF7" i="24" s="1"/>
  <c r="ID8" i="24"/>
  <c r="IE8" i="24"/>
  <c r="IF8" i="24" s="1"/>
  <c r="ID9" i="24"/>
  <c r="IE9" i="24"/>
  <c r="IF9" i="24" s="1"/>
  <c r="ID10" i="24"/>
  <c r="IE10" i="24"/>
  <c r="IF10" i="24" s="1"/>
  <c r="ID11" i="24"/>
  <c r="IE11" i="24"/>
  <c r="IF11" i="24" s="1"/>
  <c r="ID12" i="24"/>
  <c r="IE12" i="24"/>
  <c r="IF12" i="24" s="1"/>
  <c r="ID13" i="24"/>
  <c r="IE13" i="24"/>
  <c r="IF13" i="24" s="1"/>
  <c r="IG12" i="24" l="1"/>
  <c r="IH12" i="24" s="1"/>
  <c r="IG8" i="24"/>
  <c r="IH8" i="24" s="1"/>
  <c r="IG6" i="24"/>
  <c r="IH6" i="24" s="1"/>
  <c r="IG4" i="24"/>
  <c r="IH4" i="24" s="1"/>
  <c r="II4" i="24" s="1"/>
  <c r="IG10" i="24"/>
  <c r="IH10" i="24" s="1"/>
  <c r="IG3" i="24"/>
  <c r="IH3" i="24" s="1"/>
  <c r="IG13" i="24"/>
  <c r="IH13" i="24" s="1"/>
  <c r="IG11" i="24"/>
  <c r="IH11" i="24" s="1"/>
  <c r="IG9" i="24"/>
  <c r="IH9" i="24" s="1"/>
  <c r="IG7" i="24"/>
  <c r="IH7" i="24" s="1"/>
  <c r="IG5" i="24"/>
  <c r="IH5" i="24" s="1"/>
  <c r="IP3" i="16"/>
  <c r="IQ3" i="16"/>
  <c r="IR3" i="16" s="1"/>
  <c r="IP4" i="16"/>
  <c r="IQ4" i="16"/>
  <c r="IR4" i="16" s="1"/>
  <c r="IP5" i="16"/>
  <c r="IQ5" i="16"/>
  <c r="IR5" i="16" s="1"/>
  <c r="IP6" i="16"/>
  <c r="IQ6" i="16"/>
  <c r="IR6" i="16" s="1"/>
  <c r="IP7" i="16"/>
  <c r="IQ7" i="16"/>
  <c r="IR7" i="16" s="1"/>
  <c r="IP8" i="16"/>
  <c r="IQ8" i="16"/>
  <c r="IR8" i="16" s="1"/>
  <c r="IP9" i="16"/>
  <c r="IQ9" i="16"/>
  <c r="IR9" i="16" s="1"/>
  <c r="IP10" i="16"/>
  <c r="IQ10" i="16"/>
  <c r="IR10" i="16" s="1"/>
  <c r="IP11" i="16"/>
  <c r="IQ11" i="16"/>
  <c r="IR11" i="16" s="1"/>
  <c r="IP12" i="16"/>
  <c r="IQ12" i="16"/>
  <c r="IR12" i="16" s="1"/>
  <c r="IP13" i="16"/>
  <c r="IQ13" i="16"/>
  <c r="IR13" i="16" s="1"/>
  <c r="IP14" i="16"/>
  <c r="IQ14" i="16"/>
  <c r="IR14" i="16" s="1"/>
  <c r="IP15" i="16"/>
  <c r="IQ15" i="16"/>
  <c r="IR15" i="16" s="1"/>
  <c r="IP16" i="16"/>
  <c r="IQ16" i="16"/>
  <c r="IR16" i="16" s="1"/>
  <c r="IP17" i="16"/>
  <c r="IQ17" i="16"/>
  <c r="IR17" i="16" s="1"/>
  <c r="IP18" i="16"/>
  <c r="IQ18" i="16"/>
  <c r="IR18" i="16" s="1"/>
  <c r="IP19" i="16"/>
  <c r="IQ19" i="16"/>
  <c r="IR19" i="16" s="1"/>
  <c r="II11" i="24" l="1"/>
  <c r="II5" i="24"/>
  <c r="II9" i="24"/>
  <c r="II13" i="24"/>
  <c r="II10" i="24"/>
  <c r="II8" i="24"/>
  <c r="II7" i="24"/>
  <c r="II3" i="24"/>
  <c r="II6" i="24"/>
  <c r="II12" i="24"/>
  <c r="IS18" i="16"/>
  <c r="IT18" i="16" s="1"/>
  <c r="IS15" i="16"/>
  <c r="IT15" i="16" s="1"/>
  <c r="IS13" i="16"/>
  <c r="IT13" i="16" s="1"/>
  <c r="IS11" i="16"/>
  <c r="IT11" i="16" s="1"/>
  <c r="IS9" i="16"/>
  <c r="IT9" i="16" s="1"/>
  <c r="IS8" i="16"/>
  <c r="IT8" i="16" s="1"/>
  <c r="IS6" i="16"/>
  <c r="IT6" i="16" s="1"/>
  <c r="IS4" i="16"/>
  <c r="IT4" i="16" s="1"/>
  <c r="IS19" i="16"/>
  <c r="IT19" i="16" s="1"/>
  <c r="IS17" i="16"/>
  <c r="IT17" i="16" s="1"/>
  <c r="IS16" i="16"/>
  <c r="IT16" i="16" s="1"/>
  <c r="IS14" i="16"/>
  <c r="IT14" i="16" s="1"/>
  <c r="IS12" i="16"/>
  <c r="IT12" i="16" s="1"/>
  <c r="IS10" i="16"/>
  <c r="IT10" i="16" s="1"/>
  <c r="IS7" i="16"/>
  <c r="IT7" i="16" s="1"/>
  <c r="IS5" i="16"/>
  <c r="IT5" i="16" s="1"/>
  <c r="IS3" i="16"/>
  <c r="IT3" i="16" s="1"/>
  <c r="HH3" i="19"/>
  <c r="HI3" i="19"/>
  <c r="HH4" i="19"/>
  <c r="HI4" i="19"/>
  <c r="HH5" i="19"/>
  <c r="HI5" i="19"/>
  <c r="HH6" i="19"/>
  <c r="HI6" i="19"/>
  <c r="HH7" i="19"/>
  <c r="HI7" i="19"/>
  <c r="HH8" i="19"/>
  <c r="HI8" i="19"/>
  <c r="HH9" i="19"/>
  <c r="HI9" i="19"/>
  <c r="HH10" i="19"/>
  <c r="HI10" i="19"/>
  <c r="HH11" i="19"/>
  <c r="HI11" i="19"/>
  <c r="HH12" i="19"/>
  <c r="HI12" i="19"/>
  <c r="HH13" i="19"/>
  <c r="HI13" i="19"/>
  <c r="HH14" i="19"/>
  <c r="HI14" i="19"/>
  <c r="HT3" i="16"/>
  <c r="HU3" i="16"/>
  <c r="HV3" i="16" s="1"/>
  <c r="HT4" i="16"/>
  <c r="HU4" i="16"/>
  <c r="HV4" i="16" s="1"/>
  <c r="HT5" i="16"/>
  <c r="HU5" i="16"/>
  <c r="HV5" i="16" s="1"/>
  <c r="HT6" i="16"/>
  <c r="HU6" i="16"/>
  <c r="HV6" i="16" s="1"/>
  <c r="HT7" i="16"/>
  <c r="HU7" i="16"/>
  <c r="HV7" i="16" s="1"/>
  <c r="HT8" i="16"/>
  <c r="HU8" i="16"/>
  <c r="HV8" i="16" s="1"/>
  <c r="HT9" i="16"/>
  <c r="HU9" i="16"/>
  <c r="HV9" i="16" s="1"/>
  <c r="HT10" i="16"/>
  <c r="HU10" i="16"/>
  <c r="HV10" i="16" s="1"/>
  <c r="HT11" i="16"/>
  <c r="HU11" i="16"/>
  <c r="HV11" i="16" s="1"/>
  <c r="HT12" i="16"/>
  <c r="HU12" i="16"/>
  <c r="HV12" i="16" s="1"/>
  <c r="HT13" i="16"/>
  <c r="HU13" i="16"/>
  <c r="HV13" i="16" s="1"/>
  <c r="HT14" i="16"/>
  <c r="HU14" i="16"/>
  <c r="HV14" i="16" s="1"/>
  <c r="HT15" i="16"/>
  <c r="HU15" i="16"/>
  <c r="HV15" i="16" s="1"/>
  <c r="HT16" i="16"/>
  <c r="HU16" i="16"/>
  <c r="HV16" i="16" s="1"/>
  <c r="HT17" i="16"/>
  <c r="HU17" i="16"/>
  <c r="HV17" i="16" s="1"/>
  <c r="HT18" i="16"/>
  <c r="HU18" i="16"/>
  <c r="HV18" i="16" s="1"/>
  <c r="HT19" i="16"/>
  <c r="HU19" i="16"/>
  <c r="HV19" i="16" s="1"/>
  <c r="IU3" i="16" l="1"/>
  <c r="IU7" i="16"/>
  <c r="IU12" i="16"/>
  <c r="IU16" i="16"/>
  <c r="IU19" i="16"/>
  <c r="IU6" i="16"/>
  <c r="IU9" i="16"/>
  <c r="IU13" i="16"/>
  <c r="IU5" i="16"/>
  <c r="IU10" i="16"/>
  <c r="IU14" i="16"/>
  <c r="IU17" i="16"/>
  <c r="IU4" i="16"/>
  <c r="IU8" i="16"/>
  <c r="IU11" i="16"/>
  <c r="IU15" i="16"/>
  <c r="IU18" i="16"/>
  <c r="HJ14" i="19"/>
  <c r="HJ13" i="19"/>
  <c r="HJ12" i="19"/>
  <c r="HJ11" i="19"/>
  <c r="HJ10" i="19"/>
  <c r="HJ9" i="19"/>
  <c r="HJ8" i="19"/>
  <c r="HJ7" i="19"/>
  <c r="HJ6" i="19"/>
  <c r="HJ5" i="19"/>
  <c r="HJ4" i="19"/>
  <c r="HJ3" i="19"/>
  <c r="HK5" i="19"/>
  <c r="HL5" i="19" s="1"/>
  <c r="HK6" i="19"/>
  <c r="HL6" i="19" s="1"/>
  <c r="HK4" i="19"/>
  <c r="HL4" i="19" s="1"/>
  <c r="HK13" i="19"/>
  <c r="HL13" i="19" s="1"/>
  <c r="HK12" i="19"/>
  <c r="HL12" i="19" s="1"/>
  <c r="HK10" i="19"/>
  <c r="HL10" i="19" s="1"/>
  <c r="HK8" i="19"/>
  <c r="HL8" i="19" s="1"/>
  <c r="HK14" i="19"/>
  <c r="HL14" i="19" s="1"/>
  <c r="HK11" i="19"/>
  <c r="HL11" i="19" s="1"/>
  <c r="HK9" i="19"/>
  <c r="HL9" i="19" s="1"/>
  <c r="HK7" i="19"/>
  <c r="HL7" i="19" s="1"/>
  <c r="HK3" i="19"/>
  <c r="HL3" i="19" s="1"/>
  <c r="HW3" i="16"/>
  <c r="HX3" i="16" s="1"/>
  <c r="HW4" i="16"/>
  <c r="HX4" i="16" s="1"/>
  <c r="HW18" i="16"/>
  <c r="HX18" i="16" s="1"/>
  <c r="HW15" i="16"/>
  <c r="HX15" i="16" s="1"/>
  <c r="HW13" i="16"/>
  <c r="HX13" i="16" s="1"/>
  <c r="HW11" i="16"/>
  <c r="HX11" i="16" s="1"/>
  <c r="HW9" i="16"/>
  <c r="HX9" i="16" s="1"/>
  <c r="HW7" i="16"/>
  <c r="HX7" i="16" s="1"/>
  <c r="HW5" i="16"/>
  <c r="HX5" i="16" s="1"/>
  <c r="HW19" i="16"/>
  <c r="HX19" i="16" s="1"/>
  <c r="HW17" i="16"/>
  <c r="HX17" i="16" s="1"/>
  <c r="HW16" i="16"/>
  <c r="HX16" i="16" s="1"/>
  <c r="HW14" i="16"/>
  <c r="HX14" i="16" s="1"/>
  <c r="HW12" i="16"/>
  <c r="HX12" i="16" s="1"/>
  <c r="HW10" i="16"/>
  <c r="HX10" i="16" s="1"/>
  <c r="HW8" i="16"/>
  <c r="HX8" i="16" s="1"/>
  <c r="HW6" i="16"/>
  <c r="HX6" i="16" s="1"/>
  <c r="GB3" i="4"/>
  <c r="GC3" i="4"/>
  <c r="GD3" i="4" s="1"/>
  <c r="GB4" i="4"/>
  <c r="GC4" i="4"/>
  <c r="GD4" i="4" s="1"/>
  <c r="GB5" i="4"/>
  <c r="GC5" i="4"/>
  <c r="GD5" i="4" s="1"/>
  <c r="GB6" i="4"/>
  <c r="GC6" i="4"/>
  <c r="GD6" i="4" s="1"/>
  <c r="GB7" i="4"/>
  <c r="GC7" i="4"/>
  <c r="GD7" i="4" s="1"/>
  <c r="GB8" i="4"/>
  <c r="GC8" i="4"/>
  <c r="GD8" i="4" s="1"/>
  <c r="GB9" i="4"/>
  <c r="GC9" i="4"/>
  <c r="GD9" i="4" s="1"/>
  <c r="GB10" i="4"/>
  <c r="GC10" i="4"/>
  <c r="GD10" i="4" s="1"/>
  <c r="GB11" i="4"/>
  <c r="GC11" i="4"/>
  <c r="GD11" i="4" s="1"/>
  <c r="GB12" i="4"/>
  <c r="GC12" i="4"/>
  <c r="GD12" i="4" s="1"/>
  <c r="GB13" i="4"/>
  <c r="GC13" i="4"/>
  <c r="GD13" i="4" s="1"/>
  <c r="GB14" i="4"/>
  <c r="GC14" i="4"/>
  <c r="GD14" i="4" s="1"/>
  <c r="GB15" i="4"/>
  <c r="GC15" i="4"/>
  <c r="GD15" i="4" s="1"/>
  <c r="GB16" i="4"/>
  <c r="GC16" i="4"/>
  <c r="GD16" i="4" s="1"/>
  <c r="GB17" i="4"/>
  <c r="GC17" i="4"/>
  <c r="GD17" i="4" s="1"/>
  <c r="GB18" i="4"/>
  <c r="GC18" i="4"/>
  <c r="GD18" i="4" s="1"/>
  <c r="GB19" i="4"/>
  <c r="GC19" i="4"/>
  <c r="GD19" i="4" s="1"/>
  <c r="GB20" i="4"/>
  <c r="GC20" i="4"/>
  <c r="GD20" i="4" s="1"/>
  <c r="GB21" i="4"/>
  <c r="GC21" i="4"/>
  <c r="GD21" i="4" s="1"/>
  <c r="GB22" i="4"/>
  <c r="GC22" i="4"/>
  <c r="GD22" i="4" s="1"/>
  <c r="GB23" i="4"/>
  <c r="GC23" i="4"/>
  <c r="GD23" i="4" s="1"/>
  <c r="GB24" i="4"/>
  <c r="GC24" i="4"/>
  <c r="GD24" i="4" s="1"/>
  <c r="GB25" i="4"/>
  <c r="GC25" i="4"/>
  <c r="GD25" i="4" s="1"/>
  <c r="GB26" i="4"/>
  <c r="GC26" i="4"/>
  <c r="GD26" i="4" s="1"/>
  <c r="GB27" i="4"/>
  <c r="GC27" i="4"/>
  <c r="GD27" i="4" s="1"/>
  <c r="GB28" i="4"/>
  <c r="GC28" i="4"/>
  <c r="GD28" i="4" s="1"/>
  <c r="GB29" i="4"/>
  <c r="GC29" i="4"/>
  <c r="GD29" i="4" s="1"/>
  <c r="GB30" i="4"/>
  <c r="GC30" i="4"/>
  <c r="GD30" i="4" s="1"/>
  <c r="GB31" i="4"/>
  <c r="GC31" i="4"/>
  <c r="GD31" i="4" s="1"/>
  <c r="GB32" i="4"/>
  <c r="GC32" i="4"/>
  <c r="GD32" i="4" s="1"/>
  <c r="GB33" i="4"/>
  <c r="GC33" i="4"/>
  <c r="GD33" i="4" s="1"/>
  <c r="GB34" i="4"/>
  <c r="GC34" i="4"/>
  <c r="GD34" i="4" s="1"/>
  <c r="GB35" i="4"/>
  <c r="GC35" i="4"/>
  <c r="GD35" i="4" s="1"/>
  <c r="GX3" i="4"/>
  <c r="GY3" i="4"/>
  <c r="GZ3" i="4" s="1"/>
  <c r="GX4" i="4"/>
  <c r="GY4" i="4"/>
  <c r="GZ4" i="4" s="1"/>
  <c r="GX5" i="4"/>
  <c r="GY5" i="4"/>
  <c r="GZ5" i="4" s="1"/>
  <c r="GX6" i="4"/>
  <c r="GY6" i="4"/>
  <c r="GZ6" i="4" s="1"/>
  <c r="GX7" i="4"/>
  <c r="GY7" i="4"/>
  <c r="GZ7" i="4" s="1"/>
  <c r="GX8" i="4"/>
  <c r="GY8" i="4"/>
  <c r="GZ8" i="4" s="1"/>
  <c r="GX9" i="4"/>
  <c r="GY9" i="4"/>
  <c r="GZ9" i="4" s="1"/>
  <c r="GX10" i="4"/>
  <c r="GY10" i="4"/>
  <c r="GZ10" i="4" s="1"/>
  <c r="GX11" i="4"/>
  <c r="GY11" i="4"/>
  <c r="GZ11" i="4" s="1"/>
  <c r="GX12" i="4"/>
  <c r="GY12" i="4"/>
  <c r="GZ12" i="4" s="1"/>
  <c r="GX13" i="4"/>
  <c r="GY13" i="4"/>
  <c r="GZ13" i="4" s="1"/>
  <c r="GX14" i="4"/>
  <c r="GY14" i="4"/>
  <c r="GZ14" i="4" s="1"/>
  <c r="GX15" i="4"/>
  <c r="GY15" i="4"/>
  <c r="GZ15" i="4" s="1"/>
  <c r="GX16" i="4"/>
  <c r="GY16" i="4"/>
  <c r="GZ16" i="4" s="1"/>
  <c r="GX17" i="4"/>
  <c r="GY17" i="4"/>
  <c r="GZ17" i="4" s="1"/>
  <c r="GX18" i="4"/>
  <c r="GY18" i="4"/>
  <c r="GZ18" i="4" s="1"/>
  <c r="GX19" i="4"/>
  <c r="GY19" i="4"/>
  <c r="GZ19" i="4" s="1"/>
  <c r="GX20" i="4"/>
  <c r="GY20" i="4"/>
  <c r="GZ20" i="4" s="1"/>
  <c r="GX21" i="4"/>
  <c r="GY21" i="4"/>
  <c r="GZ21" i="4" s="1"/>
  <c r="GX22" i="4"/>
  <c r="GY22" i="4"/>
  <c r="GZ22" i="4" s="1"/>
  <c r="GX23" i="4"/>
  <c r="GY23" i="4"/>
  <c r="GZ23" i="4" s="1"/>
  <c r="GX24" i="4"/>
  <c r="GY24" i="4"/>
  <c r="GZ24" i="4" s="1"/>
  <c r="GX25" i="4"/>
  <c r="GY25" i="4"/>
  <c r="GZ25" i="4" s="1"/>
  <c r="GX26" i="4"/>
  <c r="GY26" i="4"/>
  <c r="GZ26" i="4" s="1"/>
  <c r="GX27" i="4"/>
  <c r="GY27" i="4"/>
  <c r="GZ27" i="4" s="1"/>
  <c r="GX28" i="4"/>
  <c r="GY28" i="4"/>
  <c r="GZ28" i="4" s="1"/>
  <c r="GX29" i="4"/>
  <c r="GY29" i="4"/>
  <c r="GZ29" i="4" s="1"/>
  <c r="GX30" i="4"/>
  <c r="GY30" i="4"/>
  <c r="GZ30" i="4" s="1"/>
  <c r="GX31" i="4"/>
  <c r="GY31" i="4"/>
  <c r="GZ31" i="4" s="1"/>
  <c r="GX32" i="4"/>
  <c r="GY32" i="4"/>
  <c r="GZ32" i="4" s="1"/>
  <c r="GX33" i="4"/>
  <c r="GY33" i="4"/>
  <c r="GZ33" i="4" s="1"/>
  <c r="GX34" i="4"/>
  <c r="GY34" i="4"/>
  <c r="GZ34" i="4" s="1"/>
  <c r="GX35" i="4"/>
  <c r="GY35" i="4"/>
  <c r="GZ35" i="4" l="1"/>
  <c r="HY6" i="16"/>
  <c r="HY14" i="16"/>
  <c r="HY9" i="16"/>
  <c r="HY13" i="16"/>
  <c r="HY4" i="16"/>
  <c r="HY8" i="16"/>
  <c r="HY12" i="16"/>
  <c r="HY16" i="16"/>
  <c r="HY19" i="16"/>
  <c r="HY7" i="16"/>
  <c r="HY11" i="16"/>
  <c r="HY15" i="16"/>
  <c r="HY18" i="16"/>
  <c r="HY3" i="16"/>
  <c r="HY10" i="16"/>
  <c r="HY17" i="16"/>
  <c r="HY5" i="16"/>
  <c r="GE11" i="4"/>
  <c r="GF11" i="4" s="1"/>
  <c r="GE3" i="4"/>
  <c r="GF3" i="4" s="1"/>
  <c r="GE7" i="4"/>
  <c r="GF7" i="4" s="1"/>
  <c r="HM9" i="19"/>
  <c r="HM8" i="19"/>
  <c r="HM4" i="19"/>
  <c r="HM5" i="19"/>
  <c r="HM3" i="19"/>
  <c r="HM7" i="19"/>
  <c r="HM11" i="19"/>
  <c r="HM14" i="19"/>
  <c r="HM10" i="19"/>
  <c r="HM13" i="19"/>
  <c r="HM6" i="19"/>
  <c r="HM12" i="19"/>
  <c r="GE13" i="4"/>
  <c r="GF13" i="4" s="1"/>
  <c r="GE9" i="4"/>
  <c r="GF9" i="4" s="1"/>
  <c r="GE5" i="4"/>
  <c r="GF5" i="4" s="1"/>
  <c r="HA7" i="4"/>
  <c r="HB7" i="4" s="1"/>
  <c r="GE16" i="4"/>
  <c r="GF16" i="4" s="1"/>
  <c r="GE12" i="4"/>
  <c r="GF12" i="4" s="1"/>
  <c r="GE10" i="4"/>
  <c r="GF10" i="4" s="1"/>
  <c r="GE8" i="4"/>
  <c r="GF8" i="4" s="1"/>
  <c r="GE6" i="4"/>
  <c r="GF6" i="4" s="1"/>
  <c r="GE4" i="4"/>
  <c r="GF4" i="4" s="1"/>
  <c r="HA11" i="4"/>
  <c r="HB11" i="4" s="1"/>
  <c r="HA3" i="4"/>
  <c r="HB3" i="4" s="1"/>
  <c r="GE35" i="4"/>
  <c r="GF35" i="4" s="1"/>
  <c r="GE34" i="4"/>
  <c r="GF34" i="4" s="1"/>
  <c r="GE33" i="4"/>
  <c r="GF33" i="4" s="1"/>
  <c r="GE32" i="4"/>
  <c r="GF32" i="4" s="1"/>
  <c r="GE31" i="4"/>
  <c r="GF31" i="4" s="1"/>
  <c r="GE30" i="4"/>
  <c r="GF30" i="4" s="1"/>
  <c r="GE29" i="4"/>
  <c r="GF29" i="4" s="1"/>
  <c r="GE28" i="4"/>
  <c r="GF28" i="4" s="1"/>
  <c r="GE26" i="4"/>
  <c r="GF26" i="4" s="1"/>
  <c r="GE25" i="4"/>
  <c r="GF25" i="4" s="1"/>
  <c r="GE23" i="4"/>
  <c r="GF23" i="4" s="1"/>
  <c r="GE21" i="4"/>
  <c r="GF21" i="4" s="1"/>
  <c r="GE19" i="4"/>
  <c r="GF19" i="4" s="1"/>
  <c r="GE17" i="4"/>
  <c r="GF17" i="4" s="1"/>
  <c r="GE15" i="4"/>
  <c r="GF15" i="4" s="1"/>
  <c r="GE27" i="4"/>
  <c r="GF27" i="4" s="1"/>
  <c r="GE24" i="4"/>
  <c r="GF24" i="4" s="1"/>
  <c r="GE22" i="4"/>
  <c r="GF22" i="4" s="1"/>
  <c r="GE20" i="4"/>
  <c r="GF20" i="4" s="1"/>
  <c r="GE18" i="4"/>
  <c r="GF18" i="4" s="1"/>
  <c r="GE14" i="4"/>
  <c r="GF14" i="4" s="1"/>
  <c r="HA24" i="4"/>
  <c r="HB24" i="4" s="1"/>
  <c r="HA9" i="4"/>
  <c r="HB9" i="4" s="1"/>
  <c r="HA5" i="4"/>
  <c r="HB5" i="4" s="1"/>
  <c r="HA26" i="4"/>
  <c r="HB26" i="4" s="1"/>
  <c r="HA23" i="4"/>
  <c r="HB23" i="4" s="1"/>
  <c r="HA10" i="4"/>
  <c r="HB10" i="4" s="1"/>
  <c r="HA8" i="4"/>
  <c r="HB8" i="4" s="1"/>
  <c r="HA6" i="4"/>
  <c r="HB6" i="4" s="1"/>
  <c r="HA4" i="4"/>
  <c r="HB4" i="4" s="1"/>
  <c r="HA35" i="4"/>
  <c r="HB35" i="4" s="1"/>
  <c r="HA34" i="4"/>
  <c r="HB34" i="4" s="1"/>
  <c r="HA33" i="4"/>
  <c r="HB33" i="4" s="1"/>
  <c r="HA32" i="4"/>
  <c r="HB32" i="4" s="1"/>
  <c r="HA31" i="4"/>
  <c r="HB31" i="4" s="1"/>
  <c r="HA30" i="4"/>
  <c r="HB30" i="4" s="1"/>
  <c r="HA29" i="4"/>
  <c r="HB29" i="4" s="1"/>
  <c r="HA28" i="4"/>
  <c r="HB28" i="4" s="1"/>
  <c r="HA25" i="4"/>
  <c r="HB25" i="4" s="1"/>
  <c r="HA20" i="4"/>
  <c r="HB20" i="4" s="1"/>
  <c r="HA18" i="4"/>
  <c r="HB18" i="4" s="1"/>
  <c r="HA16" i="4"/>
  <c r="HB16" i="4" s="1"/>
  <c r="HA14" i="4"/>
  <c r="HB14" i="4" s="1"/>
  <c r="HA12" i="4"/>
  <c r="HB12" i="4" s="1"/>
  <c r="HA27" i="4"/>
  <c r="HB27" i="4" s="1"/>
  <c r="HA22" i="4"/>
  <c r="HB22" i="4" s="1"/>
  <c r="HA21" i="4"/>
  <c r="HB21" i="4" s="1"/>
  <c r="HA19" i="4"/>
  <c r="HB19" i="4" s="1"/>
  <c r="HA17" i="4"/>
  <c r="HB17" i="4" s="1"/>
  <c r="HA15" i="4"/>
  <c r="HB15" i="4" s="1"/>
  <c r="HA13" i="4"/>
  <c r="HB13" i="4" s="1"/>
  <c r="GW3" i="24"/>
  <c r="GX3" i="24"/>
  <c r="GY3" i="24" s="1"/>
  <c r="GW4" i="24"/>
  <c r="GX4" i="24"/>
  <c r="GZ4" i="24" s="1"/>
  <c r="HA4" i="24" s="1"/>
  <c r="HB4" i="24" s="1"/>
  <c r="GW5" i="24"/>
  <c r="GX5" i="24"/>
  <c r="GY5" i="24" s="1"/>
  <c r="GW6" i="24"/>
  <c r="GX6" i="24"/>
  <c r="GY6" i="24" s="1"/>
  <c r="GW7" i="24"/>
  <c r="GX7" i="24"/>
  <c r="GY7" i="24" s="1"/>
  <c r="GW8" i="24"/>
  <c r="GX8" i="24"/>
  <c r="GY8" i="24" s="1"/>
  <c r="GW9" i="24"/>
  <c r="GX9" i="24"/>
  <c r="GY9" i="24" s="1"/>
  <c r="GW10" i="24"/>
  <c r="GX10" i="24"/>
  <c r="GY10" i="24" s="1"/>
  <c r="GW11" i="24"/>
  <c r="GX11" i="24"/>
  <c r="GY11" i="24" s="1"/>
  <c r="GW12" i="24"/>
  <c r="GX12" i="24"/>
  <c r="GY12" i="24" s="1"/>
  <c r="GW13" i="24"/>
  <c r="GX13" i="24"/>
  <c r="GY13" i="24" s="1"/>
  <c r="HC19" i="4" l="1"/>
  <c r="HC13" i="4"/>
  <c r="HC17" i="4"/>
  <c r="HC21" i="4"/>
  <c r="HC27" i="4"/>
  <c r="HC14" i="4"/>
  <c r="HC18" i="4"/>
  <c r="HC25" i="4"/>
  <c r="HC29" i="4"/>
  <c r="HC31" i="4"/>
  <c r="HC33" i="4"/>
  <c r="HC35" i="4"/>
  <c r="HC6" i="4"/>
  <c r="HC10" i="4"/>
  <c r="HC26" i="4"/>
  <c r="HC9" i="4"/>
  <c r="HC11" i="4"/>
  <c r="HC15" i="4"/>
  <c r="HC22" i="4"/>
  <c r="HC12" i="4"/>
  <c r="HC16" i="4"/>
  <c r="HC20" i="4"/>
  <c r="HC28" i="4"/>
  <c r="HC30" i="4"/>
  <c r="HC32" i="4"/>
  <c r="HC34" i="4"/>
  <c r="HC4" i="4"/>
  <c r="HC8" i="4"/>
  <c r="HC23" i="4"/>
  <c r="HC5" i="4"/>
  <c r="HC24" i="4"/>
  <c r="HC3" i="4"/>
  <c r="HC7" i="4"/>
  <c r="GG18" i="4"/>
  <c r="GG19" i="4"/>
  <c r="GG14" i="4"/>
  <c r="GG20" i="4"/>
  <c r="GG24" i="4"/>
  <c r="GG27" i="4"/>
  <c r="GG17" i="4"/>
  <c r="GG21" i="4"/>
  <c r="GG25" i="4"/>
  <c r="GG29" i="4"/>
  <c r="GG31" i="4"/>
  <c r="GG33" i="4"/>
  <c r="GG35" i="4"/>
  <c r="GG6" i="4"/>
  <c r="GG10" i="4"/>
  <c r="GG16" i="4"/>
  <c r="GG5" i="4"/>
  <c r="GG13" i="4"/>
  <c r="GG3" i="4"/>
  <c r="GG22" i="4"/>
  <c r="GG15" i="4"/>
  <c r="GG23" i="4"/>
  <c r="GG26" i="4"/>
  <c r="GG28" i="4"/>
  <c r="GG30" i="4"/>
  <c r="GG32" i="4"/>
  <c r="GG34" i="4"/>
  <c r="GG4" i="4"/>
  <c r="GG8" i="4"/>
  <c r="GG12" i="4"/>
  <c r="GG9" i="4"/>
  <c r="GG7" i="4"/>
  <c r="GG11" i="4"/>
  <c r="GZ3" i="24"/>
  <c r="HA3" i="24" s="1"/>
  <c r="GZ12" i="24"/>
  <c r="HA12" i="24" s="1"/>
  <c r="GZ8" i="24"/>
  <c r="HA8" i="24" s="1"/>
  <c r="GZ10" i="24"/>
  <c r="HA10" i="24" s="1"/>
  <c r="GZ6" i="24"/>
  <c r="HA6" i="24" s="1"/>
  <c r="GZ13" i="24"/>
  <c r="HA13" i="24" s="1"/>
  <c r="GZ11" i="24"/>
  <c r="HA11" i="24" s="1"/>
  <c r="GZ9" i="24"/>
  <c r="HA9" i="24" s="1"/>
  <c r="GZ7" i="24"/>
  <c r="HA7" i="24" s="1"/>
  <c r="GZ5" i="24"/>
  <c r="HA5" i="24" s="1"/>
  <c r="GY4" i="24"/>
  <c r="IE3" i="19"/>
  <c r="IF3" i="19"/>
  <c r="IE4" i="19"/>
  <c r="IF4" i="19"/>
  <c r="IE5" i="19"/>
  <c r="IF5" i="19"/>
  <c r="IE6" i="19"/>
  <c r="IF6" i="19"/>
  <c r="IE7" i="19"/>
  <c r="IF7" i="19"/>
  <c r="IE8" i="19"/>
  <c r="IF8" i="19"/>
  <c r="IE9" i="19"/>
  <c r="IF9" i="19"/>
  <c r="IE10" i="19"/>
  <c r="IF10" i="19"/>
  <c r="IE11" i="19"/>
  <c r="IF11" i="19"/>
  <c r="IE12" i="19"/>
  <c r="IF12" i="19"/>
  <c r="IE13" i="19"/>
  <c r="IF13" i="19"/>
  <c r="IE14" i="19"/>
  <c r="IF14" i="19"/>
  <c r="IF2" i="19"/>
  <c r="IE2" i="19"/>
  <c r="GA3" i="14"/>
  <c r="GB3" i="14"/>
  <c r="GC3" i="14" s="1"/>
  <c r="GA4" i="14"/>
  <c r="GB4" i="14"/>
  <c r="GC4" i="14" s="1"/>
  <c r="GA5" i="14"/>
  <c r="GB5" i="14"/>
  <c r="GC5" i="14" s="1"/>
  <c r="GA6" i="14"/>
  <c r="GB6" i="14"/>
  <c r="GC6" i="14" s="1"/>
  <c r="GA7" i="14"/>
  <c r="GB7" i="14"/>
  <c r="GC7" i="14" s="1"/>
  <c r="GA8" i="14"/>
  <c r="GB8" i="14"/>
  <c r="GC8" i="14" s="1"/>
  <c r="GA9" i="14"/>
  <c r="GB9" i="14"/>
  <c r="GC9" i="14" s="1"/>
  <c r="GA10" i="14"/>
  <c r="GB10" i="14"/>
  <c r="GC10" i="14" s="1"/>
  <c r="GA11" i="14"/>
  <c r="GB11" i="14"/>
  <c r="GC11" i="14" s="1"/>
  <c r="GA12" i="14"/>
  <c r="GB12" i="14"/>
  <c r="GC12" i="14" s="1"/>
  <c r="GA13" i="14"/>
  <c r="GB13" i="14"/>
  <c r="GC13" i="14" s="1"/>
  <c r="GA14" i="14"/>
  <c r="GB14" i="14"/>
  <c r="GC14" i="14" s="1"/>
  <c r="GA15" i="14"/>
  <c r="GB15" i="14"/>
  <c r="GC15" i="14" s="1"/>
  <c r="GA16" i="14"/>
  <c r="GB16" i="14"/>
  <c r="GC16" i="14" s="1"/>
  <c r="HB13" i="24" l="1"/>
  <c r="HB5" i="24"/>
  <c r="HB9" i="24"/>
  <c r="HB10" i="24"/>
  <c r="HB8" i="24"/>
  <c r="HB3" i="24"/>
  <c r="HB7" i="24"/>
  <c r="HB11" i="24"/>
  <c r="HB6" i="24"/>
  <c r="HB12" i="24"/>
  <c r="IG13" i="19"/>
  <c r="IG12" i="19"/>
  <c r="IG11" i="19"/>
  <c r="IG10" i="19"/>
  <c r="IG9" i="19"/>
  <c r="IG8" i="19"/>
  <c r="IG7" i="19"/>
  <c r="IG6" i="19"/>
  <c r="IG5" i="19"/>
  <c r="IG4" i="19"/>
  <c r="IG3" i="19"/>
  <c r="IG14" i="19"/>
  <c r="IH2" i="19"/>
  <c r="II2" i="19" s="1"/>
  <c r="GD3" i="14"/>
  <c r="GE3" i="14" s="1"/>
  <c r="GF3" i="14" s="1"/>
  <c r="IH14" i="19"/>
  <c r="II14" i="19" s="1"/>
  <c r="IH11" i="19"/>
  <c r="II11" i="19" s="1"/>
  <c r="IH10" i="19"/>
  <c r="II10" i="19" s="1"/>
  <c r="IH8" i="19"/>
  <c r="II8" i="19" s="1"/>
  <c r="IH6" i="19"/>
  <c r="II6" i="19" s="1"/>
  <c r="IH5" i="19"/>
  <c r="II5" i="19" s="1"/>
  <c r="IH4" i="19"/>
  <c r="II4" i="19" s="1"/>
  <c r="IH13" i="19"/>
  <c r="II13" i="19" s="1"/>
  <c r="IH12" i="19"/>
  <c r="II12" i="19" s="1"/>
  <c r="IH9" i="19"/>
  <c r="II9" i="19" s="1"/>
  <c r="IH7" i="19"/>
  <c r="II7" i="19" s="1"/>
  <c r="IH3" i="19"/>
  <c r="II3" i="19" s="1"/>
  <c r="IG2" i="19"/>
  <c r="GD15" i="14"/>
  <c r="GE15" i="14" s="1"/>
  <c r="GF15" i="14" s="1"/>
  <c r="GD13" i="14"/>
  <c r="GE13" i="14" s="1"/>
  <c r="GF13" i="14" s="1"/>
  <c r="GD11" i="14"/>
  <c r="GE11" i="14" s="1"/>
  <c r="GF11" i="14" s="1"/>
  <c r="GD10" i="14"/>
  <c r="GE10" i="14" s="1"/>
  <c r="GF10" i="14" s="1"/>
  <c r="GD8" i="14"/>
  <c r="GE8" i="14" s="1"/>
  <c r="GF8" i="14" s="1"/>
  <c r="GD6" i="14"/>
  <c r="GE6" i="14" s="1"/>
  <c r="GF6" i="14" s="1"/>
  <c r="GD4" i="14"/>
  <c r="GE4" i="14" s="1"/>
  <c r="GF4" i="14" s="1"/>
  <c r="GD16" i="14"/>
  <c r="GE16" i="14" s="1"/>
  <c r="GF16" i="14" s="1"/>
  <c r="GD14" i="14"/>
  <c r="GE14" i="14" s="1"/>
  <c r="GF14" i="14" s="1"/>
  <c r="GD12" i="14"/>
  <c r="GE12" i="14" s="1"/>
  <c r="GF12" i="14" s="1"/>
  <c r="GD9" i="14"/>
  <c r="GE9" i="14" s="1"/>
  <c r="GF9" i="14" s="1"/>
  <c r="GD7" i="14"/>
  <c r="GE7" i="14" s="1"/>
  <c r="GF7" i="14" s="1"/>
  <c r="GD5" i="14"/>
  <c r="GE5" i="14" s="1"/>
  <c r="GF5" i="14" s="1"/>
  <c r="GW3" i="19"/>
  <c r="GX3" i="19"/>
  <c r="GW4" i="19"/>
  <c r="GX4" i="19"/>
  <c r="GW5" i="19"/>
  <c r="GX5" i="19"/>
  <c r="GW6" i="19"/>
  <c r="GX6" i="19"/>
  <c r="GW7" i="19"/>
  <c r="GX7" i="19"/>
  <c r="GW8" i="19"/>
  <c r="GX8" i="19"/>
  <c r="GW9" i="19"/>
  <c r="GX9" i="19"/>
  <c r="GW10" i="19"/>
  <c r="GX10" i="19"/>
  <c r="GW11" i="19"/>
  <c r="GX11" i="19"/>
  <c r="GW12" i="19"/>
  <c r="GX12" i="19"/>
  <c r="GW13" i="19"/>
  <c r="GX13" i="19"/>
  <c r="GW14" i="19"/>
  <c r="GX14" i="19"/>
  <c r="JA3" i="16"/>
  <c r="JB3" i="16"/>
  <c r="JC3" i="16" s="1"/>
  <c r="JA4" i="16"/>
  <c r="JB4" i="16"/>
  <c r="JC4" i="16" s="1"/>
  <c r="JA5" i="16"/>
  <c r="JB5" i="16"/>
  <c r="JC5" i="16" s="1"/>
  <c r="JA6" i="16"/>
  <c r="JB6" i="16"/>
  <c r="JC6" i="16" s="1"/>
  <c r="JA7" i="16"/>
  <c r="JB7" i="16"/>
  <c r="JC7" i="16" s="1"/>
  <c r="JA8" i="16"/>
  <c r="JB8" i="16"/>
  <c r="JC8" i="16" s="1"/>
  <c r="JA9" i="16"/>
  <c r="JB9" i="16"/>
  <c r="JC9" i="16" s="1"/>
  <c r="JA10" i="16"/>
  <c r="JB10" i="16"/>
  <c r="JC10" i="16" s="1"/>
  <c r="JA11" i="16"/>
  <c r="JB11" i="16"/>
  <c r="JC11" i="16" s="1"/>
  <c r="JA12" i="16"/>
  <c r="JB12" i="16"/>
  <c r="JC12" i="16" s="1"/>
  <c r="JA13" i="16"/>
  <c r="JB13" i="16"/>
  <c r="JC13" i="16" s="1"/>
  <c r="JA14" i="16"/>
  <c r="JB14" i="16"/>
  <c r="JC14" i="16" s="1"/>
  <c r="JA15" i="16"/>
  <c r="JB15" i="16"/>
  <c r="JC15" i="16" s="1"/>
  <c r="JA16" i="16"/>
  <c r="JB16" i="16"/>
  <c r="JC16" i="16" s="1"/>
  <c r="JA17" i="16"/>
  <c r="JB17" i="16"/>
  <c r="JC17" i="16" s="1"/>
  <c r="JA18" i="16"/>
  <c r="JB18" i="16"/>
  <c r="JC18" i="16" s="1"/>
  <c r="JA19" i="16"/>
  <c r="JB19" i="16"/>
  <c r="JC19" i="16" s="1"/>
  <c r="IJ3" i="19" l="1"/>
  <c r="KQ3" i="19"/>
  <c r="IJ12" i="19"/>
  <c r="KQ12" i="19"/>
  <c r="IJ9" i="19"/>
  <c r="KQ9" i="19"/>
  <c r="IJ13" i="19"/>
  <c r="KQ13" i="19"/>
  <c r="IJ5" i="19"/>
  <c r="KQ5" i="19"/>
  <c r="IJ8" i="19"/>
  <c r="KQ8" i="19"/>
  <c r="IJ11" i="19"/>
  <c r="KQ11" i="19"/>
  <c r="IJ14" i="19"/>
  <c r="KQ14" i="19"/>
  <c r="IJ7" i="19"/>
  <c r="KQ7" i="19"/>
  <c r="IJ4" i="19"/>
  <c r="KQ4" i="19"/>
  <c r="IJ6" i="19"/>
  <c r="KQ6" i="19"/>
  <c r="IJ10" i="19"/>
  <c r="KQ10" i="19"/>
  <c r="IJ2" i="19"/>
  <c r="KQ2" i="19"/>
  <c r="GY14" i="19"/>
  <c r="GY13" i="19"/>
  <c r="GY12" i="19"/>
  <c r="GY11" i="19"/>
  <c r="GY10" i="19"/>
  <c r="GY9" i="19"/>
  <c r="GY8" i="19"/>
  <c r="GY7" i="19"/>
  <c r="GY6" i="19"/>
  <c r="GY5" i="19"/>
  <c r="GY4" i="19"/>
  <c r="GY3" i="19"/>
  <c r="GZ5" i="19"/>
  <c r="HA5" i="19" s="1"/>
  <c r="GZ4" i="19"/>
  <c r="HA4" i="19" s="1"/>
  <c r="GZ12" i="19"/>
  <c r="HA12" i="19" s="1"/>
  <c r="GZ10" i="19"/>
  <c r="HA10" i="19" s="1"/>
  <c r="GZ8" i="19"/>
  <c r="HA8" i="19" s="1"/>
  <c r="GZ6" i="19"/>
  <c r="HA6" i="19" s="1"/>
  <c r="GZ14" i="19"/>
  <c r="HA14" i="19" s="1"/>
  <c r="GZ13" i="19"/>
  <c r="HA13" i="19" s="1"/>
  <c r="GZ11" i="19"/>
  <c r="HA11" i="19" s="1"/>
  <c r="GZ9" i="19"/>
  <c r="HA9" i="19" s="1"/>
  <c r="GZ7" i="19"/>
  <c r="HA7" i="19" s="1"/>
  <c r="GZ3" i="19"/>
  <c r="HA3" i="19" s="1"/>
  <c r="JD5" i="16"/>
  <c r="JE5" i="16" s="1"/>
  <c r="JD4" i="16"/>
  <c r="JE4" i="16" s="1"/>
  <c r="JD18" i="16"/>
  <c r="JE18" i="16" s="1"/>
  <c r="JD15" i="16"/>
  <c r="JE15" i="16" s="1"/>
  <c r="JD13" i="16"/>
  <c r="JE13" i="16" s="1"/>
  <c r="JD11" i="16"/>
  <c r="JE11" i="16" s="1"/>
  <c r="JD9" i="16"/>
  <c r="JE9" i="16" s="1"/>
  <c r="JD8" i="16"/>
  <c r="JE8" i="16" s="1"/>
  <c r="JD7" i="16"/>
  <c r="JE7" i="16" s="1"/>
  <c r="JD19" i="16"/>
  <c r="JE19" i="16" s="1"/>
  <c r="JD17" i="16"/>
  <c r="JE17" i="16" s="1"/>
  <c r="JD16" i="16"/>
  <c r="JE16" i="16" s="1"/>
  <c r="JD14" i="16"/>
  <c r="JE14" i="16" s="1"/>
  <c r="JD12" i="16"/>
  <c r="JE12" i="16" s="1"/>
  <c r="JD10" i="16"/>
  <c r="JE10" i="16" s="1"/>
  <c r="JD6" i="16"/>
  <c r="JE6" i="16" s="1"/>
  <c r="JD3" i="16"/>
  <c r="JE3" i="16" s="1"/>
  <c r="GW3" i="14"/>
  <c r="GX3" i="14"/>
  <c r="GY3" i="14" s="1"/>
  <c r="GW4" i="14"/>
  <c r="GX4" i="14"/>
  <c r="GY4" i="14" s="1"/>
  <c r="GW5" i="14"/>
  <c r="GX5" i="14"/>
  <c r="GY5" i="14" s="1"/>
  <c r="GW6" i="14"/>
  <c r="GX6" i="14"/>
  <c r="GY6" i="14" s="1"/>
  <c r="GW7" i="14"/>
  <c r="GX7" i="14"/>
  <c r="GY7" i="14" s="1"/>
  <c r="GW8" i="14"/>
  <c r="GX8" i="14"/>
  <c r="GY8" i="14" s="1"/>
  <c r="GW9" i="14"/>
  <c r="GX9" i="14"/>
  <c r="GY9" i="14" s="1"/>
  <c r="GW10" i="14"/>
  <c r="GX10" i="14"/>
  <c r="GY10" i="14" s="1"/>
  <c r="GW11" i="14"/>
  <c r="GX11" i="14"/>
  <c r="GY11" i="14" s="1"/>
  <c r="GW12" i="14"/>
  <c r="GX12" i="14"/>
  <c r="GY12" i="14" s="1"/>
  <c r="GW13" i="14"/>
  <c r="GX13" i="14"/>
  <c r="GY13" i="14" s="1"/>
  <c r="GW14" i="14"/>
  <c r="GX14" i="14"/>
  <c r="GY14" i="14" s="1"/>
  <c r="GW15" i="14"/>
  <c r="GX15" i="14"/>
  <c r="GY15" i="14" s="1"/>
  <c r="GW16" i="14"/>
  <c r="GX16" i="14"/>
  <c r="GY16" i="14" s="1"/>
  <c r="KR2" i="19" l="1"/>
  <c r="KR10" i="19"/>
  <c r="KR6" i="19"/>
  <c r="KR4" i="19"/>
  <c r="KR7" i="19"/>
  <c r="KR14" i="19"/>
  <c r="KR11" i="19"/>
  <c r="KR8" i="19"/>
  <c r="KR5" i="19"/>
  <c r="KR13" i="19"/>
  <c r="KR9" i="19"/>
  <c r="KR12" i="19"/>
  <c r="KR3" i="19"/>
  <c r="JF3" i="16"/>
  <c r="JF12" i="16"/>
  <c r="JF16" i="16"/>
  <c r="JF19" i="16"/>
  <c r="JF8" i="16"/>
  <c r="JF11" i="16"/>
  <c r="JF15" i="16"/>
  <c r="JF18" i="16"/>
  <c r="JF5" i="16"/>
  <c r="JF6" i="16"/>
  <c r="JF10" i="16"/>
  <c r="JF14" i="16"/>
  <c r="JF17" i="16"/>
  <c r="JF7" i="16"/>
  <c r="JF9" i="16"/>
  <c r="JF13" i="16"/>
  <c r="JF4" i="16"/>
  <c r="HB14" i="19"/>
  <c r="HB8" i="19"/>
  <c r="HB12" i="19"/>
  <c r="HB5" i="19"/>
  <c r="HB3" i="19"/>
  <c r="HB9" i="19"/>
  <c r="HB13" i="19"/>
  <c r="HB6" i="19"/>
  <c r="HB10" i="19"/>
  <c r="HB7" i="19"/>
  <c r="HB11" i="19"/>
  <c r="HB4" i="19"/>
  <c r="GZ5" i="14"/>
  <c r="HA5" i="14" s="1"/>
  <c r="GZ6" i="14"/>
  <c r="HA6" i="14" s="1"/>
  <c r="GZ4" i="14"/>
  <c r="HA4" i="14" s="1"/>
  <c r="GZ16" i="14"/>
  <c r="HA16" i="14" s="1"/>
  <c r="GZ15" i="14"/>
  <c r="HA15" i="14" s="1"/>
  <c r="GZ12" i="14"/>
  <c r="HA12" i="14" s="1"/>
  <c r="GZ11" i="14"/>
  <c r="HA11" i="14" s="1"/>
  <c r="GZ9" i="14"/>
  <c r="HA9" i="14" s="1"/>
  <c r="GZ7" i="14"/>
  <c r="HA7" i="14" s="1"/>
  <c r="GZ14" i="14"/>
  <c r="HA14" i="14" s="1"/>
  <c r="GZ13" i="14"/>
  <c r="HA13" i="14" s="1"/>
  <c r="GZ10" i="14"/>
  <c r="HA10" i="14" s="1"/>
  <c r="GZ8" i="14"/>
  <c r="HA8" i="14" s="1"/>
  <c r="GZ3" i="14"/>
  <c r="HA3" i="14" s="1"/>
  <c r="HU2" i="16"/>
  <c r="HV2" i="16" s="1"/>
  <c r="HT2" i="16"/>
  <c r="KH2" i="16"/>
  <c r="KI2" i="16"/>
  <c r="KJ2" i="16" s="1"/>
  <c r="JW2" i="16"/>
  <c r="JX2" i="16"/>
  <c r="JY2" i="16" s="1"/>
  <c r="JL2" i="16"/>
  <c r="JM2" i="16"/>
  <c r="JN2" i="16" s="1"/>
  <c r="JA2" i="16"/>
  <c r="JB2" i="16"/>
  <c r="JC2" i="16" s="1"/>
  <c r="IP2" i="16"/>
  <c r="IQ2" i="16"/>
  <c r="IR2" i="16" s="1"/>
  <c r="HB3" i="14" l="1"/>
  <c r="HB8" i="14"/>
  <c r="HB13" i="14"/>
  <c r="HB7" i="14"/>
  <c r="HB11" i="14"/>
  <c r="HB15" i="14"/>
  <c r="HB4" i="14"/>
  <c r="HB5" i="14"/>
  <c r="HB10" i="14"/>
  <c r="HB14" i="14"/>
  <c r="HB9" i="14"/>
  <c r="HB12" i="14"/>
  <c r="HB16" i="14"/>
  <c r="HB6" i="14"/>
  <c r="KK2" i="16"/>
  <c r="KL2" i="16" s="1"/>
  <c r="JD2" i="16"/>
  <c r="JE2" i="16" s="1"/>
  <c r="JO2" i="16"/>
  <c r="JP2" i="16" s="1"/>
  <c r="HW2" i="16"/>
  <c r="HX2" i="16" s="1"/>
  <c r="JZ2" i="16"/>
  <c r="KA2" i="16" s="1"/>
  <c r="IS2" i="16"/>
  <c r="IT2" i="16" s="1"/>
  <c r="IE2" i="16"/>
  <c r="IF2" i="16"/>
  <c r="IG2" i="16" s="1"/>
  <c r="IE3" i="16"/>
  <c r="IF3" i="16"/>
  <c r="IG3" i="16" s="1"/>
  <c r="IE4" i="16"/>
  <c r="IF4" i="16"/>
  <c r="IG4" i="16" s="1"/>
  <c r="IE5" i="16"/>
  <c r="IF5" i="16"/>
  <c r="IG5" i="16" s="1"/>
  <c r="IE6" i="16"/>
  <c r="IF6" i="16"/>
  <c r="IG6" i="16" s="1"/>
  <c r="IE7" i="16"/>
  <c r="IF7" i="16"/>
  <c r="IG7" i="16" s="1"/>
  <c r="IE8" i="16"/>
  <c r="IF8" i="16"/>
  <c r="IG8" i="16" s="1"/>
  <c r="IE9" i="16"/>
  <c r="IF9" i="16"/>
  <c r="IG9" i="16" s="1"/>
  <c r="IE10" i="16"/>
  <c r="IF10" i="16"/>
  <c r="IG10" i="16" s="1"/>
  <c r="IE11" i="16"/>
  <c r="IF11" i="16"/>
  <c r="IG11" i="16" s="1"/>
  <c r="IE12" i="16"/>
  <c r="IF12" i="16"/>
  <c r="IG12" i="16" s="1"/>
  <c r="IE13" i="16"/>
  <c r="IF13" i="16"/>
  <c r="IG13" i="16" s="1"/>
  <c r="IE14" i="16"/>
  <c r="IF14" i="16"/>
  <c r="IG14" i="16" s="1"/>
  <c r="IE15" i="16"/>
  <c r="IF15" i="16"/>
  <c r="IG15" i="16" s="1"/>
  <c r="IE16" i="16"/>
  <c r="IF16" i="16"/>
  <c r="IG16" i="16" s="1"/>
  <c r="IE17" i="16"/>
  <c r="IF17" i="16"/>
  <c r="IG17" i="16" s="1"/>
  <c r="IE18" i="16"/>
  <c r="IF18" i="16"/>
  <c r="IG18" i="16" s="1"/>
  <c r="IE19" i="16"/>
  <c r="IF19" i="16"/>
  <c r="IG19" i="16" s="1"/>
  <c r="IU2" i="16" l="1"/>
  <c r="HY2" i="16"/>
  <c r="JF2" i="16"/>
  <c r="JQ2" i="16"/>
  <c r="KM2" i="16"/>
  <c r="KB2" i="16"/>
  <c r="IH2" i="16"/>
  <c r="II2" i="16" s="1"/>
  <c r="IH9" i="16"/>
  <c r="II9" i="16" s="1"/>
  <c r="IH13" i="16"/>
  <c r="II13" i="16" s="1"/>
  <c r="IH6" i="16"/>
  <c r="II6" i="16" s="1"/>
  <c r="IH18" i="16"/>
  <c r="II18" i="16" s="1"/>
  <c r="IH15" i="16"/>
  <c r="II15" i="16" s="1"/>
  <c r="IH11" i="16"/>
  <c r="II11" i="16" s="1"/>
  <c r="IH4" i="16"/>
  <c r="II4" i="16" s="1"/>
  <c r="IH19" i="16"/>
  <c r="II19" i="16" s="1"/>
  <c r="IH17" i="16"/>
  <c r="II17" i="16" s="1"/>
  <c r="IH16" i="16"/>
  <c r="II16" i="16" s="1"/>
  <c r="IH14" i="16"/>
  <c r="II14" i="16" s="1"/>
  <c r="IH12" i="16"/>
  <c r="II12" i="16" s="1"/>
  <c r="IH10" i="16"/>
  <c r="II10" i="16" s="1"/>
  <c r="IH8" i="16"/>
  <c r="II8" i="16" s="1"/>
  <c r="IH7" i="16"/>
  <c r="II7" i="16" s="1"/>
  <c r="IH3" i="16"/>
  <c r="II3" i="16" s="1"/>
  <c r="IH5" i="16"/>
  <c r="II5" i="16" s="1"/>
  <c r="HI3" i="3"/>
  <c r="HJ3" i="3"/>
  <c r="HK3" i="3" s="1"/>
  <c r="HI4" i="3"/>
  <c r="HJ4" i="3"/>
  <c r="HK4" i="3" s="1"/>
  <c r="HI5" i="3"/>
  <c r="HJ5" i="3"/>
  <c r="HK5" i="3" s="1"/>
  <c r="HI6" i="3"/>
  <c r="HJ6" i="3"/>
  <c r="HK6" i="3" s="1"/>
  <c r="HI7" i="3"/>
  <c r="HJ7" i="3"/>
  <c r="HK7" i="3" s="1"/>
  <c r="HI8" i="3"/>
  <c r="HJ8" i="3"/>
  <c r="HK8" i="3" s="1"/>
  <c r="HI9" i="3"/>
  <c r="HJ9" i="3"/>
  <c r="HK9" i="3" s="1"/>
  <c r="HI10" i="3"/>
  <c r="HJ10" i="3"/>
  <c r="HK10" i="3" s="1"/>
  <c r="HI11" i="3"/>
  <c r="HJ11" i="3"/>
  <c r="HK11" i="3" s="1"/>
  <c r="HI12" i="3"/>
  <c r="HJ12" i="3"/>
  <c r="HK12" i="3" s="1"/>
  <c r="HI13" i="3"/>
  <c r="HJ13" i="3"/>
  <c r="HK13" i="3" s="1"/>
  <c r="HI14" i="3"/>
  <c r="HJ14" i="3"/>
  <c r="HK14" i="3" s="1"/>
  <c r="HI15" i="3"/>
  <c r="HJ15" i="3"/>
  <c r="HK15" i="3" s="1"/>
  <c r="HI16" i="3"/>
  <c r="HJ16" i="3"/>
  <c r="HK16" i="3" s="1"/>
  <c r="HI17" i="3"/>
  <c r="HJ17" i="3"/>
  <c r="HK17" i="3" s="1"/>
  <c r="HI18" i="3"/>
  <c r="HJ18" i="3"/>
  <c r="HK18" i="3" s="1"/>
  <c r="HI19" i="3"/>
  <c r="HJ19" i="3"/>
  <c r="HK19" i="3" s="1"/>
  <c r="HI20" i="3"/>
  <c r="HJ20" i="3"/>
  <c r="HK20" i="3" s="1"/>
  <c r="HI21" i="3"/>
  <c r="HJ21" i="3"/>
  <c r="HK21" i="3" s="1"/>
  <c r="HI22" i="3"/>
  <c r="HJ22" i="3"/>
  <c r="HK22" i="3" s="1"/>
  <c r="HI23" i="3"/>
  <c r="HJ23" i="3"/>
  <c r="HK23" i="3" s="1"/>
  <c r="HI24" i="3"/>
  <c r="HJ24" i="3"/>
  <c r="HK24" i="3" s="1"/>
  <c r="HI25" i="3"/>
  <c r="HJ25" i="3"/>
  <c r="HK25" i="3" s="1"/>
  <c r="HL3" i="3" l="1"/>
  <c r="HM3" i="3" s="1"/>
  <c r="IJ5" i="16"/>
  <c r="IJ7" i="16"/>
  <c r="IJ10" i="16"/>
  <c r="IJ14" i="16"/>
  <c r="IJ17" i="16"/>
  <c r="IJ4" i="16"/>
  <c r="IJ11" i="16"/>
  <c r="IJ18" i="16"/>
  <c r="IJ13" i="16"/>
  <c r="IJ3" i="16"/>
  <c r="IJ8" i="16"/>
  <c r="IJ12" i="16"/>
  <c r="IJ16" i="16"/>
  <c r="IJ19" i="16"/>
  <c r="IJ15" i="16"/>
  <c r="IJ6" i="16"/>
  <c r="IJ9" i="16"/>
  <c r="IJ2" i="16"/>
  <c r="HL4" i="3"/>
  <c r="HM4" i="3" s="1"/>
  <c r="HL24" i="3"/>
  <c r="HM24" i="3" s="1"/>
  <c r="HL22" i="3"/>
  <c r="HM22" i="3" s="1"/>
  <c r="HL20" i="3"/>
  <c r="HM20" i="3" s="1"/>
  <c r="HL18" i="3"/>
  <c r="HM18" i="3" s="1"/>
  <c r="HL16" i="3"/>
  <c r="HM16" i="3" s="1"/>
  <c r="HL14" i="3"/>
  <c r="HM14" i="3" s="1"/>
  <c r="HL12" i="3"/>
  <c r="HM12" i="3" s="1"/>
  <c r="HL10" i="3"/>
  <c r="HM10" i="3" s="1"/>
  <c r="HL9" i="3"/>
  <c r="HM9" i="3" s="1"/>
  <c r="HL7" i="3"/>
  <c r="HM7" i="3" s="1"/>
  <c r="HL25" i="3"/>
  <c r="HM25" i="3" s="1"/>
  <c r="HL23" i="3"/>
  <c r="HM23" i="3" s="1"/>
  <c r="HL21" i="3"/>
  <c r="HM21" i="3" s="1"/>
  <c r="HL19" i="3"/>
  <c r="HM19" i="3" s="1"/>
  <c r="HL17" i="3"/>
  <c r="HM17" i="3" s="1"/>
  <c r="HL15" i="3"/>
  <c r="HM15" i="3" s="1"/>
  <c r="HL13" i="3"/>
  <c r="HM13" i="3" s="1"/>
  <c r="HL11" i="3"/>
  <c r="HM11" i="3" s="1"/>
  <c r="HL8" i="3"/>
  <c r="HM8" i="3" s="1"/>
  <c r="HL6" i="3"/>
  <c r="HM6" i="3" s="1"/>
  <c r="HL5" i="3"/>
  <c r="HM5" i="3" s="1"/>
  <c r="HI2" i="19"/>
  <c r="HH2" i="19"/>
  <c r="HN5" i="3" l="1"/>
  <c r="HN6" i="3"/>
  <c r="HN11" i="3"/>
  <c r="HN15" i="3"/>
  <c r="HN19" i="3"/>
  <c r="HN23" i="3"/>
  <c r="HN7" i="3"/>
  <c r="HN10" i="3"/>
  <c r="HN14" i="3"/>
  <c r="HN18" i="3"/>
  <c r="HN22" i="3"/>
  <c r="HN4" i="3"/>
  <c r="HN8" i="3"/>
  <c r="HN13" i="3"/>
  <c r="HN17" i="3"/>
  <c r="HN21" i="3"/>
  <c r="HN25" i="3"/>
  <c r="HN9" i="3"/>
  <c r="HN12" i="3"/>
  <c r="HN16" i="3"/>
  <c r="HN20" i="3"/>
  <c r="HN24" i="3"/>
  <c r="HN3" i="3"/>
  <c r="HK2" i="19"/>
  <c r="HL2" i="19" s="1"/>
  <c r="HJ2" i="19"/>
  <c r="FQ3" i="4"/>
  <c r="FR3" i="4"/>
  <c r="FS3" i="4" s="1"/>
  <c r="FQ4" i="4"/>
  <c r="FR4" i="4"/>
  <c r="FS4" i="4" s="1"/>
  <c r="FQ5" i="4"/>
  <c r="FR5" i="4"/>
  <c r="FS5" i="4" s="1"/>
  <c r="FQ6" i="4"/>
  <c r="FR6" i="4"/>
  <c r="FS6" i="4" s="1"/>
  <c r="FQ7" i="4"/>
  <c r="FR7" i="4"/>
  <c r="FS7" i="4" s="1"/>
  <c r="FQ8" i="4"/>
  <c r="FR8" i="4"/>
  <c r="FS8" i="4" s="1"/>
  <c r="FQ9" i="4"/>
  <c r="FR9" i="4"/>
  <c r="FS9" i="4" s="1"/>
  <c r="FQ10" i="4"/>
  <c r="FR10" i="4"/>
  <c r="FS10" i="4" s="1"/>
  <c r="FQ11" i="4"/>
  <c r="FR11" i="4"/>
  <c r="FS11" i="4" s="1"/>
  <c r="FQ12" i="4"/>
  <c r="FR12" i="4"/>
  <c r="FS12" i="4" s="1"/>
  <c r="FQ13" i="4"/>
  <c r="FR13" i="4"/>
  <c r="FS13" i="4" s="1"/>
  <c r="FQ14" i="4"/>
  <c r="FR14" i="4"/>
  <c r="FS14" i="4" s="1"/>
  <c r="FQ15" i="4"/>
  <c r="FR15" i="4"/>
  <c r="FS15" i="4" s="1"/>
  <c r="FQ16" i="4"/>
  <c r="FR16" i="4"/>
  <c r="FS16" i="4" s="1"/>
  <c r="FQ17" i="4"/>
  <c r="FR17" i="4"/>
  <c r="FS17" i="4" s="1"/>
  <c r="FQ18" i="4"/>
  <c r="FR18" i="4"/>
  <c r="FS18" i="4" s="1"/>
  <c r="FQ19" i="4"/>
  <c r="FR19" i="4"/>
  <c r="FS19" i="4" s="1"/>
  <c r="FQ20" i="4"/>
  <c r="FR20" i="4"/>
  <c r="FS20" i="4" s="1"/>
  <c r="FQ21" i="4"/>
  <c r="FR21" i="4"/>
  <c r="FS21" i="4" s="1"/>
  <c r="FQ22" i="4"/>
  <c r="FR22" i="4"/>
  <c r="FS22" i="4" s="1"/>
  <c r="FQ23" i="4"/>
  <c r="FR23" i="4"/>
  <c r="FS23" i="4" s="1"/>
  <c r="FQ24" i="4"/>
  <c r="FR24" i="4"/>
  <c r="FS24" i="4" s="1"/>
  <c r="FQ25" i="4"/>
  <c r="FR25" i="4"/>
  <c r="FS25" i="4" s="1"/>
  <c r="FQ26" i="4"/>
  <c r="FR26" i="4"/>
  <c r="FS26" i="4" s="1"/>
  <c r="FQ27" i="4"/>
  <c r="FR27" i="4"/>
  <c r="FS27" i="4" s="1"/>
  <c r="FQ28" i="4"/>
  <c r="FR28" i="4"/>
  <c r="FS28" i="4" s="1"/>
  <c r="FQ29" i="4"/>
  <c r="FR29" i="4"/>
  <c r="FS29" i="4" s="1"/>
  <c r="FQ30" i="4"/>
  <c r="FR30" i="4"/>
  <c r="FS30" i="4" s="1"/>
  <c r="FQ31" i="4"/>
  <c r="FR31" i="4"/>
  <c r="FS31" i="4" s="1"/>
  <c r="FQ32" i="4"/>
  <c r="FR32" i="4"/>
  <c r="FS32" i="4" s="1"/>
  <c r="FQ33" i="4"/>
  <c r="FR33" i="4"/>
  <c r="FS33" i="4" s="1"/>
  <c r="FQ34" i="4"/>
  <c r="FR34" i="4"/>
  <c r="FS34" i="4" s="1"/>
  <c r="FQ35" i="4"/>
  <c r="FR35" i="4"/>
  <c r="FS35" i="4" s="1"/>
  <c r="GM3" i="4"/>
  <c r="GN3" i="4"/>
  <c r="GO3" i="4" s="1"/>
  <c r="GM4" i="4"/>
  <c r="GN4" i="4"/>
  <c r="GO4" i="4" s="1"/>
  <c r="GM5" i="4"/>
  <c r="GN5" i="4"/>
  <c r="GO5" i="4" s="1"/>
  <c r="GM6" i="4"/>
  <c r="GN6" i="4"/>
  <c r="GO6" i="4" s="1"/>
  <c r="GM7" i="4"/>
  <c r="GN7" i="4"/>
  <c r="GO7" i="4" s="1"/>
  <c r="GM8" i="4"/>
  <c r="GN8" i="4"/>
  <c r="GO8" i="4" s="1"/>
  <c r="GM9" i="4"/>
  <c r="GN9" i="4"/>
  <c r="GO9" i="4" s="1"/>
  <c r="GM10" i="4"/>
  <c r="GN10" i="4"/>
  <c r="GO10" i="4" s="1"/>
  <c r="GM11" i="4"/>
  <c r="GN11" i="4"/>
  <c r="GO11" i="4" s="1"/>
  <c r="GM12" i="4"/>
  <c r="GN12" i="4"/>
  <c r="GO12" i="4" s="1"/>
  <c r="GM13" i="4"/>
  <c r="GN13" i="4"/>
  <c r="GO13" i="4" s="1"/>
  <c r="GM14" i="4"/>
  <c r="GN14" i="4"/>
  <c r="GO14" i="4" s="1"/>
  <c r="GM15" i="4"/>
  <c r="GN15" i="4"/>
  <c r="GO15" i="4" s="1"/>
  <c r="GM16" i="4"/>
  <c r="GN16" i="4"/>
  <c r="GO16" i="4" s="1"/>
  <c r="GM17" i="4"/>
  <c r="GN17" i="4"/>
  <c r="GO17" i="4" s="1"/>
  <c r="GM18" i="4"/>
  <c r="GN18" i="4"/>
  <c r="GO18" i="4" s="1"/>
  <c r="GM19" i="4"/>
  <c r="GN19" i="4"/>
  <c r="GO19" i="4" s="1"/>
  <c r="GM20" i="4"/>
  <c r="GN20" i="4"/>
  <c r="GO20" i="4" s="1"/>
  <c r="GM21" i="4"/>
  <c r="GN21" i="4"/>
  <c r="GO21" i="4" s="1"/>
  <c r="GM22" i="4"/>
  <c r="GN22" i="4"/>
  <c r="GO22" i="4" s="1"/>
  <c r="GM23" i="4"/>
  <c r="GN23" i="4"/>
  <c r="GO23" i="4" s="1"/>
  <c r="GM24" i="4"/>
  <c r="GN24" i="4"/>
  <c r="GO24" i="4" s="1"/>
  <c r="GM25" i="4"/>
  <c r="GN25" i="4"/>
  <c r="GO25" i="4" s="1"/>
  <c r="GM26" i="4"/>
  <c r="GN26" i="4"/>
  <c r="GO26" i="4" s="1"/>
  <c r="GM27" i="4"/>
  <c r="GN27" i="4"/>
  <c r="GO27" i="4" s="1"/>
  <c r="GM28" i="4"/>
  <c r="GN28" i="4"/>
  <c r="GO28" i="4" s="1"/>
  <c r="GM29" i="4"/>
  <c r="GN29" i="4"/>
  <c r="GO29" i="4" s="1"/>
  <c r="GM30" i="4"/>
  <c r="GN30" i="4"/>
  <c r="GO30" i="4" s="1"/>
  <c r="GM31" i="4"/>
  <c r="GN31" i="4"/>
  <c r="GO31" i="4" s="1"/>
  <c r="GM32" i="4"/>
  <c r="GN32" i="4"/>
  <c r="GO32" i="4" s="1"/>
  <c r="GM33" i="4"/>
  <c r="GN33" i="4"/>
  <c r="GO33" i="4" s="1"/>
  <c r="GM34" i="4"/>
  <c r="GN34" i="4"/>
  <c r="GO34" i="4" s="1"/>
  <c r="GM35" i="4"/>
  <c r="GN35" i="4"/>
  <c r="HI3" i="5"/>
  <c r="HJ3" i="5"/>
  <c r="HK3" i="5" s="1"/>
  <c r="HI4" i="5"/>
  <c r="HJ4" i="5"/>
  <c r="HK4" i="5" s="1"/>
  <c r="HI5" i="5"/>
  <c r="HJ5" i="5"/>
  <c r="HK5" i="5" s="1"/>
  <c r="HI6" i="5"/>
  <c r="HJ6" i="5"/>
  <c r="HK6" i="5" s="1"/>
  <c r="HI7" i="5"/>
  <c r="HJ7" i="5"/>
  <c r="HK7" i="5" s="1"/>
  <c r="HI8" i="5"/>
  <c r="HJ8" i="5"/>
  <c r="HK8" i="5" s="1"/>
  <c r="HI9" i="5"/>
  <c r="HJ9" i="5"/>
  <c r="HK9" i="5" s="1"/>
  <c r="HI10" i="5"/>
  <c r="HJ10" i="5"/>
  <c r="HK10" i="5" s="1"/>
  <c r="HI11" i="5"/>
  <c r="HJ11" i="5"/>
  <c r="HK11" i="5" s="1"/>
  <c r="HI12" i="5"/>
  <c r="HJ12" i="5"/>
  <c r="HK12" i="5" s="1"/>
  <c r="HI13" i="5"/>
  <c r="HJ13" i="5"/>
  <c r="HK13" i="5" s="1"/>
  <c r="HI14" i="5"/>
  <c r="HJ14" i="5"/>
  <c r="HK14" i="5" s="1"/>
  <c r="HI15" i="5"/>
  <c r="HJ15" i="5"/>
  <c r="HK15" i="5" s="1"/>
  <c r="HI16" i="5"/>
  <c r="HJ16" i="5"/>
  <c r="HK16" i="5" s="1"/>
  <c r="HI17" i="5"/>
  <c r="HJ17" i="5"/>
  <c r="HK17" i="5" s="1"/>
  <c r="HI18" i="5"/>
  <c r="HJ18" i="5"/>
  <c r="HK18" i="5" s="1"/>
  <c r="HI19" i="5"/>
  <c r="HJ19" i="5"/>
  <c r="HK19" i="5" s="1"/>
  <c r="HI20" i="5"/>
  <c r="HJ20" i="5"/>
  <c r="HK20" i="5" s="1"/>
  <c r="HI21" i="5"/>
  <c r="HJ21" i="5"/>
  <c r="HK21" i="5" s="1"/>
  <c r="HI22" i="5"/>
  <c r="HJ22" i="5"/>
  <c r="HK22" i="5" s="1"/>
  <c r="HI23" i="5"/>
  <c r="HJ23" i="5"/>
  <c r="HK23" i="5" s="1"/>
  <c r="HI24" i="5"/>
  <c r="HJ24" i="5"/>
  <c r="HK24" i="5" s="1"/>
  <c r="HI25" i="5"/>
  <c r="HJ25" i="5"/>
  <c r="HK25" i="5" s="1"/>
  <c r="HI26" i="5"/>
  <c r="HJ26" i="5"/>
  <c r="HK26" i="5" s="1"/>
  <c r="HI27" i="5"/>
  <c r="HJ27" i="5"/>
  <c r="HK27" i="5" s="1"/>
  <c r="GO35" i="4" l="1"/>
  <c r="HL3" i="5"/>
  <c r="HM3" i="5" s="1"/>
  <c r="HM2" i="19"/>
  <c r="FT3" i="4"/>
  <c r="FU3" i="4" s="1"/>
  <c r="FT32" i="4"/>
  <c r="FU32" i="4" s="1"/>
  <c r="GP3" i="4"/>
  <c r="GQ3" i="4" s="1"/>
  <c r="FT28" i="4"/>
  <c r="FU28" i="4" s="1"/>
  <c r="FT7" i="4"/>
  <c r="FU7" i="4" s="1"/>
  <c r="FT9" i="4"/>
  <c r="FU9" i="4" s="1"/>
  <c r="FT5" i="4"/>
  <c r="FU5" i="4" s="1"/>
  <c r="FT34" i="4"/>
  <c r="FU34" i="4" s="1"/>
  <c r="FT30" i="4"/>
  <c r="FU30" i="4" s="1"/>
  <c r="FT27" i="4"/>
  <c r="FU27" i="4" s="1"/>
  <c r="FT24" i="4"/>
  <c r="FU24" i="4" s="1"/>
  <c r="GP7" i="4"/>
  <c r="GQ7" i="4" s="1"/>
  <c r="FT35" i="4"/>
  <c r="FU35" i="4" s="1"/>
  <c r="FT33" i="4"/>
  <c r="FU33" i="4" s="1"/>
  <c r="FT31" i="4"/>
  <c r="FU31" i="4" s="1"/>
  <c r="FT29" i="4"/>
  <c r="FU29" i="4" s="1"/>
  <c r="FT26" i="4"/>
  <c r="FU26" i="4" s="1"/>
  <c r="FT25" i="4"/>
  <c r="FU25" i="4" s="1"/>
  <c r="FT23" i="4"/>
  <c r="FU23" i="4" s="1"/>
  <c r="FT8" i="4"/>
  <c r="FU8" i="4" s="1"/>
  <c r="FT6" i="4"/>
  <c r="FU6" i="4" s="1"/>
  <c r="FT4" i="4"/>
  <c r="FU4" i="4" s="1"/>
  <c r="FT21" i="4"/>
  <c r="FU21" i="4" s="1"/>
  <c r="FT19" i="4"/>
  <c r="FU19" i="4" s="1"/>
  <c r="FT17" i="4"/>
  <c r="FU17" i="4" s="1"/>
  <c r="FT15" i="4"/>
  <c r="FU15" i="4" s="1"/>
  <c r="FT12" i="4"/>
  <c r="FU12" i="4" s="1"/>
  <c r="FT22" i="4"/>
  <c r="FU22" i="4" s="1"/>
  <c r="FT20" i="4"/>
  <c r="FU20" i="4" s="1"/>
  <c r="FT18" i="4"/>
  <c r="FU18" i="4" s="1"/>
  <c r="FT16" i="4"/>
  <c r="FU16" i="4" s="1"/>
  <c r="FT14" i="4"/>
  <c r="FU14" i="4" s="1"/>
  <c r="FT13" i="4"/>
  <c r="FU13" i="4" s="1"/>
  <c r="FT11" i="4"/>
  <c r="FU11" i="4" s="1"/>
  <c r="FT10" i="4"/>
  <c r="FU10" i="4" s="1"/>
  <c r="GP10" i="4"/>
  <c r="GQ10" i="4" s="1"/>
  <c r="GP5" i="4"/>
  <c r="GQ5" i="4" s="1"/>
  <c r="GP8" i="4"/>
  <c r="GQ8" i="4" s="1"/>
  <c r="GP6" i="4"/>
  <c r="GQ6" i="4" s="1"/>
  <c r="GP4" i="4"/>
  <c r="GQ4" i="4" s="1"/>
  <c r="GP35" i="4"/>
  <c r="GQ35" i="4" s="1"/>
  <c r="GP34" i="4"/>
  <c r="GQ34" i="4" s="1"/>
  <c r="GP33" i="4"/>
  <c r="GQ33" i="4" s="1"/>
  <c r="GP32" i="4"/>
  <c r="GQ32" i="4" s="1"/>
  <c r="GP31" i="4"/>
  <c r="GQ31" i="4" s="1"/>
  <c r="GP30" i="4"/>
  <c r="GQ30" i="4" s="1"/>
  <c r="GP29" i="4"/>
  <c r="GQ29" i="4" s="1"/>
  <c r="GP28" i="4"/>
  <c r="GQ28" i="4" s="1"/>
  <c r="GP27" i="4"/>
  <c r="GQ27" i="4" s="1"/>
  <c r="GP26" i="4"/>
  <c r="GQ26" i="4" s="1"/>
  <c r="GP25" i="4"/>
  <c r="GQ25" i="4" s="1"/>
  <c r="GP24" i="4"/>
  <c r="GQ24" i="4" s="1"/>
  <c r="GP23" i="4"/>
  <c r="GQ23" i="4" s="1"/>
  <c r="GP21" i="4"/>
  <c r="GQ21" i="4" s="1"/>
  <c r="GP20" i="4"/>
  <c r="GQ20" i="4" s="1"/>
  <c r="GP18" i="4"/>
  <c r="GQ18" i="4" s="1"/>
  <c r="GP16" i="4"/>
  <c r="GQ16" i="4" s="1"/>
  <c r="GP14" i="4"/>
  <c r="GQ14" i="4" s="1"/>
  <c r="GP11" i="4"/>
  <c r="GQ11" i="4" s="1"/>
  <c r="GP9" i="4"/>
  <c r="GQ9" i="4" s="1"/>
  <c r="GP22" i="4"/>
  <c r="GQ22" i="4" s="1"/>
  <c r="GP19" i="4"/>
  <c r="GQ19" i="4" s="1"/>
  <c r="GP17" i="4"/>
  <c r="GQ17" i="4" s="1"/>
  <c r="GP15" i="4"/>
  <c r="GQ15" i="4" s="1"/>
  <c r="GP13" i="4"/>
  <c r="GQ13" i="4" s="1"/>
  <c r="GP12" i="4"/>
  <c r="GQ12" i="4" s="1"/>
  <c r="HL5" i="5"/>
  <c r="HM5" i="5" s="1"/>
  <c r="HL7" i="5"/>
  <c r="HM7" i="5" s="1"/>
  <c r="HL4" i="5"/>
  <c r="HM4" i="5" s="1"/>
  <c r="HL27" i="5"/>
  <c r="HM27" i="5" s="1"/>
  <c r="HL25" i="5"/>
  <c r="HM25" i="5" s="1"/>
  <c r="HL23" i="5"/>
  <c r="HM23" i="5" s="1"/>
  <c r="HL21" i="5"/>
  <c r="HM21" i="5" s="1"/>
  <c r="HL19" i="5"/>
  <c r="HM19" i="5" s="1"/>
  <c r="HL17" i="5"/>
  <c r="HM17" i="5" s="1"/>
  <c r="HL15" i="5"/>
  <c r="HM15" i="5" s="1"/>
  <c r="HL13" i="5"/>
  <c r="HM13" i="5" s="1"/>
  <c r="HL11" i="5"/>
  <c r="HM11" i="5" s="1"/>
  <c r="HL9" i="5"/>
  <c r="HM9" i="5" s="1"/>
  <c r="HL8" i="5"/>
  <c r="HM8" i="5" s="1"/>
  <c r="HL6" i="5"/>
  <c r="HM6" i="5" s="1"/>
  <c r="HL26" i="5"/>
  <c r="HM26" i="5" s="1"/>
  <c r="HL24" i="5"/>
  <c r="HM24" i="5" s="1"/>
  <c r="HL22" i="5"/>
  <c r="HM22" i="5" s="1"/>
  <c r="HL20" i="5"/>
  <c r="HM20" i="5" s="1"/>
  <c r="HL18" i="5"/>
  <c r="HM18" i="5" s="1"/>
  <c r="HL16" i="5"/>
  <c r="HM16" i="5" s="1"/>
  <c r="HL14" i="5"/>
  <c r="HM14" i="5" s="1"/>
  <c r="HL12" i="5"/>
  <c r="HM12" i="5" s="1"/>
  <c r="HL10" i="5"/>
  <c r="HM10" i="5" s="1"/>
  <c r="GX2" i="19"/>
  <c r="GW2" i="19"/>
  <c r="IC35" i="4" l="1"/>
  <c r="HN3" i="5"/>
  <c r="HN10" i="5"/>
  <c r="HN14" i="5"/>
  <c r="HN18" i="5"/>
  <c r="HN22" i="5"/>
  <c r="HN26" i="5"/>
  <c r="HN8" i="5"/>
  <c r="HN11" i="5"/>
  <c r="HN15" i="5"/>
  <c r="HN19" i="5"/>
  <c r="HN23" i="5"/>
  <c r="HN27" i="5"/>
  <c r="HN7" i="5"/>
  <c r="HN12" i="5"/>
  <c r="HN16" i="5"/>
  <c r="HN20" i="5"/>
  <c r="HN24" i="5"/>
  <c r="HN6" i="5"/>
  <c r="HN9" i="5"/>
  <c r="HN13" i="5"/>
  <c r="HN17" i="5"/>
  <c r="HN21" i="5"/>
  <c r="HN25" i="5"/>
  <c r="HN4" i="5"/>
  <c r="HN5" i="5"/>
  <c r="GR13" i="4"/>
  <c r="GR22" i="4"/>
  <c r="GR12" i="4"/>
  <c r="GR15" i="4"/>
  <c r="GR19" i="4"/>
  <c r="GR9" i="4"/>
  <c r="GR14" i="4"/>
  <c r="GR18" i="4"/>
  <c r="GR21" i="4"/>
  <c r="GR24" i="4"/>
  <c r="GR27" i="4"/>
  <c r="GR28" i="4"/>
  <c r="GR30" i="4"/>
  <c r="GR32" i="4"/>
  <c r="GR34" i="4"/>
  <c r="GR4" i="4"/>
  <c r="GR8" i="4"/>
  <c r="GR10" i="4"/>
  <c r="FV11" i="4"/>
  <c r="FV14" i="4"/>
  <c r="FV18" i="4"/>
  <c r="FV22" i="4"/>
  <c r="FV15" i="4"/>
  <c r="FV19" i="4"/>
  <c r="FV4" i="4"/>
  <c r="FV8" i="4"/>
  <c r="FV25" i="4"/>
  <c r="FV31" i="4"/>
  <c r="FV35" i="4"/>
  <c r="FV24" i="4"/>
  <c r="FV30" i="4"/>
  <c r="FV5" i="4"/>
  <c r="FV7" i="4"/>
  <c r="GR3" i="4"/>
  <c r="FV32" i="4"/>
  <c r="GR17" i="4"/>
  <c r="GR11" i="4"/>
  <c r="GR16" i="4"/>
  <c r="GR20" i="4"/>
  <c r="GR23" i="4"/>
  <c r="GR25" i="4"/>
  <c r="GR26" i="4"/>
  <c r="GR29" i="4"/>
  <c r="GR31" i="4"/>
  <c r="GR33" i="4"/>
  <c r="GR35" i="4"/>
  <c r="GR6" i="4"/>
  <c r="GR5" i="4"/>
  <c r="FV10" i="4"/>
  <c r="FV13" i="4"/>
  <c r="FV16" i="4"/>
  <c r="FV20" i="4"/>
  <c r="FV12" i="4"/>
  <c r="FV17" i="4"/>
  <c r="FV21" i="4"/>
  <c r="FV6" i="4"/>
  <c r="FV23" i="4"/>
  <c r="FV26" i="4"/>
  <c r="FV29" i="4"/>
  <c r="FV33" i="4"/>
  <c r="GR7" i="4"/>
  <c r="FV27" i="4"/>
  <c r="FV34" i="4"/>
  <c r="FV9" i="4"/>
  <c r="FV28" i="4"/>
  <c r="FV3" i="4"/>
  <c r="GY2" i="19"/>
  <c r="GZ2" i="19"/>
  <c r="HA2" i="19" s="1"/>
  <c r="IP3" i="6"/>
  <c r="IQ3" i="6"/>
  <c r="IR3" i="6" s="1"/>
  <c r="IP4" i="6"/>
  <c r="IQ4" i="6"/>
  <c r="IR4" i="6" s="1"/>
  <c r="IP5" i="6"/>
  <c r="IQ5" i="6"/>
  <c r="IR5" i="6" s="1"/>
  <c r="IP6" i="6"/>
  <c r="IQ6" i="6"/>
  <c r="IR6" i="6" s="1"/>
  <c r="IP7" i="6"/>
  <c r="IQ7" i="6"/>
  <c r="IR7" i="6" s="1"/>
  <c r="IP8" i="6"/>
  <c r="IQ8" i="6"/>
  <c r="IR8" i="6" s="1"/>
  <c r="IP9" i="6"/>
  <c r="IQ9" i="6"/>
  <c r="IR9" i="6" s="1"/>
  <c r="IP10" i="6"/>
  <c r="IQ10" i="6"/>
  <c r="IR10" i="6" s="1"/>
  <c r="IP11" i="6"/>
  <c r="IQ11" i="6"/>
  <c r="IR11" i="6" s="1"/>
  <c r="IP12" i="6"/>
  <c r="IQ12" i="6"/>
  <c r="IR12" i="6" s="1"/>
  <c r="IP13" i="6"/>
  <c r="IQ13" i="6"/>
  <c r="IR13" i="6" s="1"/>
  <c r="IP14" i="6"/>
  <c r="IQ14" i="6"/>
  <c r="IR14" i="6" s="1"/>
  <c r="IP15" i="6"/>
  <c r="IQ15" i="6"/>
  <c r="IR15" i="6" s="1"/>
  <c r="IP16" i="6"/>
  <c r="IQ16" i="6"/>
  <c r="IR16" i="6" s="1"/>
  <c r="IP17" i="6"/>
  <c r="IQ17" i="6"/>
  <c r="IR17" i="6" s="1"/>
  <c r="IP18" i="6"/>
  <c r="IQ18" i="6"/>
  <c r="IR18" i="6" s="1"/>
  <c r="IP19" i="6"/>
  <c r="IQ19" i="6"/>
  <c r="IR19" i="6" s="1"/>
  <c r="IP20" i="6"/>
  <c r="IQ20" i="6"/>
  <c r="IR20" i="6" s="1"/>
  <c r="IP21" i="6"/>
  <c r="IQ21" i="6"/>
  <c r="IR21" i="6" s="1"/>
  <c r="IP22" i="6"/>
  <c r="IQ22" i="6"/>
  <c r="IR22" i="6" s="1"/>
  <c r="IP23" i="6"/>
  <c r="IQ23" i="6"/>
  <c r="IR23" i="6" s="1"/>
  <c r="IP24" i="6"/>
  <c r="IQ24" i="6"/>
  <c r="IR24" i="6" s="1"/>
  <c r="IP25" i="6"/>
  <c r="IQ25" i="6"/>
  <c r="IR25" i="6" s="1"/>
  <c r="IP26" i="6"/>
  <c r="IQ26" i="6"/>
  <c r="IR26" i="6" s="1"/>
  <c r="IP27" i="6"/>
  <c r="IQ27" i="6"/>
  <c r="IR27" i="6" s="1"/>
  <c r="IP28" i="6"/>
  <c r="IQ28" i="6"/>
  <c r="IR28" i="6" s="1"/>
  <c r="IP29" i="6"/>
  <c r="IQ29" i="6"/>
  <c r="IR29" i="6" s="1"/>
  <c r="IP30" i="6"/>
  <c r="IQ30" i="6"/>
  <c r="IR30" i="6" s="1"/>
  <c r="IP31" i="6"/>
  <c r="IQ31" i="6"/>
  <c r="IR31" i="6" s="1"/>
  <c r="IP32" i="6"/>
  <c r="IQ32" i="6"/>
  <c r="IR32" i="6" s="1"/>
  <c r="IP33" i="6"/>
  <c r="IQ33" i="6"/>
  <c r="IR33" i="6" s="1"/>
  <c r="IP34" i="6"/>
  <c r="IQ34" i="6"/>
  <c r="IR34" i="6" s="1"/>
  <c r="IP35" i="6"/>
  <c r="IQ35" i="6"/>
  <c r="IR35" i="6" s="1"/>
  <c r="IP36" i="6"/>
  <c r="IQ36" i="6"/>
  <c r="IR36" i="6" s="1"/>
  <c r="IP37" i="6"/>
  <c r="IQ37" i="6"/>
  <c r="IR37" i="6" s="1"/>
  <c r="IP38" i="6"/>
  <c r="IQ38" i="6"/>
  <c r="IR38" i="6" s="1"/>
  <c r="IP39" i="6"/>
  <c r="IQ39" i="6"/>
  <c r="IR39" i="6" s="1"/>
  <c r="IP40" i="6"/>
  <c r="IQ40" i="6"/>
  <c r="IR40" i="6" s="1"/>
  <c r="ID35" i="4" l="1"/>
  <c r="HB2" i="19"/>
  <c r="IS7" i="6"/>
  <c r="IT7" i="6" s="1"/>
  <c r="IS11" i="6"/>
  <c r="IT11" i="6" s="1"/>
  <c r="IS3" i="6"/>
  <c r="IT3" i="6" s="1"/>
  <c r="IS9" i="6"/>
  <c r="IT9" i="6" s="1"/>
  <c r="IS5" i="6"/>
  <c r="IT5" i="6" s="1"/>
  <c r="IS13" i="6"/>
  <c r="IT13" i="6" s="1"/>
  <c r="IS10" i="6"/>
  <c r="IT10" i="6" s="1"/>
  <c r="IS8" i="6"/>
  <c r="IT8" i="6" s="1"/>
  <c r="IS6" i="6"/>
  <c r="IT6" i="6" s="1"/>
  <c r="IS4" i="6"/>
  <c r="IT4" i="6" s="1"/>
  <c r="IS40" i="6"/>
  <c r="IT40" i="6" s="1"/>
  <c r="IS39" i="6"/>
  <c r="IT39" i="6" s="1"/>
  <c r="IS38" i="6"/>
  <c r="IT38" i="6" s="1"/>
  <c r="IS37" i="6"/>
  <c r="IT37" i="6" s="1"/>
  <c r="IS36" i="6"/>
  <c r="IT36" i="6" s="1"/>
  <c r="IS35" i="6"/>
  <c r="IT35" i="6" s="1"/>
  <c r="IS34" i="6"/>
  <c r="IT34" i="6" s="1"/>
  <c r="IS33" i="6"/>
  <c r="IT33" i="6" s="1"/>
  <c r="IS32" i="6"/>
  <c r="IT32" i="6" s="1"/>
  <c r="IS31" i="6"/>
  <c r="IT31" i="6" s="1"/>
  <c r="IS30" i="6"/>
  <c r="IT30" i="6" s="1"/>
  <c r="IS29" i="6"/>
  <c r="IT29" i="6" s="1"/>
  <c r="IS28" i="6"/>
  <c r="IT28" i="6" s="1"/>
  <c r="IS27" i="6"/>
  <c r="IT27" i="6" s="1"/>
  <c r="IS26" i="6"/>
  <c r="IT26" i="6" s="1"/>
  <c r="IS25" i="6"/>
  <c r="IT25" i="6" s="1"/>
  <c r="IS24" i="6"/>
  <c r="IT24" i="6" s="1"/>
  <c r="IS23" i="6"/>
  <c r="IT23" i="6" s="1"/>
  <c r="IS22" i="6"/>
  <c r="IT22" i="6" s="1"/>
  <c r="IS21" i="6"/>
  <c r="IT21" i="6" s="1"/>
  <c r="IS20" i="6"/>
  <c r="IT20" i="6" s="1"/>
  <c r="IS19" i="6"/>
  <c r="IT19" i="6" s="1"/>
  <c r="IS18" i="6"/>
  <c r="IT18" i="6" s="1"/>
  <c r="IS17" i="6"/>
  <c r="IT17" i="6" s="1"/>
  <c r="IS16" i="6"/>
  <c r="IT16" i="6" s="1"/>
  <c r="IS14" i="6"/>
  <c r="IT14" i="6" s="1"/>
  <c r="IS12" i="6"/>
  <c r="IT12" i="6" s="1"/>
  <c r="IS15" i="6"/>
  <c r="IT15" i="6" s="1"/>
  <c r="HA2" i="18"/>
  <c r="IU15" i="6" l="1"/>
  <c r="IU14" i="6"/>
  <c r="IU17" i="6"/>
  <c r="IU20" i="6"/>
  <c r="IU22" i="6"/>
  <c r="IU24" i="6"/>
  <c r="IU28" i="6"/>
  <c r="IU30" i="6"/>
  <c r="IU32" i="6"/>
  <c r="IU34" i="6"/>
  <c r="IU12" i="6"/>
  <c r="IU16" i="6"/>
  <c r="IU18" i="6"/>
  <c r="IU19" i="6"/>
  <c r="IU21" i="6"/>
  <c r="IU23" i="6"/>
  <c r="IU25" i="6"/>
  <c r="IU26" i="6"/>
  <c r="IU27" i="6"/>
  <c r="IU29" i="6"/>
  <c r="IU31" i="6"/>
  <c r="IU33" i="6"/>
  <c r="IU35" i="6"/>
  <c r="IU37" i="6"/>
  <c r="IU39" i="6"/>
  <c r="IU4" i="6"/>
  <c r="IU8" i="6"/>
  <c r="IU13" i="6"/>
  <c r="IU9" i="6"/>
  <c r="IU11" i="6"/>
  <c r="IU36" i="6"/>
  <c r="IU38" i="6"/>
  <c r="IU40" i="6"/>
  <c r="IU6" i="6"/>
  <c r="IU10" i="6"/>
  <c r="IU5" i="6"/>
  <c r="IU3" i="6"/>
  <c r="IU7" i="6"/>
  <c r="IE3" i="5"/>
  <c r="IF3" i="5"/>
  <c r="IG3" i="5" s="1"/>
  <c r="IE4" i="5"/>
  <c r="IF4" i="5"/>
  <c r="IG4" i="5" s="1"/>
  <c r="IE5" i="5"/>
  <c r="IF5" i="5"/>
  <c r="IG5" i="5" s="1"/>
  <c r="IE6" i="5"/>
  <c r="IF6" i="5"/>
  <c r="IG6" i="5" s="1"/>
  <c r="IE7" i="5"/>
  <c r="IF7" i="5"/>
  <c r="IG7" i="5" s="1"/>
  <c r="IE8" i="5"/>
  <c r="IF8" i="5"/>
  <c r="IG8" i="5" s="1"/>
  <c r="IE9" i="5"/>
  <c r="IF9" i="5"/>
  <c r="IG9" i="5" s="1"/>
  <c r="IE10" i="5"/>
  <c r="IF10" i="5"/>
  <c r="IG10" i="5" s="1"/>
  <c r="IE11" i="5"/>
  <c r="IF11" i="5"/>
  <c r="IG11" i="5" s="1"/>
  <c r="IE12" i="5"/>
  <c r="IF12" i="5"/>
  <c r="IG12" i="5" s="1"/>
  <c r="IE13" i="5"/>
  <c r="IF13" i="5"/>
  <c r="IG13" i="5" s="1"/>
  <c r="IE14" i="5"/>
  <c r="IF14" i="5"/>
  <c r="IG14" i="5" s="1"/>
  <c r="IE15" i="5"/>
  <c r="IF15" i="5"/>
  <c r="IG15" i="5" s="1"/>
  <c r="IE16" i="5"/>
  <c r="IF16" i="5"/>
  <c r="IG16" i="5" s="1"/>
  <c r="IE17" i="5"/>
  <c r="IF17" i="5"/>
  <c r="IG17" i="5" s="1"/>
  <c r="IE18" i="5"/>
  <c r="IF18" i="5"/>
  <c r="IG18" i="5" s="1"/>
  <c r="IE19" i="5"/>
  <c r="IF19" i="5"/>
  <c r="IG19" i="5" s="1"/>
  <c r="IE20" i="5"/>
  <c r="IF20" i="5"/>
  <c r="IG20" i="5" s="1"/>
  <c r="IE21" i="5"/>
  <c r="IF21" i="5"/>
  <c r="IG21" i="5" s="1"/>
  <c r="IE22" i="5"/>
  <c r="IF22" i="5"/>
  <c r="IG22" i="5" s="1"/>
  <c r="IE23" i="5"/>
  <c r="IF23" i="5"/>
  <c r="IG23" i="5" s="1"/>
  <c r="IE24" i="5"/>
  <c r="IF24" i="5"/>
  <c r="IG24" i="5" s="1"/>
  <c r="IE25" i="5"/>
  <c r="IF25" i="5"/>
  <c r="IG25" i="5" s="1"/>
  <c r="IE26" i="5"/>
  <c r="IF26" i="5"/>
  <c r="IG26" i="5" s="1"/>
  <c r="IE27" i="5"/>
  <c r="IF27" i="5"/>
  <c r="IG27" i="5" s="1"/>
  <c r="GT3" i="18"/>
  <c r="HA3" i="18"/>
  <c r="GT4" i="18"/>
  <c r="HA4" i="18"/>
  <c r="GT5" i="18"/>
  <c r="HA5" i="18"/>
  <c r="GT6" i="18"/>
  <c r="HA6" i="18"/>
  <c r="GT7" i="18"/>
  <c r="HA7" i="18"/>
  <c r="GT8" i="18"/>
  <c r="HA8" i="18"/>
  <c r="GT9" i="18"/>
  <c r="HA9" i="18"/>
  <c r="GT10" i="18"/>
  <c r="HA10" i="18"/>
  <c r="GT11" i="18"/>
  <c r="HA11" i="18"/>
  <c r="GT12" i="18"/>
  <c r="HA12" i="18"/>
  <c r="GT13" i="18"/>
  <c r="HA13" i="18"/>
  <c r="GT14" i="18"/>
  <c r="HA14" i="18"/>
  <c r="GT15" i="18"/>
  <c r="HA15" i="18"/>
  <c r="GL3" i="18"/>
  <c r="GM3" i="18"/>
  <c r="GL4" i="18"/>
  <c r="GM4" i="18"/>
  <c r="GL5" i="18"/>
  <c r="GM5" i="18"/>
  <c r="GL6" i="18"/>
  <c r="GM6" i="18"/>
  <c r="GL7" i="18"/>
  <c r="GM7" i="18"/>
  <c r="GL8" i="18"/>
  <c r="GM8" i="18"/>
  <c r="GL9" i="18"/>
  <c r="GM9" i="18"/>
  <c r="GL10" i="18"/>
  <c r="GM10" i="18"/>
  <c r="GL11" i="18"/>
  <c r="GM11" i="18"/>
  <c r="GL12" i="18"/>
  <c r="GM12" i="18"/>
  <c r="GL13" i="18"/>
  <c r="GM13" i="18"/>
  <c r="GL14" i="18"/>
  <c r="GM14" i="18"/>
  <c r="GL15" i="18"/>
  <c r="GM15" i="18"/>
  <c r="GA3" i="18"/>
  <c r="GB3" i="18"/>
  <c r="GC3" i="18" s="1"/>
  <c r="GA4" i="18"/>
  <c r="GB4" i="18"/>
  <c r="GC4" i="18" s="1"/>
  <c r="GA5" i="18"/>
  <c r="GB5" i="18"/>
  <c r="GC5" i="18" s="1"/>
  <c r="GA6" i="18"/>
  <c r="GB6" i="18"/>
  <c r="GC6" i="18" s="1"/>
  <c r="GA7" i="18"/>
  <c r="GB7" i="18"/>
  <c r="GC7" i="18" s="1"/>
  <c r="GA8" i="18"/>
  <c r="GB8" i="18"/>
  <c r="GC8" i="18" s="1"/>
  <c r="GA9" i="18"/>
  <c r="GB9" i="18"/>
  <c r="GC9" i="18" s="1"/>
  <c r="GA10" i="18"/>
  <c r="GB10" i="18"/>
  <c r="GC10" i="18" s="1"/>
  <c r="GA11" i="18"/>
  <c r="GB11" i="18"/>
  <c r="GC11" i="18" s="1"/>
  <c r="GA12" i="18"/>
  <c r="GB12" i="18"/>
  <c r="GC12" i="18" s="1"/>
  <c r="GA13" i="18"/>
  <c r="GB13" i="18"/>
  <c r="GC13" i="18" s="1"/>
  <c r="GA14" i="18"/>
  <c r="GB14" i="18"/>
  <c r="GC14" i="18" s="1"/>
  <c r="GA15" i="18"/>
  <c r="GB15" i="18"/>
  <c r="GC15" i="18" s="1"/>
  <c r="GN15" i="18" l="1"/>
  <c r="GN14" i="18"/>
  <c r="GN13" i="18"/>
  <c r="GN12" i="18"/>
  <c r="GN11" i="18"/>
  <c r="GN10" i="18"/>
  <c r="GN9" i="18"/>
  <c r="GN8" i="18"/>
  <c r="GN7" i="18"/>
  <c r="GN6" i="18"/>
  <c r="GN5" i="18"/>
  <c r="GN4" i="18"/>
  <c r="GN3" i="18"/>
  <c r="IH7" i="5"/>
  <c r="II7" i="5" s="1"/>
  <c r="IH3" i="5"/>
  <c r="II3" i="5" s="1"/>
  <c r="IH9" i="5"/>
  <c r="II9" i="5" s="1"/>
  <c r="IH5" i="5"/>
  <c r="II5" i="5" s="1"/>
  <c r="IH8" i="5"/>
  <c r="II8" i="5" s="1"/>
  <c r="IH6" i="5"/>
  <c r="II6" i="5" s="1"/>
  <c r="IH4" i="5"/>
  <c r="II4" i="5" s="1"/>
  <c r="IH27" i="5"/>
  <c r="II27" i="5" s="1"/>
  <c r="IH26" i="5"/>
  <c r="II26" i="5" s="1"/>
  <c r="IH24" i="5"/>
  <c r="II24" i="5" s="1"/>
  <c r="IH22" i="5"/>
  <c r="II22" i="5" s="1"/>
  <c r="IH20" i="5"/>
  <c r="II20" i="5" s="1"/>
  <c r="IH18" i="5"/>
  <c r="II18" i="5" s="1"/>
  <c r="IH16" i="5"/>
  <c r="II16" i="5" s="1"/>
  <c r="IH14" i="5"/>
  <c r="II14" i="5" s="1"/>
  <c r="IH12" i="5"/>
  <c r="II12" i="5" s="1"/>
  <c r="IH10" i="5"/>
  <c r="II10" i="5" s="1"/>
  <c r="IH25" i="5"/>
  <c r="II25" i="5" s="1"/>
  <c r="IH23" i="5"/>
  <c r="II23" i="5" s="1"/>
  <c r="IH21" i="5"/>
  <c r="II21" i="5" s="1"/>
  <c r="IH19" i="5"/>
  <c r="II19" i="5" s="1"/>
  <c r="IH17" i="5"/>
  <c r="II17" i="5" s="1"/>
  <c r="IH15" i="5"/>
  <c r="II15" i="5" s="1"/>
  <c r="IH13" i="5"/>
  <c r="II13" i="5" s="1"/>
  <c r="IH11" i="5"/>
  <c r="II11" i="5" s="1"/>
  <c r="GO5" i="18"/>
  <c r="GP5" i="18" s="1"/>
  <c r="GD3" i="18"/>
  <c r="GE3" i="18" s="1"/>
  <c r="GO6" i="18"/>
  <c r="GP6" i="18" s="1"/>
  <c r="GO4" i="18"/>
  <c r="GP4" i="18" s="1"/>
  <c r="GO14" i="18"/>
  <c r="GP14" i="18" s="1"/>
  <c r="GO12" i="18"/>
  <c r="GP12" i="18" s="1"/>
  <c r="GO10" i="18"/>
  <c r="GP10" i="18" s="1"/>
  <c r="GO9" i="18"/>
  <c r="GP9" i="18" s="1"/>
  <c r="GO7" i="18"/>
  <c r="GP7" i="18" s="1"/>
  <c r="GO15" i="18"/>
  <c r="GP15" i="18" s="1"/>
  <c r="GO13" i="18"/>
  <c r="GP13" i="18" s="1"/>
  <c r="GO11" i="18"/>
  <c r="GP11" i="18" s="1"/>
  <c r="GO8" i="18"/>
  <c r="GP8" i="18" s="1"/>
  <c r="GO3" i="18"/>
  <c r="GP3" i="18" s="1"/>
  <c r="GD4" i="18"/>
  <c r="GE4" i="18" s="1"/>
  <c r="GD15" i="18"/>
  <c r="GE15" i="18" s="1"/>
  <c r="GD13" i="18"/>
  <c r="GE13" i="18" s="1"/>
  <c r="GD10" i="18"/>
  <c r="GE10" i="18" s="1"/>
  <c r="GD8" i="18"/>
  <c r="GE8" i="18" s="1"/>
  <c r="GD6" i="18"/>
  <c r="GE6" i="18" s="1"/>
  <c r="GD14" i="18"/>
  <c r="GE14" i="18" s="1"/>
  <c r="GD12" i="18"/>
  <c r="GE12" i="18" s="1"/>
  <c r="GD11" i="18"/>
  <c r="GE11" i="18" s="1"/>
  <c r="GD9" i="18"/>
  <c r="GE9" i="18" s="1"/>
  <c r="GD7" i="18"/>
  <c r="GE7" i="18" s="1"/>
  <c r="GD5" i="18"/>
  <c r="GE5" i="18" s="1"/>
  <c r="IJ13" i="5" l="1"/>
  <c r="IJ21" i="5"/>
  <c r="IJ25" i="5"/>
  <c r="IJ14" i="5"/>
  <c r="IJ11" i="5"/>
  <c r="IJ15" i="5"/>
  <c r="IJ19" i="5"/>
  <c r="IJ23" i="5"/>
  <c r="IJ12" i="5"/>
  <c r="IJ16" i="5"/>
  <c r="IJ20" i="5"/>
  <c r="IJ24" i="5"/>
  <c r="IJ27" i="5"/>
  <c r="IJ6" i="5"/>
  <c r="IJ5" i="5"/>
  <c r="IJ3" i="5"/>
  <c r="IJ17" i="5"/>
  <c r="IJ10" i="5"/>
  <c r="IJ18" i="5"/>
  <c r="IJ22" i="5"/>
  <c r="IJ26" i="5"/>
  <c r="IJ4" i="5"/>
  <c r="IJ8" i="5"/>
  <c r="IJ9" i="5"/>
  <c r="IJ7" i="5"/>
  <c r="GF5" i="18"/>
  <c r="GF9" i="18"/>
  <c r="GF7" i="18"/>
  <c r="GF11" i="18"/>
  <c r="GF14" i="18"/>
  <c r="GF8" i="18"/>
  <c r="GF15" i="18"/>
  <c r="GQ3" i="18"/>
  <c r="GQ11" i="18"/>
  <c r="GQ13" i="18"/>
  <c r="GQ7" i="18"/>
  <c r="GQ10" i="18"/>
  <c r="GQ14" i="18"/>
  <c r="GQ6" i="18"/>
  <c r="GQ5" i="18"/>
  <c r="GF12" i="18"/>
  <c r="GF6" i="18"/>
  <c r="GF10" i="18"/>
  <c r="GF13" i="18"/>
  <c r="GF4" i="18"/>
  <c r="GQ8" i="18"/>
  <c r="GQ15" i="18"/>
  <c r="GQ9" i="18"/>
  <c r="GQ12" i="18"/>
  <c r="GQ4" i="18"/>
  <c r="GF3" i="18"/>
  <c r="GM2" i="18" l="1"/>
  <c r="GL2" i="18"/>
  <c r="GB2" i="18"/>
  <c r="GD2" i="18" s="1"/>
  <c r="GE2" i="18" s="1"/>
  <c r="GA2" i="18"/>
  <c r="GF2" i="18" l="1"/>
  <c r="GO2" i="18"/>
  <c r="GP2" i="18" s="1"/>
  <c r="GN2" i="18"/>
  <c r="GC2" i="18"/>
  <c r="ID3" i="21"/>
  <c r="IE3" i="21" s="1"/>
  <c r="ID4" i="21"/>
  <c r="IE4" i="21" s="1"/>
  <c r="ID5" i="21"/>
  <c r="IE5" i="21" s="1"/>
  <c r="ID6" i="21"/>
  <c r="IE6" i="21" s="1"/>
  <c r="ID7" i="21"/>
  <c r="IE7" i="21" s="1"/>
  <c r="ID8" i="21"/>
  <c r="IE8" i="21" s="1"/>
  <c r="ID9" i="21"/>
  <c r="IE9" i="21" s="1"/>
  <c r="ID10" i="21"/>
  <c r="IE10" i="21" s="1"/>
  <c r="ID11" i="21"/>
  <c r="IE11" i="21" s="1"/>
  <c r="ID12" i="21"/>
  <c r="IF12" i="21" s="1"/>
  <c r="IG12" i="21" s="1"/>
  <c r="ID13" i="21"/>
  <c r="IE13" i="21" s="1"/>
  <c r="ID14" i="21"/>
  <c r="IE14" i="21" s="1"/>
  <c r="IH12" i="21" l="1"/>
  <c r="GQ2" i="18"/>
  <c r="IF14" i="21"/>
  <c r="IG14" i="21" s="1"/>
  <c r="IF4" i="21"/>
  <c r="IG4" i="21" s="1"/>
  <c r="IF10" i="21"/>
  <c r="IG10" i="21" s="1"/>
  <c r="IF8" i="21"/>
  <c r="IG8" i="21" s="1"/>
  <c r="IF6" i="21"/>
  <c r="IG6" i="21" s="1"/>
  <c r="IE12" i="21"/>
  <c r="IF11" i="21"/>
  <c r="IG11" i="21" s="1"/>
  <c r="IF5" i="21"/>
  <c r="IG5" i="21" s="1"/>
  <c r="IF3" i="21"/>
  <c r="IG3" i="21" s="1"/>
  <c r="IF9" i="21"/>
  <c r="IG9" i="21" s="1"/>
  <c r="IF13" i="21"/>
  <c r="IG13" i="21" s="1"/>
  <c r="IF7" i="21"/>
  <c r="IG7" i="21" s="1"/>
  <c r="GL3" i="14"/>
  <c r="GM3" i="14"/>
  <c r="GN3" i="14" s="1"/>
  <c r="GL4" i="14"/>
  <c r="GM4" i="14"/>
  <c r="GN4" i="14" s="1"/>
  <c r="GL5" i="14"/>
  <c r="GM5" i="14"/>
  <c r="GN5" i="14" s="1"/>
  <c r="GL6" i="14"/>
  <c r="GM6" i="14"/>
  <c r="GN6" i="14" s="1"/>
  <c r="GL7" i="14"/>
  <c r="GM7" i="14"/>
  <c r="GN7" i="14" s="1"/>
  <c r="GL8" i="14"/>
  <c r="GM8" i="14"/>
  <c r="GN8" i="14" s="1"/>
  <c r="GL9" i="14"/>
  <c r="GM9" i="14"/>
  <c r="GN9" i="14" s="1"/>
  <c r="GL10" i="14"/>
  <c r="GM10" i="14"/>
  <c r="GN10" i="14" s="1"/>
  <c r="GL11" i="14"/>
  <c r="GM11" i="14"/>
  <c r="GN11" i="14" s="1"/>
  <c r="GL12" i="14"/>
  <c r="GM12" i="14"/>
  <c r="GN12" i="14" s="1"/>
  <c r="GL13" i="14"/>
  <c r="GM13" i="14"/>
  <c r="GN13" i="14" s="1"/>
  <c r="GL14" i="14"/>
  <c r="GM14" i="14"/>
  <c r="GN14" i="14" s="1"/>
  <c r="GL15" i="14"/>
  <c r="GM15" i="14"/>
  <c r="GN15" i="14" s="1"/>
  <c r="GL16" i="14"/>
  <c r="GM16" i="14"/>
  <c r="GN16" i="14" s="1"/>
  <c r="IH7" i="21" l="1"/>
  <c r="IH9" i="21"/>
  <c r="IH5" i="21"/>
  <c r="IH8" i="21"/>
  <c r="IH4" i="21"/>
  <c r="IH13" i="21"/>
  <c r="IH3" i="21"/>
  <c r="IH11" i="21"/>
  <c r="IH6" i="21"/>
  <c r="IH10" i="21"/>
  <c r="IH14" i="21"/>
  <c r="GO16" i="14"/>
  <c r="GP16" i="14" s="1"/>
  <c r="GO3" i="14"/>
  <c r="GP3" i="14" s="1"/>
  <c r="GO14" i="14"/>
  <c r="GP14" i="14" s="1"/>
  <c r="GO12" i="14"/>
  <c r="GP12" i="14" s="1"/>
  <c r="GO10" i="14"/>
  <c r="GP10" i="14" s="1"/>
  <c r="GO8" i="14"/>
  <c r="GP8" i="14" s="1"/>
  <c r="GO7" i="14"/>
  <c r="GP7" i="14" s="1"/>
  <c r="GO5" i="14"/>
  <c r="GP5" i="14" s="1"/>
  <c r="GO4" i="14"/>
  <c r="GP4" i="14" s="1"/>
  <c r="GO15" i="14"/>
  <c r="GP15" i="14" s="1"/>
  <c r="GO13" i="14"/>
  <c r="GP13" i="14" s="1"/>
  <c r="GO11" i="14"/>
  <c r="GP11" i="14" s="1"/>
  <c r="GO9" i="14"/>
  <c r="GP9" i="14" s="1"/>
  <c r="GO6" i="14"/>
  <c r="GP6" i="14" s="1"/>
  <c r="GA3" i="19"/>
  <c r="GB3" i="19"/>
  <c r="GC3" i="19" s="1"/>
  <c r="GA4" i="19"/>
  <c r="GB4" i="19"/>
  <c r="GC4" i="19" s="1"/>
  <c r="GA5" i="19"/>
  <c r="GB5" i="19"/>
  <c r="GC5" i="19" s="1"/>
  <c r="GA6" i="19"/>
  <c r="GB6" i="19"/>
  <c r="GC6" i="19" s="1"/>
  <c r="GA7" i="19"/>
  <c r="GB7" i="19"/>
  <c r="GC7" i="19" s="1"/>
  <c r="GA8" i="19"/>
  <c r="GB8" i="19"/>
  <c r="GC8" i="19" s="1"/>
  <c r="GA9" i="19"/>
  <c r="GB9" i="19"/>
  <c r="GC9" i="19" s="1"/>
  <c r="GA10" i="19"/>
  <c r="GB10" i="19"/>
  <c r="GC10" i="19" s="1"/>
  <c r="GA11" i="19"/>
  <c r="GB11" i="19"/>
  <c r="GC11" i="19" s="1"/>
  <c r="GA12" i="19"/>
  <c r="GB12" i="19"/>
  <c r="GC12" i="19" s="1"/>
  <c r="GA13" i="19"/>
  <c r="GB13" i="19"/>
  <c r="GC13" i="19" s="1"/>
  <c r="GA14" i="19"/>
  <c r="GB14" i="19"/>
  <c r="GC14" i="19" s="1"/>
  <c r="GQ6" i="14" l="1"/>
  <c r="GQ11" i="14"/>
  <c r="GQ15" i="14"/>
  <c r="GQ5" i="14"/>
  <c r="GQ8" i="14"/>
  <c r="GQ12" i="14"/>
  <c r="GQ3" i="14"/>
  <c r="GQ9" i="14"/>
  <c r="GQ13" i="14"/>
  <c r="GQ4" i="14"/>
  <c r="GQ7" i="14"/>
  <c r="GQ10" i="14"/>
  <c r="GQ14" i="14"/>
  <c r="GQ16" i="14"/>
  <c r="GD5" i="19"/>
  <c r="GE5" i="19" s="1"/>
  <c r="GD7" i="19"/>
  <c r="GE7" i="19" s="1"/>
  <c r="GD4" i="19"/>
  <c r="GE4" i="19" s="1"/>
  <c r="GD14" i="19"/>
  <c r="GE14" i="19" s="1"/>
  <c r="GD11" i="19"/>
  <c r="GE11" i="19" s="1"/>
  <c r="GD9" i="19"/>
  <c r="GE9" i="19" s="1"/>
  <c r="GD13" i="19"/>
  <c r="GE13" i="19" s="1"/>
  <c r="GD12" i="19"/>
  <c r="GE12" i="19" s="1"/>
  <c r="GD10" i="19"/>
  <c r="GE10" i="19" s="1"/>
  <c r="GD8" i="19"/>
  <c r="GE8" i="19" s="1"/>
  <c r="GD6" i="19"/>
  <c r="GE6" i="19" s="1"/>
  <c r="GD3" i="19"/>
  <c r="GE3" i="19" s="1"/>
  <c r="HT3" i="5"/>
  <c r="HU3" i="5"/>
  <c r="HV3" i="5" s="1"/>
  <c r="HT4" i="5"/>
  <c r="HU4" i="5"/>
  <c r="HV4" i="5" s="1"/>
  <c r="HT5" i="5"/>
  <c r="HU5" i="5"/>
  <c r="HV5" i="5" s="1"/>
  <c r="HT6" i="5"/>
  <c r="HU6" i="5"/>
  <c r="HV6" i="5" s="1"/>
  <c r="HT7" i="5"/>
  <c r="HU7" i="5"/>
  <c r="HV7" i="5" s="1"/>
  <c r="HT8" i="5"/>
  <c r="HU8" i="5"/>
  <c r="HV8" i="5" s="1"/>
  <c r="HT9" i="5"/>
  <c r="HU9" i="5"/>
  <c r="HV9" i="5" s="1"/>
  <c r="HT10" i="5"/>
  <c r="HU10" i="5"/>
  <c r="HV10" i="5" s="1"/>
  <c r="HT11" i="5"/>
  <c r="HU11" i="5"/>
  <c r="HV11" i="5" s="1"/>
  <c r="HT12" i="5"/>
  <c r="HU12" i="5"/>
  <c r="HV12" i="5" s="1"/>
  <c r="HT13" i="5"/>
  <c r="HU13" i="5"/>
  <c r="HV13" i="5" s="1"/>
  <c r="HT14" i="5"/>
  <c r="HU14" i="5"/>
  <c r="HV14" i="5" s="1"/>
  <c r="HT15" i="5"/>
  <c r="HU15" i="5"/>
  <c r="HV15" i="5" s="1"/>
  <c r="HT16" i="5"/>
  <c r="HU16" i="5"/>
  <c r="HV16" i="5" s="1"/>
  <c r="HT17" i="5"/>
  <c r="HU17" i="5"/>
  <c r="HV17" i="5" s="1"/>
  <c r="HT18" i="5"/>
  <c r="HU18" i="5"/>
  <c r="HV18" i="5" s="1"/>
  <c r="HT19" i="5"/>
  <c r="HU19" i="5"/>
  <c r="HV19" i="5" s="1"/>
  <c r="HT20" i="5"/>
  <c r="HU20" i="5"/>
  <c r="HV20" i="5" s="1"/>
  <c r="HT21" i="5"/>
  <c r="HU21" i="5"/>
  <c r="HV21" i="5" s="1"/>
  <c r="HT22" i="5"/>
  <c r="HU22" i="5"/>
  <c r="HV22" i="5" s="1"/>
  <c r="HT23" i="5"/>
  <c r="HU23" i="5"/>
  <c r="HV23" i="5" s="1"/>
  <c r="HT24" i="5"/>
  <c r="HU24" i="5"/>
  <c r="HV24" i="5" s="1"/>
  <c r="HT25" i="5"/>
  <c r="HU25" i="5"/>
  <c r="HV25" i="5" s="1"/>
  <c r="HT26" i="5"/>
  <c r="HU26" i="5"/>
  <c r="HV26" i="5" s="1"/>
  <c r="HT27" i="5"/>
  <c r="HU27" i="5"/>
  <c r="HV27" i="5" s="1"/>
  <c r="GF3" i="19" l="1"/>
  <c r="GF8" i="19"/>
  <c r="GF12" i="19"/>
  <c r="GF11" i="19"/>
  <c r="GF14" i="19"/>
  <c r="GF7" i="19"/>
  <c r="GF6" i="19"/>
  <c r="GF10" i="19"/>
  <c r="GF13" i="19"/>
  <c r="GF9" i="19"/>
  <c r="GF4" i="19"/>
  <c r="GF5" i="19"/>
  <c r="HW23" i="5"/>
  <c r="HX23" i="5" s="1"/>
  <c r="HW3" i="5"/>
  <c r="HX3" i="5" s="1"/>
  <c r="HW8" i="5"/>
  <c r="HX8" i="5" s="1"/>
  <c r="HW22" i="5"/>
  <c r="HX22" i="5" s="1"/>
  <c r="HW7" i="5"/>
  <c r="HX7" i="5" s="1"/>
  <c r="HW26" i="5"/>
  <c r="HX26" i="5" s="1"/>
  <c r="HW24" i="5"/>
  <c r="HX24" i="5" s="1"/>
  <c r="HW19" i="5"/>
  <c r="HX19" i="5" s="1"/>
  <c r="HW17" i="5"/>
  <c r="HX17" i="5" s="1"/>
  <c r="HW15" i="5"/>
  <c r="HX15" i="5" s="1"/>
  <c r="HW13" i="5"/>
  <c r="HX13" i="5" s="1"/>
  <c r="HW11" i="5"/>
  <c r="HX11" i="5" s="1"/>
  <c r="HW9" i="5"/>
  <c r="HX9" i="5" s="1"/>
  <c r="HW6" i="5"/>
  <c r="HX6" i="5" s="1"/>
  <c r="HW27" i="5"/>
  <c r="HX27" i="5" s="1"/>
  <c r="HW25" i="5"/>
  <c r="HX25" i="5" s="1"/>
  <c r="HW21" i="5"/>
  <c r="HX21" i="5" s="1"/>
  <c r="HW20" i="5"/>
  <c r="HX20" i="5" s="1"/>
  <c r="HW18" i="5"/>
  <c r="HX18" i="5" s="1"/>
  <c r="HW16" i="5"/>
  <c r="HX16" i="5" s="1"/>
  <c r="HW14" i="5"/>
  <c r="HX14" i="5" s="1"/>
  <c r="HW12" i="5"/>
  <c r="HX12" i="5" s="1"/>
  <c r="HW10" i="5"/>
  <c r="HX10" i="5" s="1"/>
  <c r="HW5" i="5"/>
  <c r="HX5" i="5" s="1"/>
  <c r="HW4" i="5"/>
  <c r="HX4" i="5" s="1"/>
  <c r="IE3" i="6"/>
  <c r="IF3" i="6"/>
  <c r="IG3" i="6" s="1"/>
  <c r="IE4" i="6"/>
  <c r="IF4" i="6"/>
  <c r="IG4" i="6" s="1"/>
  <c r="IE5" i="6"/>
  <c r="IF5" i="6"/>
  <c r="IG5" i="6" s="1"/>
  <c r="IE6" i="6"/>
  <c r="IF6" i="6"/>
  <c r="IG6" i="6" s="1"/>
  <c r="IE7" i="6"/>
  <c r="IF7" i="6"/>
  <c r="IG7" i="6" s="1"/>
  <c r="IE8" i="6"/>
  <c r="IF8" i="6"/>
  <c r="IG8" i="6" s="1"/>
  <c r="IE9" i="6"/>
  <c r="IF9" i="6"/>
  <c r="IG9" i="6" s="1"/>
  <c r="IE10" i="6"/>
  <c r="IF10" i="6"/>
  <c r="IG10" i="6" s="1"/>
  <c r="IE11" i="6"/>
  <c r="IF11" i="6"/>
  <c r="IG11" i="6" s="1"/>
  <c r="IE12" i="6"/>
  <c r="IF12" i="6"/>
  <c r="IG12" i="6" s="1"/>
  <c r="IE13" i="6"/>
  <c r="IF13" i="6"/>
  <c r="IG13" i="6" s="1"/>
  <c r="IE14" i="6"/>
  <c r="IF14" i="6"/>
  <c r="IG14" i="6" s="1"/>
  <c r="IE15" i="6"/>
  <c r="IF15" i="6"/>
  <c r="IG15" i="6" s="1"/>
  <c r="IE16" i="6"/>
  <c r="IF16" i="6"/>
  <c r="IG16" i="6" s="1"/>
  <c r="IE17" i="6"/>
  <c r="IF17" i="6"/>
  <c r="IG17" i="6" s="1"/>
  <c r="IE18" i="6"/>
  <c r="IF18" i="6"/>
  <c r="IG18" i="6" s="1"/>
  <c r="IE19" i="6"/>
  <c r="IF19" i="6"/>
  <c r="IG19" i="6" s="1"/>
  <c r="IE20" i="6"/>
  <c r="IF20" i="6"/>
  <c r="IG20" i="6" s="1"/>
  <c r="IE21" i="6"/>
  <c r="IF21" i="6"/>
  <c r="IG21" i="6" s="1"/>
  <c r="IE22" i="6"/>
  <c r="IF22" i="6"/>
  <c r="IG22" i="6" s="1"/>
  <c r="IE23" i="6"/>
  <c r="IF23" i="6"/>
  <c r="IG23" i="6" s="1"/>
  <c r="IE24" i="6"/>
  <c r="IF24" i="6"/>
  <c r="IG24" i="6" s="1"/>
  <c r="IE25" i="6"/>
  <c r="IF25" i="6"/>
  <c r="IG25" i="6" s="1"/>
  <c r="IE26" i="6"/>
  <c r="IF26" i="6"/>
  <c r="IG26" i="6" s="1"/>
  <c r="IE27" i="6"/>
  <c r="IF27" i="6"/>
  <c r="IG27" i="6" s="1"/>
  <c r="IE28" i="6"/>
  <c r="IF28" i="6"/>
  <c r="IG28" i="6" s="1"/>
  <c r="IE29" i="6"/>
  <c r="IF29" i="6"/>
  <c r="IG29" i="6" s="1"/>
  <c r="IE30" i="6"/>
  <c r="IF30" i="6"/>
  <c r="IG30" i="6" s="1"/>
  <c r="IE31" i="6"/>
  <c r="IF31" i="6"/>
  <c r="IG31" i="6" s="1"/>
  <c r="IE32" i="6"/>
  <c r="IF32" i="6"/>
  <c r="IG32" i="6" s="1"/>
  <c r="IE33" i="6"/>
  <c r="IF33" i="6"/>
  <c r="IG33" i="6" s="1"/>
  <c r="IE34" i="6"/>
  <c r="IF34" i="6"/>
  <c r="IG34" i="6" s="1"/>
  <c r="IE35" i="6"/>
  <c r="IF35" i="6"/>
  <c r="IG35" i="6" s="1"/>
  <c r="IE36" i="6"/>
  <c r="IF36" i="6"/>
  <c r="IG36" i="6" s="1"/>
  <c r="IE37" i="6"/>
  <c r="IF37" i="6"/>
  <c r="IG37" i="6" s="1"/>
  <c r="IE38" i="6"/>
  <c r="IF38" i="6"/>
  <c r="IG38" i="6" s="1"/>
  <c r="IE39" i="6"/>
  <c r="IF39" i="6"/>
  <c r="IG39" i="6" s="1"/>
  <c r="IE40" i="6"/>
  <c r="IF40" i="6"/>
  <c r="IG40" i="6" s="1"/>
  <c r="HY4" i="5" l="1"/>
  <c r="HY12" i="5"/>
  <c r="HY16" i="5"/>
  <c r="HY20" i="5"/>
  <c r="HY25" i="5"/>
  <c r="HY6" i="5"/>
  <c r="HY11" i="5"/>
  <c r="HY15" i="5"/>
  <c r="HY19" i="5"/>
  <c r="HY26" i="5"/>
  <c r="HY22" i="5"/>
  <c r="HY3" i="5"/>
  <c r="HY5" i="5"/>
  <c r="HY10" i="5"/>
  <c r="HY14" i="5"/>
  <c r="HY18" i="5"/>
  <c r="HY21" i="5"/>
  <c r="HY27" i="5"/>
  <c r="HY9" i="5"/>
  <c r="HY13" i="5"/>
  <c r="HY17" i="5"/>
  <c r="HY24" i="5"/>
  <c r="HY7" i="5"/>
  <c r="HY8" i="5"/>
  <c r="HY23" i="5"/>
  <c r="IH3" i="6"/>
  <c r="II3" i="6" s="1"/>
  <c r="IH11" i="6"/>
  <c r="II11" i="6" s="1"/>
  <c r="IH16" i="6"/>
  <c r="II16" i="6" s="1"/>
  <c r="IH7" i="6"/>
  <c r="II7" i="6" s="1"/>
  <c r="IH14" i="6"/>
  <c r="II14" i="6" s="1"/>
  <c r="IH9" i="6"/>
  <c r="II9" i="6" s="1"/>
  <c r="IH5" i="6"/>
  <c r="II5" i="6" s="1"/>
  <c r="IH15" i="6"/>
  <c r="II15" i="6" s="1"/>
  <c r="IH12" i="6"/>
  <c r="II12" i="6" s="1"/>
  <c r="IH10" i="6"/>
  <c r="II10" i="6" s="1"/>
  <c r="IH8" i="6"/>
  <c r="II8" i="6" s="1"/>
  <c r="IH6" i="6"/>
  <c r="II6" i="6" s="1"/>
  <c r="IH4" i="6"/>
  <c r="II4" i="6" s="1"/>
  <c r="IH40" i="6"/>
  <c r="II40" i="6" s="1"/>
  <c r="IH39" i="6"/>
  <c r="II39" i="6" s="1"/>
  <c r="IH38" i="6"/>
  <c r="II38" i="6" s="1"/>
  <c r="IH37" i="6"/>
  <c r="II37" i="6" s="1"/>
  <c r="IH36" i="6"/>
  <c r="II36" i="6" s="1"/>
  <c r="IH35" i="6"/>
  <c r="II35" i="6" s="1"/>
  <c r="IH34" i="6"/>
  <c r="II34" i="6" s="1"/>
  <c r="IH33" i="6"/>
  <c r="II33" i="6" s="1"/>
  <c r="IH32" i="6"/>
  <c r="II32" i="6" s="1"/>
  <c r="IH31" i="6"/>
  <c r="II31" i="6" s="1"/>
  <c r="IH30" i="6"/>
  <c r="II30" i="6" s="1"/>
  <c r="IH29" i="6"/>
  <c r="II29" i="6" s="1"/>
  <c r="IH28" i="6"/>
  <c r="II28" i="6" s="1"/>
  <c r="IH27" i="6"/>
  <c r="II27" i="6" s="1"/>
  <c r="IH26" i="6"/>
  <c r="II26" i="6" s="1"/>
  <c r="IH25" i="6"/>
  <c r="II25" i="6" s="1"/>
  <c r="IH24" i="6"/>
  <c r="II24" i="6" s="1"/>
  <c r="IH23" i="6"/>
  <c r="II23" i="6" s="1"/>
  <c r="IH22" i="6"/>
  <c r="II22" i="6" s="1"/>
  <c r="IH21" i="6"/>
  <c r="II21" i="6" s="1"/>
  <c r="IH20" i="6"/>
  <c r="II20" i="6" s="1"/>
  <c r="IH19" i="6"/>
  <c r="II19" i="6" s="1"/>
  <c r="IH18" i="6"/>
  <c r="II18" i="6" s="1"/>
  <c r="IH17" i="6"/>
  <c r="II17" i="6" s="1"/>
  <c r="IH13" i="6"/>
  <c r="II13" i="6" s="1"/>
  <c r="GB3" i="3"/>
  <c r="GC3" i="3"/>
  <c r="GD3" i="3" s="1"/>
  <c r="GB4" i="3"/>
  <c r="GC4" i="3"/>
  <c r="GD4" i="3" s="1"/>
  <c r="GB5" i="3"/>
  <c r="GC5" i="3"/>
  <c r="GD5" i="3" s="1"/>
  <c r="GB6" i="3"/>
  <c r="GC6" i="3"/>
  <c r="GD6" i="3" s="1"/>
  <c r="GB7" i="3"/>
  <c r="GC7" i="3"/>
  <c r="GD7" i="3" s="1"/>
  <c r="GB8" i="3"/>
  <c r="GC8" i="3"/>
  <c r="GD8" i="3" s="1"/>
  <c r="GB9" i="3"/>
  <c r="GC9" i="3"/>
  <c r="GD9" i="3" s="1"/>
  <c r="GB10" i="3"/>
  <c r="GC10" i="3"/>
  <c r="GD10" i="3" s="1"/>
  <c r="GB11" i="3"/>
  <c r="GC11" i="3"/>
  <c r="GD11" i="3" s="1"/>
  <c r="GB12" i="3"/>
  <c r="GC12" i="3"/>
  <c r="GD12" i="3" s="1"/>
  <c r="GB13" i="3"/>
  <c r="GC13" i="3"/>
  <c r="GD13" i="3" s="1"/>
  <c r="GB14" i="3"/>
  <c r="GC14" i="3"/>
  <c r="GD14" i="3" s="1"/>
  <c r="GB15" i="3"/>
  <c r="GC15" i="3"/>
  <c r="GD15" i="3" s="1"/>
  <c r="GB16" i="3"/>
  <c r="GC16" i="3"/>
  <c r="GD16" i="3" s="1"/>
  <c r="GB17" i="3"/>
  <c r="GC17" i="3"/>
  <c r="GD17" i="3" s="1"/>
  <c r="GB18" i="3"/>
  <c r="GC18" i="3"/>
  <c r="GD18" i="3" s="1"/>
  <c r="GB19" i="3"/>
  <c r="GC19" i="3"/>
  <c r="GD19" i="3" s="1"/>
  <c r="GB20" i="3"/>
  <c r="GC20" i="3"/>
  <c r="GD20" i="3" s="1"/>
  <c r="GB21" i="3"/>
  <c r="GC21" i="3"/>
  <c r="GD21" i="3" s="1"/>
  <c r="GB22" i="3"/>
  <c r="GC22" i="3"/>
  <c r="GD22" i="3" s="1"/>
  <c r="GB23" i="3"/>
  <c r="GC23" i="3"/>
  <c r="GD23" i="3" s="1"/>
  <c r="GB24" i="3"/>
  <c r="GC24" i="3"/>
  <c r="GD24" i="3" s="1"/>
  <c r="GB25" i="3"/>
  <c r="GC25" i="3"/>
  <c r="GD25" i="3" s="1"/>
  <c r="IJ18" i="6" l="1"/>
  <c r="IJ19" i="6"/>
  <c r="IJ23" i="6"/>
  <c r="IJ26" i="6"/>
  <c r="IJ17" i="6"/>
  <c r="IJ20" i="6"/>
  <c r="IJ22" i="6"/>
  <c r="IJ24" i="6"/>
  <c r="IJ28" i="6"/>
  <c r="IJ30" i="6"/>
  <c r="IJ32" i="6"/>
  <c r="IJ34" i="6"/>
  <c r="IJ36" i="6"/>
  <c r="IJ38" i="6"/>
  <c r="IJ40" i="6"/>
  <c r="IJ6" i="6"/>
  <c r="IJ10" i="6"/>
  <c r="IJ15" i="6"/>
  <c r="IJ9" i="6"/>
  <c r="IJ7" i="6"/>
  <c r="IJ11" i="6"/>
  <c r="IJ13" i="6"/>
  <c r="IJ21" i="6"/>
  <c r="IJ25" i="6"/>
  <c r="IJ27" i="6"/>
  <c r="IJ29" i="6"/>
  <c r="IJ31" i="6"/>
  <c r="IJ33" i="6"/>
  <c r="IJ35" i="6"/>
  <c r="IJ37" i="6"/>
  <c r="IJ39" i="6"/>
  <c r="IJ4" i="6"/>
  <c r="IJ8" i="6"/>
  <c r="IJ12" i="6"/>
  <c r="IJ5" i="6"/>
  <c r="IJ14" i="6"/>
  <c r="IJ16" i="6"/>
  <c r="IJ3" i="6"/>
  <c r="GE25" i="3"/>
  <c r="GF25" i="3" s="1"/>
  <c r="GG25" i="3" s="1"/>
  <c r="GE23" i="3"/>
  <c r="GF23" i="3" s="1"/>
  <c r="GG23" i="3" s="1"/>
  <c r="GE21" i="3"/>
  <c r="GF21" i="3" s="1"/>
  <c r="GG21" i="3" s="1"/>
  <c r="GE19" i="3"/>
  <c r="GF19" i="3" s="1"/>
  <c r="GG19" i="3" s="1"/>
  <c r="GE18" i="3"/>
  <c r="GF18" i="3" s="1"/>
  <c r="GG18" i="3" s="1"/>
  <c r="GE16" i="3"/>
  <c r="GF16" i="3" s="1"/>
  <c r="GG16" i="3" s="1"/>
  <c r="GE14" i="3"/>
  <c r="GF14" i="3" s="1"/>
  <c r="GG14" i="3" s="1"/>
  <c r="GE12" i="3"/>
  <c r="GF12" i="3" s="1"/>
  <c r="GG12" i="3" s="1"/>
  <c r="GE10" i="3"/>
  <c r="GF10" i="3" s="1"/>
  <c r="GG10" i="3" s="1"/>
  <c r="GE8" i="3"/>
  <c r="GF8" i="3" s="1"/>
  <c r="GG8" i="3" s="1"/>
  <c r="GE6" i="3"/>
  <c r="GF6" i="3" s="1"/>
  <c r="GG6" i="3" s="1"/>
  <c r="GE4" i="3"/>
  <c r="GF4" i="3" s="1"/>
  <c r="GG4" i="3" s="1"/>
  <c r="GE24" i="3"/>
  <c r="GF24" i="3" s="1"/>
  <c r="GG24" i="3" s="1"/>
  <c r="GE22" i="3"/>
  <c r="GF22" i="3" s="1"/>
  <c r="GG22" i="3" s="1"/>
  <c r="GE20" i="3"/>
  <c r="GF20" i="3" s="1"/>
  <c r="GG20" i="3" s="1"/>
  <c r="GE17" i="3"/>
  <c r="GF17" i="3" s="1"/>
  <c r="GG17" i="3" s="1"/>
  <c r="GE15" i="3"/>
  <c r="GF15" i="3" s="1"/>
  <c r="GG15" i="3" s="1"/>
  <c r="GE13" i="3"/>
  <c r="GF13" i="3" s="1"/>
  <c r="GG13" i="3" s="1"/>
  <c r="GE11" i="3"/>
  <c r="GF11" i="3" s="1"/>
  <c r="GG11" i="3" s="1"/>
  <c r="GE9" i="3"/>
  <c r="GF9" i="3" s="1"/>
  <c r="GG9" i="3" s="1"/>
  <c r="GE7" i="3"/>
  <c r="GF7" i="3" s="1"/>
  <c r="GG7" i="3" s="1"/>
  <c r="GE5" i="3"/>
  <c r="GF5" i="3" s="1"/>
  <c r="GG5" i="3" s="1"/>
  <c r="GE3" i="3"/>
  <c r="GF3" i="3" s="1"/>
  <c r="GG3" i="3" s="1"/>
  <c r="FP3" i="18" l="1"/>
  <c r="FQ3" i="18"/>
  <c r="FP4" i="18"/>
  <c r="FQ4" i="18"/>
  <c r="FP5" i="18"/>
  <c r="FQ5" i="18"/>
  <c r="FP6" i="18"/>
  <c r="FQ6" i="18"/>
  <c r="FP7" i="18"/>
  <c r="FQ7" i="18"/>
  <c r="FP8" i="18"/>
  <c r="FQ8" i="18"/>
  <c r="FP9" i="18"/>
  <c r="FQ9" i="18"/>
  <c r="FP10" i="18"/>
  <c r="FQ10" i="18"/>
  <c r="FP11" i="18"/>
  <c r="FQ11" i="18"/>
  <c r="FP12" i="18"/>
  <c r="FQ12" i="18"/>
  <c r="FP13" i="18"/>
  <c r="FQ13" i="18"/>
  <c r="FP14" i="18"/>
  <c r="FQ14" i="18"/>
  <c r="FP15" i="18"/>
  <c r="FQ15" i="18"/>
  <c r="FQ2" i="18"/>
  <c r="FP2" i="18"/>
  <c r="GL3" i="19"/>
  <c r="GM3" i="19"/>
  <c r="GL4" i="19"/>
  <c r="GM4" i="19"/>
  <c r="GL5" i="19"/>
  <c r="GM5" i="19"/>
  <c r="GL6" i="19"/>
  <c r="GM6" i="19"/>
  <c r="GL7" i="19"/>
  <c r="GM7" i="19"/>
  <c r="GL8" i="19"/>
  <c r="GM8" i="19"/>
  <c r="GL9" i="19"/>
  <c r="GM9" i="19"/>
  <c r="GL10" i="19"/>
  <c r="GM10" i="19"/>
  <c r="GL11" i="19"/>
  <c r="GM11" i="19"/>
  <c r="GL12" i="19"/>
  <c r="GM12" i="19"/>
  <c r="GL13" i="19"/>
  <c r="GM13" i="19"/>
  <c r="GL14" i="19"/>
  <c r="GM14" i="19"/>
  <c r="GM2" i="19"/>
  <c r="GL2" i="19"/>
  <c r="GN13" i="19" l="1"/>
  <c r="GN11" i="19"/>
  <c r="GN10" i="19"/>
  <c r="GN9" i="19"/>
  <c r="GN8" i="19"/>
  <c r="GN7" i="19"/>
  <c r="GN6" i="19"/>
  <c r="GN5" i="19"/>
  <c r="GN4" i="19"/>
  <c r="GN3" i="19"/>
  <c r="GN14" i="19"/>
  <c r="GN12" i="19"/>
  <c r="GN2" i="19"/>
  <c r="FR15" i="18"/>
  <c r="FR14" i="18"/>
  <c r="FR12" i="18"/>
  <c r="FR11" i="18"/>
  <c r="FR10" i="18"/>
  <c r="FR9" i="18"/>
  <c r="FR8" i="18"/>
  <c r="FR7" i="18"/>
  <c r="FR6" i="18"/>
  <c r="FR5" i="18"/>
  <c r="FR4" i="18"/>
  <c r="FR3" i="18"/>
  <c r="FR13" i="18"/>
  <c r="FS2" i="18"/>
  <c r="FT2" i="18" s="1"/>
  <c r="FS14" i="18"/>
  <c r="FT14" i="18" s="1"/>
  <c r="FS5" i="18"/>
  <c r="FT5" i="18" s="1"/>
  <c r="FS13" i="18"/>
  <c r="FT13" i="18" s="1"/>
  <c r="FS4" i="18"/>
  <c r="FT4" i="18" s="1"/>
  <c r="FS10" i="18"/>
  <c r="FT10" i="18" s="1"/>
  <c r="FS8" i="18"/>
  <c r="FT8" i="18" s="1"/>
  <c r="FS6" i="18"/>
  <c r="FT6" i="18" s="1"/>
  <c r="FS15" i="18"/>
  <c r="FT15" i="18" s="1"/>
  <c r="FS12" i="18"/>
  <c r="FT12" i="18" s="1"/>
  <c r="FS11" i="18"/>
  <c r="FT11" i="18" s="1"/>
  <c r="FS9" i="18"/>
  <c r="FT9" i="18" s="1"/>
  <c r="FS7" i="18"/>
  <c r="FT7" i="18" s="1"/>
  <c r="FS3" i="18"/>
  <c r="FT3" i="18" s="1"/>
  <c r="FR2" i="18"/>
  <c r="GO5" i="19"/>
  <c r="GP5" i="19" s="1"/>
  <c r="GO4" i="19"/>
  <c r="GP4" i="19" s="1"/>
  <c r="GO14" i="19"/>
  <c r="GP14" i="19" s="1"/>
  <c r="GO11" i="19"/>
  <c r="GP11" i="19" s="1"/>
  <c r="GO9" i="19"/>
  <c r="GP9" i="19" s="1"/>
  <c r="GO7" i="19"/>
  <c r="GP7" i="19" s="1"/>
  <c r="GO13" i="19"/>
  <c r="GP13" i="19" s="1"/>
  <c r="GO12" i="19"/>
  <c r="GP12" i="19" s="1"/>
  <c r="GO10" i="19"/>
  <c r="GP10" i="19" s="1"/>
  <c r="GO8" i="19"/>
  <c r="GP8" i="19" s="1"/>
  <c r="GO6" i="19"/>
  <c r="GP6" i="19" s="1"/>
  <c r="GO3" i="19"/>
  <c r="GP3" i="19" s="1"/>
  <c r="GO2" i="19"/>
  <c r="GP2" i="19" s="1"/>
  <c r="GB2" i="19"/>
  <c r="GD2" i="19" s="1"/>
  <c r="GE2" i="19" s="1"/>
  <c r="GA2" i="19"/>
  <c r="GQ6" i="19" l="1"/>
  <c r="GQ13" i="19"/>
  <c r="GQ4" i="19"/>
  <c r="GF2" i="19"/>
  <c r="GQ3" i="19"/>
  <c r="GQ8" i="19"/>
  <c r="GQ12" i="19"/>
  <c r="GQ7" i="19"/>
  <c r="GQ11" i="19"/>
  <c r="GQ14" i="19"/>
  <c r="GQ2" i="19"/>
  <c r="GQ10" i="19"/>
  <c r="GQ9" i="19"/>
  <c r="GQ5" i="19"/>
  <c r="FU7" i="18"/>
  <c r="FU15" i="18"/>
  <c r="FU14" i="18"/>
  <c r="FU3" i="18"/>
  <c r="FU9" i="18"/>
  <c r="FU12" i="18"/>
  <c r="FU6" i="18"/>
  <c r="FU10" i="18"/>
  <c r="FU4" i="18"/>
  <c r="FU5" i="18"/>
  <c r="FU11" i="18"/>
  <c r="FU8" i="18"/>
  <c r="FU13" i="18"/>
  <c r="FU2" i="18"/>
  <c r="GC2" i="19"/>
  <c r="FP3" i="19"/>
  <c r="FQ3" i="19"/>
  <c r="FP4" i="19"/>
  <c r="FQ4" i="19"/>
  <c r="FP5" i="19"/>
  <c r="FQ5" i="19"/>
  <c r="FP6" i="19"/>
  <c r="FQ6" i="19"/>
  <c r="FP7" i="19"/>
  <c r="FQ7" i="19"/>
  <c r="FP8" i="19"/>
  <c r="FQ8" i="19"/>
  <c r="FP9" i="19"/>
  <c r="FQ9" i="19"/>
  <c r="FP10" i="19"/>
  <c r="FQ10" i="19"/>
  <c r="FP11" i="19"/>
  <c r="FQ11" i="19"/>
  <c r="FP12" i="19"/>
  <c r="FQ12" i="19"/>
  <c r="FP13" i="19"/>
  <c r="FQ13" i="19"/>
  <c r="FP14" i="19"/>
  <c r="FQ14" i="19"/>
  <c r="GX3" i="3"/>
  <c r="GY3" i="3"/>
  <c r="GZ3" i="3" s="1"/>
  <c r="GX4" i="3"/>
  <c r="GY4" i="3"/>
  <c r="GZ4" i="3" s="1"/>
  <c r="GX5" i="3"/>
  <c r="GY5" i="3"/>
  <c r="GZ5" i="3" s="1"/>
  <c r="GX6" i="3"/>
  <c r="GY6" i="3"/>
  <c r="GZ6" i="3" s="1"/>
  <c r="GX7" i="3"/>
  <c r="GY7" i="3"/>
  <c r="GZ7" i="3" s="1"/>
  <c r="GX8" i="3"/>
  <c r="GY8" i="3"/>
  <c r="GZ8" i="3" s="1"/>
  <c r="GX9" i="3"/>
  <c r="GY9" i="3"/>
  <c r="GZ9" i="3" s="1"/>
  <c r="GX10" i="3"/>
  <c r="GY10" i="3"/>
  <c r="GZ10" i="3" s="1"/>
  <c r="GX11" i="3"/>
  <c r="GY11" i="3"/>
  <c r="GZ11" i="3" s="1"/>
  <c r="GX12" i="3"/>
  <c r="GY12" i="3"/>
  <c r="GZ12" i="3" s="1"/>
  <c r="GX13" i="3"/>
  <c r="GY13" i="3"/>
  <c r="GZ13" i="3" s="1"/>
  <c r="GX14" i="3"/>
  <c r="GY14" i="3"/>
  <c r="GZ14" i="3" s="1"/>
  <c r="GX15" i="3"/>
  <c r="GY15" i="3"/>
  <c r="GZ15" i="3" s="1"/>
  <c r="GX16" i="3"/>
  <c r="GY16" i="3"/>
  <c r="GZ16" i="3" s="1"/>
  <c r="GX17" i="3"/>
  <c r="GY17" i="3"/>
  <c r="GZ17" i="3" s="1"/>
  <c r="GX18" i="3"/>
  <c r="GY18" i="3"/>
  <c r="GZ18" i="3" s="1"/>
  <c r="GX19" i="3"/>
  <c r="GY19" i="3"/>
  <c r="GZ19" i="3" s="1"/>
  <c r="GX20" i="3"/>
  <c r="GY20" i="3"/>
  <c r="GZ20" i="3" s="1"/>
  <c r="GX21" i="3"/>
  <c r="GY21" i="3"/>
  <c r="GZ21" i="3" s="1"/>
  <c r="GX22" i="3"/>
  <c r="GY22" i="3"/>
  <c r="GZ22" i="3" s="1"/>
  <c r="GX23" i="3"/>
  <c r="GY23" i="3"/>
  <c r="GZ23" i="3" s="1"/>
  <c r="GX24" i="3"/>
  <c r="GY24" i="3"/>
  <c r="GZ24" i="3" s="1"/>
  <c r="GX25" i="3"/>
  <c r="GY25" i="3"/>
  <c r="GZ25" i="3" s="1"/>
  <c r="FR14" i="19" l="1"/>
  <c r="FR13" i="19"/>
  <c r="FR12" i="19"/>
  <c r="FR11" i="19"/>
  <c r="FR10" i="19"/>
  <c r="FR9" i="19"/>
  <c r="FR8" i="19"/>
  <c r="FR7" i="19"/>
  <c r="FR6" i="19"/>
  <c r="FR5" i="19"/>
  <c r="FR4" i="19"/>
  <c r="FR3" i="19"/>
  <c r="HA6" i="3"/>
  <c r="HB6" i="3" s="1"/>
  <c r="HA3" i="3"/>
  <c r="HB3" i="3" s="1"/>
  <c r="FS8" i="19"/>
  <c r="FT8" i="19" s="1"/>
  <c r="FS5" i="19"/>
  <c r="FT5" i="19" s="1"/>
  <c r="FS12" i="19"/>
  <c r="FT12" i="19" s="1"/>
  <c r="FS6" i="19"/>
  <c r="FT6" i="19" s="1"/>
  <c r="FS3" i="19"/>
  <c r="FT3" i="19" s="1"/>
  <c r="FS10" i="19"/>
  <c r="FT10" i="19" s="1"/>
  <c r="FS13" i="19"/>
  <c r="FT13" i="19" s="1"/>
  <c r="FS14" i="19"/>
  <c r="FT14" i="19" s="1"/>
  <c r="FS11" i="19"/>
  <c r="FT11" i="19" s="1"/>
  <c r="FS9" i="19"/>
  <c r="FT9" i="19" s="1"/>
  <c r="FS7" i="19"/>
  <c r="FT7" i="19" s="1"/>
  <c r="FS4" i="19"/>
  <c r="FT4" i="19" s="1"/>
  <c r="HA7" i="3"/>
  <c r="HB7" i="3" s="1"/>
  <c r="HA5" i="3"/>
  <c r="HB5" i="3" s="1"/>
  <c r="HA24" i="3"/>
  <c r="HB24" i="3" s="1"/>
  <c r="HA22" i="3"/>
  <c r="HB22" i="3" s="1"/>
  <c r="HA20" i="3"/>
  <c r="HB20" i="3" s="1"/>
  <c r="HA18" i="3"/>
  <c r="HB18" i="3" s="1"/>
  <c r="HA16" i="3"/>
  <c r="HB16" i="3" s="1"/>
  <c r="HA14" i="3"/>
  <c r="HB14" i="3" s="1"/>
  <c r="HA12" i="3"/>
  <c r="HB12" i="3" s="1"/>
  <c r="HA10" i="3"/>
  <c r="HB10" i="3" s="1"/>
  <c r="HA8" i="3"/>
  <c r="HB8" i="3" s="1"/>
  <c r="HA4" i="3"/>
  <c r="HB4" i="3" s="1"/>
  <c r="HA25" i="3"/>
  <c r="HB25" i="3" s="1"/>
  <c r="HA23" i="3"/>
  <c r="HB23" i="3" s="1"/>
  <c r="HA21" i="3"/>
  <c r="HB21" i="3" s="1"/>
  <c r="HA19" i="3"/>
  <c r="HB19" i="3" s="1"/>
  <c r="HA17" i="3"/>
  <c r="HB17" i="3" s="1"/>
  <c r="HA15" i="3"/>
  <c r="HB15" i="3" s="1"/>
  <c r="HA13" i="3"/>
  <c r="HB13" i="3" s="1"/>
  <c r="HA11" i="3"/>
  <c r="HB11" i="3" s="1"/>
  <c r="HA9" i="3"/>
  <c r="HB9" i="3" s="1"/>
  <c r="GB2" i="14"/>
  <c r="GC2" i="14" s="1"/>
  <c r="GA2" i="14"/>
  <c r="HC9" i="3" l="1"/>
  <c r="HC13" i="3"/>
  <c r="HC17" i="3"/>
  <c r="HC21" i="3"/>
  <c r="HC25" i="3"/>
  <c r="HC8" i="3"/>
  <c r="HC12" i="3"/>
  <c r="HC16" i="3"/>
  <c r="HC20" i="3"/>
  <c r="HC24" i="3"/>
  <c r="HC7" i="3"/>
  <c r="HC6" i="3"/>
  <c r="HC11" i="3"/>
  <c r="HC15" i="3"/>
  <c r="HC19" i="3"/>
  <c r="HC23" i="3"/>
  <c r="HC4" i="3"/>
  <c r="HC10" i="3"/>
  <c r="HC14" i="3"/>
  <c r="HC18" i="3"/>
  <c r="HC22" i="3"/>
  <c r="HC5" i="3"/>
  <c r="HC3" i="3"/>
  <c r="FU4" i="19"/>
  <c r="FU11" i="19"/>
  <c r="FU3" i="19"/>
  <c r="FU8" i="19"/>
  <c r="FU9" i="19"/>
  <c r="FU14" i="19"/>
  <c r="FU10" i="19"/>
  <c r="FU6" i="19"/>
  <c r="FU5" i="19"/>
  <c r="FU7" i="19"/>
  <c r="FU13" i="19"/>
  <c r="FU12" i="19"/>
  <c r="GD2" i="14"/>
  <c r="GE2" i="14" s="1"/>
  <c r="GF2" i="14" l="1"/>
  <c r="GM3" i="3"/>
  <c r="GN3" i="3"/>
  <c r="GO3" i="3" s="1"/>
  <c r="GM4" i="3"/>
  <c r="GN4" i="3"/>
  <c r="GO4" i="3" s="1"/>
  <c r="GM5" i="3"/>
  <c r="GN5" i="3"/>
  <c r="GO5" i="3" s="1"/>
  <c r="GM6" i="3"/>
  <c r="GN6" i="3"/>
  <c r="GO6" i="3" s="1"/>
  <c r="GM7" i="3"/>
  <c r="GN7" i="3"/>
  <c r="GO7" i="3" s="1"/>
  <c r="GM8" i="3"/>
  <c r="GN8" i="3"/>
  <c r="GO8" i="3" s="1"/>
  <c r="GM9" i="3"/>
  <c r="GN9" i="3"/>
  <c r="GO9" i="3" s="1"/>
  <c r="GM10" i="3"/>
  <c r="GN10" i="3"/>
  <c r="GO10" i="3" s="1"/>
  <c r="GM11" i="3"/>
  <c r="GN11" i="3"/>
  <c r="GO11" i="3" s="1"/>
  <c r="GM12" i="3"/>
  <c r="GN12" i="3"/>
  <c r="GO12" i="3" s="1"/>
  <c r="GM13" i="3"/>
  <c r="GN13" i="3"/>
  <c r="GO13" i="3" s="1"/>
  <c r="GM14" i="3"/>
  <c r="GN14" i="3"/>
  <c r="GO14" i="3" s="1"/>
  <c r="GM15" i="3"/>
  <c r="GN15" i="3"/>
  <c r="GO15" i="3" s="1"/>
  <c r="GM16" i="3"/>
  <c r="GN16" i="3"/>
  <c r="GO16" i="3" s="1"/>
  <c r="GM17" i="3"/>
  <c r="GN17" i="3"/>
  <c r="GO17" i="3" s="1"/>
  <c r="GM18" i="3"/>
  <c r="GN18" i="3"/>
  <c r="GO18" i="3" s="1"/>
  <c r="GM19" i="3"/>
  <c r="GN19" i="3"/>
  <c r="GO19" i="3" s="1"/>
  <c r="GM20" i="3"/>
  <c r="GN20" i="3"/>
  <c r="GO20" i="3" s="1"/>
  <c r="GM21" i="3"/>
  <c r="GN21" i="3"/>
  <c r="GO21" i="3" s="1"/>
  <c r="GM22" i="3"/>
  <c r="GN22" i="3"/>
  <c r="GO22" i="3" s="1"/>
  <c r="GM23" i="3"/>
  <c r="GN23" i="3"/>
  <c r="GO23" i="3" s="1"/>
  <c r="GM24" i="3"/>
  <c r="GN24" i="3"/>
  <c r="GO24" i="3" s="1"/>
  <c r="GM25" i="3"/>
  <c r="GN25" i="3"/>
  <c r="GO25" i="3" s="1"/>
  <c r="GP7" i="3" l="1"/>
  <c r="GQ7" i="3" s="1"/>
  <c r="GP3" i="3"/>
  <c r="GQ3" i="3" s="1"/>
  <c r="GP6" i="3"/>
  <c r="GQ6" i="3" s="1"/>
  <c r="GP24" i="3"/>
  <c r="GQ24" i="3" s="1"/>
  <c r="GP21" i="3"/>
  <c r="GQ21" i="3" s="1"/>
  <c r="GP20" i="3"/>
  <c r="GQ20" i="3" s="1"/>
  <c r="GP18" i="3"/>
  <c r="GQ18" i="3" s="1"/>
  <c r="GP16" i="3"/>
  <c r="GQ16" i="3" s="1"/>
  <c r="GP14" i="3"/>
  <c r="GQ14" i="3" s="1"/>
  <c r="GP12" i="3"/>
  <c r="GQ12" i="3" s="1"/>
  <c r="GP10" i="3"/>
  <c r="GQ10" i="3" s="1"/>
  <c r="GP8" i="3"/>
  <c r="GQ8" i="3" s="1"/>
  <c r="GP4" i="3"/>
  <c r="GQ4" i="3" s="1"/>
  <c r="GP25" i="3"/>
  <c r="GQ25" i="3" s="1"/>
  <c r="GP23" i="3"/>
  <c r="GQ23" i="3" s="1"/>
  <c r="GP22" i="3"/>
  <c r="GQ22" i="3" s="1"/>
  <c r="GP19" i="3"/>
  <c r="GQ19" i="3" s="1"/>
  <c r="GP17" i="3"/>
  <c r="GQ17" i="3" s="1"/>
  <c r="GP15" i="3"/>
  <c r="GQ15" i="3" s="1"/>
  <c r="GP13" i="3"/>
  <c r="GQ13" i="3" s="1"/>
  <c r="GP11" i="3"/>
  <c r="GQ11" i="3" s="1"/>
  <c r="GP9" i="3"/>
  <c r="GQ9" i="3" s="1"/>
  <c r="GP5" i="3"/>
  <c r="GQ5" i="3" s="1"/>
  <c r="GX2" i="16"/>
  <c r="GY2" i="16"/>
  <c r="GZ2" i="16" s="1"/>
  <c r="GX3" i="16"/>
  <c r="GY3" i="16"/>
  <c r="GZ3" i="16" s="1"/>
  <c r="GX4" i="16"/>
  <c r="GY4" i="16"/>
  <c r="GZ4" i="16" s="1"/>
  <c r="GX5" i="16"/>
  <c r="GY5" i="16"/>
  <c r="GZ5" i="16" s="1"/>
  <c r="GX6" i="16"/>
  <c r="GY6" i="16"/>
  <c r="GZ6" i="16" s="1"/>
  <c r="GX7" i="16"/>
  <c r="GY7" i="16"/>
  <c r="GZ7" i="16" s="1"/>
  <c r="GX8" i="16"/>
  <c r="GY8" i="16"/>
  <c r="GZ8" i="16" s="1"/>
  <c r="GX9" i="16"/>
  <c r="GY9" i="16"/>
  <c r="GZ9" i="16" s="1"/>
  <c r="GX10" i="16"/>
  <c r="GY10" i="16"/>
  <c r="GZ10" i="16" s="1"/>
  <c r="GX11" i="16"/>
  <c r="GY11" i="16"/>
  <c r="GZ11" i="16" s="1"/>
  <c r="GX12" i="16"/>
  <c r="GY12" i="16"/>
  <c r="GZ12" i="16" s="1"/>
  <c r="GX13" i="16"/>
  <c r="GY13" i="16"/>
  <c r="GZ13" i="16" s="1"/>
  <c r="GX14" i="16"/>
  <c r="GY14" i="16"/>
  <c r="GZ14" i="16" s="1"/>
  <c r="GX15" i="16"/>
  <c r="GY15" i="16"/>
  <c r="GZ15" i="16" s="1"/>
  <c r="GX16" i="16"/>
  <c r="GY16" i="16"/>
  <c r="GZ16" i="16" s="1"/>
  <c r="GX17" i="16"/>
  <c r="GY17" i="16"/>
  <c r="GZ17" i="16" s="1"/>
  <c r="GX18" i="16"/>
  <c r="GY18" i="16"/>
  <c r="GZ18" i="16" s="1"/>
  <c r="GX19" i="16"/>
  <c r="GY19" i="16"/>
  <c r="GZ19" i="16" s="1"/>
  <c r="HA2" i="16" l="1"/>
  <c r="HB2" i="16" s="1"/>
  <c r="GR5" i="3"/>
  <c r="GR11" i="3"/>
  <c r="GR15" i="3"/>
  <c r="GR19" i="3"/>
  <c r="GR23" i="3"/>
  <c r="GR4" i="3"/>
  <c r="GR10" i="3"/>
  <c r="GR14" i="3"/>
  <c r="GR18" i="3"/>
  <c r="GR21" i="3"/>
  <c r="GR6" i="3"/>
  <c r="GR7" i="3"/>
  <c r="GR9" i="3"/>
  <c r="GR13" i="3"/>
  <c r="GR17" i="3"/>
  <c r="GR22" i="3"/>
  <c r="GR25" i="3"/>
  <c r="GR8" i="3"/>
  <c r="GR12" i="3"/>
  <c r="GR16" i="3"/>
  <c r="GR20" i="3"/>
  <c r="GR24" i="3"/>
  <c r="GR3" i="3"/>
  <c r="HA3" i="16"/>
  <c r="HB3" i="16" s="1"/>
  <c r="HA18" i="16"/>
  <c r="HB18" i="16" s="1"/>
  <c r="HA15" i="16"/>
  <c r="HB15" i="16" s="1"/>
  <c r="HA14" i="16"/>
  <c r="HB14" i="16" s="1"/>
  <c r="HA12" i="16"/>
  <c r="HB12" i="16" s="1"/>
  <c r="HA10" i="16"/>
  <c r="HB10" i="16" s="1"/>
  <c r="HA8" i="16"/>
  <c r="HB8" i="16" s="1"/>
  <c r="HA7" i="16"/>
  <c r="HB7" i="16" s="1"/>
  <c r="HA5" i="16"/>
  <c r="HB5" i="16" s="1"/>
  <c r="HA19" i="16"/>
  <c r="HB19" i="16" s="1"/>
  <c r="HA17" i="16"/>
  <c r="HB17" i="16" s="1"/>
  <c r="HA16" i="16"/>
  <c r="HB16" i="16" s="1"/>
  <c r="HA13" i="16"/>
  <c r="HB13" i="16" s="1"/>
  <c r="HA11" i="16"/>
  <c r="HB11" i="16" s="1"/>
  <c r="HA9" i="16"/>
  <c r="HB9" i="16" s="1"/>
  <c r="HA6" i="16"/>
  <c r="HB6" i="16" s="1"/>
  <c r="HA4" i="16"/>
  <c r="HB4" i="16" s="1"/>
  <c r="HC6" i="16" l="1"/>
  <c r="HC9" i="16"/>
  <c r="HC17" i="16"/>
  <c r="HC5" i="16"/>
  <c r="HC12" i="16"/>
  <c r="HC15" i="16"/>
  <c r="HC4" i="16"/>
  <c r="HC11" i="16"/>
  <c r="HC16" i="16"/>
  <c r="HC19" i="16"/>
  <c r="HC7" i="16"/>
  <c r="HC10" i="16"/>
  <c r="HC14" i="16"/>
  <c r="HC3" i="16"/>
  <c r="HC13" i="16"/>
  <c r="HC8" i="16"/>
  <c r="HC18" i="16"/>
  <c r="HC2" i="16"/>
  <c r="HI3" i="6"/>
  <c r="HJ3" i="6"/>
  <c r="HK3" i="6" s="1"/>
  <c r="HI4" i="6"/>
  <c r="HJ4" i="6"/>
  <c r="HK4" i="6" s="1"/>
  <c r="HI5" i="6"/>
  <c r="HJ5" i="6"/>
  <c r="HL5" i="6" s="1"/>
  <c r="HM5" i="6" s="1"/>
  <c r="HI6" i="6"/>
  <c r="HJ6" i="6"/>
  <c r="HK6" i="6" s="1"/>
  <c r="HI7" i="6"/>
  <c r="HJ7" i="6"/>
  <c r="HK7" i="6" s="1"/>
  <c r="HI8" i="6"/>
  <c r="HJ8" i="6"/>
  <c r="HK8" i="6" s="1"/>
  <c r="HI9" i="6"/>
  <c r="HJ9" i="6"/>
  <c r="HL9" i="6" s="1"/>
  <c r="HM9" i="6" s="1"/>
  <c r="HI10" i="6"/>
  <c r="HJ10" i="6"/>
  <c r="HK10" i="6" s="1"/>
  <c r="HI11" i="6"/>
  <c r="HJ11" i="6"/>
  <c r="HK11" i="6" s="1"/>
  <c r="HI12" i="6"/>
  <c r="HJ12" i="6"/>
  <c r="HK12" i="6" s="1"/>
  <c r="HI13" i="6"/>
  <c r="HJ13" i="6"/>
  <c r="HL13" i="6" s="1"/>
  <c r="HM13" i="6" s="1"/>
  <c r="HI14" i="6"/>
  <c r="HJ14" i="6"/>
  <c r="HL14" i="6" s="1"/>
  <c r="HM14" i="6" s="1"/>
  <c r="HI15" i="6"/>
  <c r="HJ15" i="6"/>
  <c r="HK15" i="6" s="1"/>
  <c r="HI16" i="6"/>
  <c r="HJ16" i="6"/>
  <c r="HK16" i="6" s="1"/>
  <c r="HI17" i="6"/>
  <c r="HJ17" i="6"/>
  <c r="HL17" i="6" s="1"/>
  <c r="HM17" i="6" s="1"/>
  <c r="HI18" i="6"/>
  <c r="HJ18" i="6"/>
  <c r="HL18" i="6" s="1"/>
  <c r="HM18" i="6" s="1"/>
  <c r="HI19" i="6"/>
  <c r="HJ19" i="6"/>
  <c r="HK19" i="6" s="1"/>
  <c r="HI20" i="6"/>
  <c r="HJ20" i="6"/>
  <c r="HL20" i="6" s="1"/>
  <c r="HM20" i="6" s="1"/>
  <c r="HI21" i="6"/>
  <c r="HJ21" i="6"/>
  <c r="HK21" i="6" s="1"/>
  <c r="HI22" i="6"/>
  <c r="HJ22" i="6"/>
  <c r="HK22" i="6" s="1"/>
  <c r="HI23" i="6"/>
  <c r="HJ23" i="6"/>
  <c r="HK23" i="6" s="1"/>
  <c r="HI24" i="6"/>
  <c r="HJ24" i="6"/>
  <c r="HL24" i="6" s="1"/>
  <c r="HM24" i="6" s="1"/>
  <c r="HI25" i="6"/>
  <c r="HJ25" i="6"/>
  <c r="HK25" i="6" s="1"/>
  <c r="HI26" i="6"/>
  <c r="HJ26" i="6"/>
  <c r="HK26" i="6" s="1"/>
  <c r="HI27" i="6"/>
  <c r="HJ27" i="6"/>
  <c r="HK27" i="6" s="1"/>
  <c r="HI28" i="6"/>
  <c r="HJ28" i="6"/>
  <c r="HK28" i="6" s="1"/>
  <c r="HI29" i="6"/>
  <c r="HJ29" i="6"/>
  <c r="HK29" i="6" s="1"/>
  <c r="HI30" i="6"/>
  <c r="HJ30" i="6"/>
  <c r="HL30" i="6" s="1"/>
  <c r="HM30" i="6" s="1"/>
  <c r="HI31" i="6"/>
  <c r="HJ31" i="6"/>
  <c r="HL31" i="6" s="1"/>
  <c r="HM31" i="6" s="1"/>
  <c r="HI32" i="6"/>
  <c r="HJ32" i="6"/>
  <c r="HK32" i="6" s="1"/>
  <c r="HI33" i="6"/>
  <c r="HJ33" i="6"/>
  <c r="HK33" i="6" s="1"/>
  <c r="HI34" i="6"/>
  <c r="HJ34" i="6"/>
  <c r="HL34" i="6" s="1"/>
  <c r="HM34" i="6" s="1"/>
  <c r="HI35" i="6"/>
  <c r="HJ35" i="6"/>
  <c r="HL35" i="6" s="1"/>
  <c r="HM35" i="6" s="1"/>
  <c r="HI36" i="6"/>
  <c r="HJ36" i="6"/>
  <c r="HK36" i="6" s="1"/>
  <c r="HI37" i="6"/>
  <c r="HJ37" i="6"/>
  <c r="HK37" i="6" s="1"/>
  <c r="HI38" i="6"/>
  <c r="HJ38" i="6"/>
  <c r="HL38" i="6" s="1"/>
  <c r="HM38" i="6" s="1"/>
  <c r="HI39" i="6"/>
  <c r="HJ39" i="6"/>
  <c r="HK39" i="6" s="1"/>
  <c r="HI40" i="6"/>
  <c r="HJ40" i="6"/>
  <c r="HK40" i="6" s="1"/>
  <c r="HT3" i="6"/>
  <c r="HU3" i="6"/>
  <c r="HV3" i="6" s="1"/>
  <c r="HT4" i="6"/>
  <c r="HU4" i="6"/>
  <c r="HV4" i="6" s="1"/>
  <c r="HT5" i="6"/>
  <c r="HU5" i="6"/>
  <c r="HV5" i="6" s="1"/>
  <c r="HT6" i="6"/>
  <c r="HU6" i="6"/>
  <c r="HV6" i="6" s="1"/>
  <c r="HT7" i="6"/>
  <c r="HU7" i="6"/>
  <c r="HV7" i="6" s="1"/>
  <c r="HT8" i="6"/>
  <c r="HU8" i="6"/>
  <c r="HV8" i="6" s="1"/>
  <c r="HT9" i="6"/>
  <c r="HU9" i="6"/>
  <c r="HV9" i="6" s="1"/>
  <c r="HT10" i="6"/>
  <c r="HU10" i="6"/>
  <c r="HV10" i="6" s="1"/>
  <c r="HT11" i="6"/>
  <c r="HU11" i="6"/>
  <c r="HV11" i="6" s="1"/>
  <c r="HT12" i="6"/>
  <c r="HU12" i="6"/>
  <c r="HV12" i="6" s="1"/>
  <c r="HT13" i="6"/>
  <c r="HU13" i="6"/>
  <c r="HV13" i="6" s="1"/>
  <c r="HT14" i="6"/>
  <c r="HU14" i="6"/>
  <c r="HV14" i="6" s="1"/>
  <c r="HT15" i="6"/>
  <c r="HU15" i="6"/>
  <c r="HV15" i="6" s="1"/>
  <c r="HT16" i="6"/>
  <c r="HU16" i="6"/>
  <c r="HV16" i="6" s="1"/>
  <c r="HT17" i="6"/>
  <c r="HU17" i="6"/>
  <c r="HV17" i="6" s="1"/>
  <c r="HT18" i="6"/>
  <c r="HU18" i="6"/>
  <c r="HV18" i="6" s="1"/>
  <c r="HT19" i="6"/>
  <c r="HU19" i="6"/>
  <c r="HV19" i="6" s="1"/>
  <c r="HT20" i="6"/>
  <c r="HU20" i="6"/>
  <c r="HV20" i="6" s="1"/>
  <c r="HT21" i="6"/>
  <c r="HU21" i="6"/>
  <c r="HV21" i="6" s="1"/>
  <c r="HT22" i="6"/>
  <c r="HU22" i="6"/>
  <c r="HV22" i="6" s="1"/>
  <c r="HT23" i="6"/>
  <c r="HU23" i="6"/>
  <c r="HV23" i="6" s="1"/>
  <c r="HT24" i="6"/>
  <c r="HU24" i="6"/>
  <c r="HV24" i="6" s="1"/>
  <c r="HT25" i="6"/>
  <c r="HU25" i="6"/>
  <c r="HV25" i="6" s="1"/>
  <c r="HT26" i="6"/>
  <c r="HU26" i="6"/>
  <c r="HV26" i="6" s="1"/>
  <c r="HT27" i="6"/>
  <c r="HU27" i="6"/>
  <c r="HV27" i="6" s="1"/>
  <c r="HT28" i="6"/>
  <c r="HU28" i="6"/>
  <c r="HV28" i="6" s="1"/>
  <c r="HT29" i="6"/>
  <c r="HU29" i="6"/>
  <c r="HV29" i="6" s="1"/>
  <c r="HT30" i="6"/>
  <c r="HU30" i="6"/>
  <c r="HV30" i="6" s="1"/>
  <c r="HT31" i="6"/>
  <c r="HU31" i="6"/>
  <c r="HV31" i="6" s="1"/>
  <c r="HT32" i="6"/>
  <c r="HU32" i="6"/>
  <c r="HV32" i="6" s="1"/>
  <c r="HT33" i="6"/>
  <c r="HU33" i="6"/>
  <c r="HV33" i="6" s="1"/>
  <c r="HT34" i="6"/>
  <c r="HU34" i="6"/>
  <c r="HW34" i="6" s="1"/>
  <c r="HX34" i="6" s="1"/>
  <c r="HT35" i="6"/>
  <c r="HU35" i="6"/>
  <c r="HV35" i="6" s="1"/>
  <c r="HT36" i="6"/>
  <c r="HU36" i="6"/>
  <c r="HV36" i="6" s="1"/>
  <c r="HT37" i="6"/>
  <c r="HU37" i="6"/>
  <c r="HV37" i="6" s="1"/>
  <c r="HT38" i="6"/>
  <c r="HU38" i="6"/>
  <c r="HV38" i="6" s="1"/>
  <c r="HT39" i="6"/>
  <c r="HU39" i="6"/>
  <c r="HV39" i="6" s="1"/>
  <c r="HT40" i="6"/>
  <c r="HU40" i="6"/>
  <c r="HV40" i="6" s="1"/>
  <c r="HN35" i="6" l="1"/>
  <c r="HN31" i="6"/>
  <c r="HN13" i="6"/>
  <c r="HN9" i="6"/>
  <c r="HN5" i="6"/>
  <c r="HY34" i="6"/>
  <c r="HN38" i="6"/>
  <c r="HN34" i="6"/>
  <c r="HN30" i="6"/>
  <c r="HN24" i="6"/>
  <c r="HN20" i="6"/>
  <c r="HN18" i="6"/>
  <c r="HN17" i="6"/>
  <c r="HN14" i="6"/>
  <c r="HL21" i="6"/>
  <c r="HM21" i="6" s="1"/>
  <c r="HL27" i="6"/>
  <c r="HM27" i="6" s="1"/>
  <c r="HL10" i="6"/>
  <c r="HM10" i="6" s="1"/>
  <c r="HL39" i="6"/>
  <c r="HM39" i="6" s="1"/>
  <c r="HK31" i="6"/>
  <c r="HL23" i="6"/>
  <c r="HM23" i="6" s="1"/>
  <c r="HL19" i="6"/>
  <c r="HM19" i="6" s="1"/>
  <c r="HW5" i="6"/>
  <c r="HX5" i="6" s="1"/>
  <c r="HL37" i="6"/>
  <c r="HM37" i="6" s="1"/>
  <c r="HW30" i="6"/>
  <c r="HX30" i="6" s="1"/>
  <c r="HK35" i="6"/>
  <c r="HK14" i="6"/>
  <c r="HL8" i="6"/>
  <c r="HM8" i="6" s="1"/>
  <c r="HK18" i="6"/>
  <c r="HL25" i="6"/>
  <c r="HM25" i="6" s="1"/>
  <c r="HL6" i="6"/>
  <c r="HM6" i="6" s="1"/>
  <c r="HL29" i="6"/>
  <c r="HM29" i="6" s="1"/>
  <c r="HL16" i="6"/>
  <c r="HM16" i="6" s="1"/>
  <c r="HK38" i="6"/>
  <c r="HK24" i="6"/>
  <c r="HK9" i="6"/>
  <c r="HL4" i="6"/>
  <c r="HM4" i="6" s="1"/>
  <c r="HL33" i="6"/>
  <c r="HM33" i="6" s="1"/>
  <c r="HK13" i="6"/>
  <c r="HK30" i="6"/>
  <c r="HK17" i="6"/>
  <c r="HL26" i="6"/>
  <c r="HM26" i="6" s="1"/>
  <c r="HL12" i="6"/>
  <c r="HM12" i="6" s="1"/>
  <c r="HV34" i="6"/>
  <c r="HK34" i="6"/>
  <c r="HK20" i="6"/>
  <c r="HK5" i="6"/>
  <c r="HL40" i="6"/>
  <c r="HM40" i="6" s="1"/>
  <c r="HL36" i="6"/>
  <c r="HM36" i="6" s="1"/>
  <c r="HL32" i="6"/>
  <c r="HM32" i="6" s="1"/>
  <c r="HL28" i="6"/>
  <c r="HM28" i="6" s="1"/>
  <c r="HL22" i="6"/>
  <c r="HM22" i="6" s="1"/>
  <c r="HL15" i="6"/>
  <c r="HM15" i="6" s="1"/>
  <c r="HL11" i="6"/>
  <c r="HM11" i="6" s="1"/>
  <c r="HL7" i="6"/>
  <c r="HM7" i="6" s="1"/>
  <c r="HL3" i="6"/>
  <c r="HM3" i="6" s="1"/>
  <c r="HW20" i="6"/>
  <c r="HX20" i="6" s="1"/>
  <c r="HW17" i="6"/>
  <c r="HX17" i="6" s="1"/>
  <c r="HW13" i="6"/>
  <c r="HX13" i="6" s="1"/>
  <c r="HW9" i="6"/>
  <c r="HX9" i="6" s="1"/>
  <c r="HW38" i="6"/>
  <c r="HX38" i="6" s="1"/>
  <c r="HW24" i="6"/>
  <c r="HX24" i="6" s="1"/>
  <c r="HW39" i="6"/>
  <c r="HX39" i="6" s="1"/>
  <c r="HW35" i="6"/>
  <c r="HX35" i="6" s="1"/>
  <c r="HW31" i="6"/>
  <c r="HX31" i="6" s="1"/>
  <c r="HW27" i="6"/>
  <c r="HX27" i="6" s="1"/>
  <c r="HW25" i="6"/>
  <c r="HX25" i="6" s="1"/>
  <c r="HW21" i="6"/>
  <c r="HX21" i="6" s="1"/>
  <c r="HW18" i="6"/>
  <c r="HX18" i="6" s="1"/>
  <c r="HW14" i="6"/>
  <c r="HX14" i="6" s="1"/>
  <c r="HW10" i="6"/>
  <c r="HX10" i="6" s="1"/>
  <c r="HW6" i="6"/>
  <c r="HX6" i="6" s="1"/>
  <c r="HW40" i="6"/>
  <c r="HX40" i="6" s="1"/>
  <c r="HW32" i="6"/>
  <c r="HX32" i="6" s="1"/>
  <c r="HW22" i="6"/>
  <c r="HX22" i="6" s="1"/>
  <c r="HW15" i="6"/>
  <c r="HX15" i="6" s="1"/>
  <c r="HW11" i="6"/>
  <c r="HX11" i="6" s="1"/>
  <c r="HW7" i="6"/>
  <c r="HX7" i="6" s="1"/>
  <c r="HW3" i="6"/>
  <c r="HX3" i="6" s="1"/>
  <c r="HW36" i="6"/>
  <c r="HX36" i="6" s="1"/>
  <c r="HW28" i="6"/>
  <c r="HX28" i="6" s="1"/>
  <c r="HW33" i="6"/>
  <c r="HX33" i="6" s="1"/>
  <c r="HW29" i="6"/>
  <c r="HX29" i="6" s="1"/>
  <c r="HW19" i="6"/>
  <c r="HX19" i="6" s="1"/>
  <c r="HW16" i="6"/>
  <c r="HX16" i="6" s="1"/>
  <c r="HW12" i="6"/>
  <c r="HX12" i="6" s="1"/>
  <c r="HW8" i="6"/>
  <c r="HX8" i="6" s="1"/>
  <c r="HW4" i="6"/>
  <c r="HX4" i="6" s="1"/>
  <c r="HW37" i="6"/>
  <c r="HX37" i="6" s="1"/>
  <c r="HW26" i="6"/>
  <c r="HX26" i="6" s="1"/>
  <c r="HW23" i="6"/>
  <c r="HX23" i="6" s="1"/>
  <c r="HI2" i="16"/>
  <c r="HJ2" i="16"/>
  <c r="HK2" i="16" s="1"/>
  <c r="HI3" i="16"/>
  <c r="HJ3" i="16"/>
  <c r="HK3" i="16" s="1"/>
  <c r="HI4" i="16"/>
  <c r="HJ4" i="16"/>
  <c r="HK4" i="16" s="1"/>
  <c r="HI5" i="16"/>
  <c r="HJ5" i="16"/>
  <c r="HL5" i="16" s="1"/>
  <c r="HM5" i="16" s="1"/>
  <c r="HI6" i="16"/>
  <c r="HJ6" i="16"/>
  <c r="HK6" i="16" s="1"/>
  <c r="HI7" i="16"/>
  <c r="HJ7" i="16"/>
  <c r="HK7" i="16" s="1"/>
  <c r="HI8" i="16"/>
  <c r="HJ8" i="16"/>
  <c r="HL8" i="16" s="1"/>
  <c r="HM8" i="16" s="1"/>
  <c r="HI9" i="16"/>
  <c r="HJ9" i="16"/>
  <c r="HK9" i="16" s="1"/>
  <c r="HI10" i="16"/>
  <c r="HJ10" i="16"/>
  <c r="HK10" i="16" s="1"/>
  <c r="HI11" i="16"/>
  <c r="HJ11" i="16"/>
  <c r="HK11" i="16" s="1"/>
  <c r="HI12" i="16"/>
  <c r="HJ12" i="16"/>
  <c r="HL12" i="16" s="1"/>
  <c r="HM12" i="16" s="1"/>
  <c r="HI13" i="16"/>
  <c r="HJ13" i="16"/>
  <c r="HK13" i="16" s="1"/>
  <c r="HI14" i="16"/>
  <c r="HJ14" i="16"/>
  <c r="HL14" i="16" s="1"/>
  <c r="HM14" i="16" s="1"/>
  <c r="HI15" i="16"/>
  <c r="HJ15" i="16"/>
  <c r="HK15" i="16" s="1"/>
  <c r="HI16" i="16"/>
  <c r="HJ16" i="16"/>
  <c r="HL16" i="16" s="1"/>
  <c r="HM16" i="16" s="1"/>
  <c r="HI17" i="16"/>
  <c r="HJ17" i="16"/>
  <c r="HK17" i="16" s="1"/>
  <c r="HI18" i="16"/>
  <c r="HJ18" i="16"/>
  <c r="HK18" i="16" s="1"/>
  <c r="HI19" i="16"/>
  <c r="HJ19" i="16"/>
  <c r="HL19" i="16" s="1"/>
  <c r="HM19" i="16" s="1"/>
  <c r="GX3" i="5"/>
  <c r="GY3" i="5"/>
  <c r="GZ3" i="5" s="1"/>
  <c r="GX4" i="5"/>
  <c r="GY4" i="5"/>
  <c r="GZ4" i="5" s="1"/>
  <c r="GX5" i="5"/>
  <c r="GY5" i="5"/>
  <c r="GZ5" i="5" s="1"/>
  <c r="GX6" i="5"/>
  <c r="GY6" i="5"/>
  <c r="GZ6" i="5" s="1"/>
  <c r="GX7" i="5"/>
  <c r="GY7" i="5"/>
  <c r="GZ7" i="5" s="1"/>
  <c r="GX8" i="5"/>
  <c r="GY8" i="5"/>
  <c r="GZ8" i="5" s="1"/>
  <c r="GX9" i="5"/>
  <c r="GY9" i="5"/>
  <c r="GZ9" i="5" s="1"/>
  <c r="GX10" i="5"/>
  <c r="GY10" i="5"/>
  <c r="GZ10" i="5" s="1"/>
  <c r="GX11" i="5"/>
  <c r="GY11" i="5"/>
  <c r="GZ11" i="5" s="1"/>
  <c r="GX12" i="5"/>
  <c r="GY12" i="5"/>
  <c r="GZ12" i="5" s="1"/>
  <c r="GX13" i="5"/>
  <c r="GY13" i="5"/>
  <c r="GZ13" i="5" s="1"/>
  <c r="GX14" i="5"/>
  <c r="GY14" i="5"/>
  <c r="GZ14" i="5" s="1"/>
  <c r="GX15" i="5"/>
  <c r="GY15" i="5"/>
  <c r="GZ15" i="5" s="1"/>
  <c r="GX16" i="5"/>
  <c r="GY16" i="5"/>
  <c r="GZ16" i="5" s="1"/>
  <c r="GX17" i="5"/>
  <c r="GY17" i="5"/>
  <c r="GZ17" i="5" s="1"/>
  <c r="GX18" i="5"/>
  <c r="GY18" i="5"/>
  <c r="GZ18" i="5" s="1"/>
  <c r="GX19" i="5"/>
  <c r="GY19" i="5"/>
  <c r="GZ19" i="5" s="1"/>
  <c r="GX20" i="5"/>
  <c r="GY20" i="5"/>
  <c r="GZ20" i="5" s="1"/>
  <c r="GX21" i="5"/>
  <c r="GY21" i="5"/>
  <c r="GZ21" i="5" s="1"/>
  <c r="GX22" i="5"/>
  <c r="GY22" i="5"/>
  <c r="GZ22" i="5" s="1"/>
  <c r="GX23" i="5"/>
  <c r="GY23" i="5"/>
  <c r="GZ23" i="5" s="1"/>
  <c r="GX24" i="5"/>
  <c r="GY24" i="5"/>
  <c r="GZ24" i="5" s="1"/>
  <c r="GX25" i="5"/>
  <c r="GY25" i="5"/>
  <c r="GZ25" i="5" s="1"/>
  <c r="GX26" i="5"/>
  <c r="GY26" i="5"/>
  <c r="GZ26" i="5" s="1"/>
  <c r="GX27" i="5"/>
  <c r="GY27" i="5"/>
  <c r="GZ27" i="5" s="1"/>
  <c r="FQ2" i="19"/>
  <c r="FP2" i="19"/>
  <c r="GX3" i="21"/>
  <c r="GY3" i="21"/>
  <c r="GZ3" i="21" s="1"/>
  <c r="GX4" i="21"/>
  <c r="GY4" i="21"/>
  <c r="GZ4" i="21" s="1"/>
  <c r="GX5" i="21"/>
  <c r="GY5" i="21"/>
  <c r="GZ5" i="21" s="1"/>
  <c r="GX6" i="21"/>
  <c r="GY6" i="21"/>
  <c r="GZ6" i="21" s="1"/>
  <c r="GX7" i="21"/>
  <c r="GY7" i="21"/>
  <c r="GZ7" i="21" s="1"/>
  <c r="GX8" i="21"/>
  <c r="GY8" i="21"/>
  <c r="GZ8" i="21" s="1"/>
  <c r="GX9" i="21"/>
  <c r="GY9" i="21"/>
  <c r="GZ9" i="21" s="1"/>
  <c r="GX10" i="21"/>
  <c r="GY10" i="21"/>
  <c r="GZ10" i="21" s="1"/>
  <c r="GX11" i="21"/>
  <c r="GY11" i="21"/>
  <c r="GZ11" i="21" s="1"/>
  <c r="GX12" i="21"/>
  <c r="GY12" i="21"/>
  <c r="GZ12" i="21" s="1"/>
  <c r="GX13" i="21"/>
  <c r="GY13" i="21"/>
  <c r="GZ13" i="21" s="1"/>
  <c r="GX14" i="21"/>
  <c r="GY14" i="21"/>
  <c r="GZ14" i="21" s="1"/>
  <c r="HY12" i="6" l="1"/>
  <c r="HY19" i="6"/>
  <c r="HY33" i="6"/>
  <c r="HY3" i="6"/>
  <c r="HY32" i="6"/>
  <c r="HY23" i="6"/>
  <c r="HY37" i="6"/>
  <c r="HY8" i="6"/>
  <c r="HY16" i="6"/>
  <c r="HY29" i="6"/>
  <c r="HY36" i="6"/>
  <c r="HY7" i="6"/>
  <c r="HY15" i="6"/>
  <c r="HY22" i="6"/>
  <c r="HY40" i="6"/>
  <c r="HY10" i="6"/>
  <c r="HY18" i="6"/>
  <c r="HY25" i="6"/>
  <c r="HY31" i="6"/>
  <c r="HY39" i="6"/>
  <c r="HY38" i="6"/>
  <c r="HY13" i="6"/>
  <c r="HY20" i="6"/>
  <c r="HN3" i="6"/>
  <c r="HN11" i="6"/>
  <c r="HN32" i="6"/>
  <c r="HN40" i="6"/>
  <c r="HN26" i="6"/>
  <c r="HN4" i="6"/>
  <c r="HN16" i="6"/>
  <c r="HN6" i="6"/>
  <c r="HY30" i="6"/>
  <c r="HY5" i="6"/>
  <c r="HN23" i="6"/>
  <c r="HN39" i="6"/>
  <c r="HN27" i="6"/>
  <c r="HY26" i="6"/>
  <c r="HY4" i="6"/>
  <c r="HY28" i="6"/>
  <c r="HY11" i="6"/>
  <c r="HY6" i="6"/>
  <c r="HY14" i="6"/>
  <c r="HY21" i="6"/>
  <c r="HY27" i="6"/>
  <c r="HY35" i="6"/>
  <c r="HY24" i="6"/>
  <c r="HY9" i="6"/>
  <c r="HY17" i="6"/>
  <c r="HN7" i="6"/>
  <c r="HN15" i="6"/>
  <c r="HN22" i="6"/>
  <c r="HN28" i="6"/>
  <c r="HN36" i="6"/>
  <c r="HN12" i="6"/>
  <c r="HN33" i="6"/>
  <c r="HN29" i="6"/>
  <c r="HN25" i="6"/>
  <c r="HN8" i="6"/>
  <c r="HN37" i="6"/>
  <c r="HN19" i="6"/>
  <c r="HN10" i="6"/>
  <c r="HN21" i="6"/>
  <c r="HN16" i="16"/>
  <c r="HN14" i="16"/>
  <c r="HN12" i="16"/>
  <c r="HN8" i="16"/>
  <c r="HN5" i="16"/>
  <c r="HN19" i="16"/>
  <c r="FS2" i="19"/>
  <c r="FT2" i="19" s="1"/>
  <c r="HA10" i="5"/>
  <c r="HB10" i="5" s="1"/>
  <c r="HA26" i="5"/>
  <c r="HB26" i="5" s="1"/>
  <c r="HK16" i="16"/>
  <c r="HL11" i="16"/>
  <c r="HM11" i="16" s="1"/>
  <c r="HK14" i="16"/>
  <c r="HL7" i="16"/>
  <c r="HM7" i="16" s="1"/>
  <c r="HL3" i="16"/>
  <c r="HM3" i="16" s="1"/>
  <c r="HA22" i="5"/>
  <c r="HB22" i="5" s="1"/>
  <c r="HA7" i="5"/>
  <c r="HB7" i="5" s="1"/>
  <c r="HA14" i="5"/>
  <c r="HB14" i="5" s="1"/>
  <c r="HK8" i="16"/>
  <c r="HL17" i="16"/>
  <c r="HM17" i="16" s="1"/>
  <c r="HK12" i="16"/>
  <c r="HK5" i="16"/>
  <c r="HK19" i="16"/>
  <c r="HL15" i="16"/>
  <c r="HM15" i="16" s="1"/>
  <c r="HL10" i="16"/>
  <c r="HM10" i="16" s="1"/>
  <c r="HL18" i="16"/>
  <c r="HM18" i="16" s="1"/>
  <c r="HL4" i="16"/>
  <c r="HM4" i="16" s="1"/>
  <c r="HL9" i="16"/>
  <c r="HM9" i="16" s="1"/>
  <c r="HL13" i="16"/>
  <c r="HM13" i="16" s="1"/>
  <c r="HL6" i="16"/>
  <c r="HM6" i="16" s="1"/>
  <c r="HL2" i="16"/>
  <c r="HM2" i="16" s="1"/>
  <c r="HA18" i="5"/>
  <c r="HB18" i="5" s="1"/>
  <c r="HA3" i="5"/>
  <c r="HB3" i="5" s="1"/>
  <c r="HA16" i="5"/>
  <c r="HB16" i="5" s="1"/>
  <c r="HA24" i="5"/>
  <c r="HB24" i="5" s="1"/>
  <c r="HA20" i="5"/>
  <c r="HB20" i="5" s="1"/>
  <c r="HA12" i="5"/>
  <c r="HB12" i="5" s="1"/>
  <c r="HA5" i="5"/>
  <c r="HB5" i="5" s="1"/>
  <c r="HA25" i="5"/>
  <c r="HB25" i="5" s="1"/>
  <c r="HA21" i="5"/>
  <c r="HB21" i="5" s="1"/>
  <c r="HA17" i="5"/>
  <c r="HB17" i="5" s="1"/>
  <c r="HA13" i="5"/>
  <c r="HB13" i="5" s="1"/>
  <c r="HA9" i="5"/>
  <c r="HB9" i="5" s="1"/>
  <c r="HA6" i="5"/>
  <c r="HB6" i="5" s="1"/>
  <c r="HA27" i="5"/>
  <c r="HB27" i="5" s="1"/>
  <c r="HA23" i="5"/>
  <c r="HB23" i="5" s="1"/>
  <c r="HA19" i="5"/>
  <c r="HB19" i="5" s="1"/>
  <c r="HA15" i="5"/>
  <c r="HB15" i="5" s="1"/>
  <c r="HA11" i="5"/>
  <c r="HB11" i="5" s="1"/>
  <c r="HA8" i="5"/>
  <c r="HB8" i="5" s="1"/>
  <c r="HA4" i="5"/>
  <c r="HB4" i="5" s="1"/>
  <c r="FR2" i="19"/>
  <c r="HA14" i="21"/>
  <c r="HB14" i="21" s="1"/>
  <c r="HA12" i="21"/>
  <c r="HB12" i="21" s="1"/>
  <c r="HA10" i="21"/>
  <c r="HB10" i="21" s="1"/>
  <c r="HA8" i="21"/>
  <c r="HB8" i="21" s="1"/>
  <c r="HA7" i="21"/>
  <c r="HB7" i="21" s="1"/>
  <c r="HA5" i="21"/>
  <c r="HB5" i="21" s="1"/>
  <c r="HA3" i="21"/>
  <c r="HB3" i="21" s="1"/>
  <c r="HA13" i="21"/>
  <c r="HB13" i="21" s="1"/>
  <c r="HA11" i="21"/>
  <c r="HB11" i="21" s="1"/>
  <c r="HA9" i="21"/>
  <c r="HB9" i="21" s="1"/>
  <c r="HA6" i="21"/>
  <c r="HB6" i="21" s="1"/>
  <c r="HA4" i="21"/>
  <c r="HB4" i="21" s="1"/>
  <c r="HJ3" i="21"/>
  <c r="HJ4" i="21"/>
  <c r="HJ5" i="21"/>
  <c r="HK5" i="21" s="1"/>
  <c r="HJ6" i="21"/>
  <c r="HL6" i="21" s="1"/>
  <c r="HM6" i="21" s="1"/>
  <c r="HJ7" i="21"/>
  <c r="HK7" i="21" s="1"/>
  <c r="HJ8" i="21"/>
  <c r="HK8" i="21" s="1"/>
  <c r="HJ9" i="21"/>
  <c r="HK9" i="21" s="1"/>
  <c r="HJ10" i="21"/>
  <c r="HK10" i="21" s="1"/>
  <c r="HJ11" i="21"/>
  <c r="HK11" i="21" s="1"/>
  <c r="HJ12" i="21"/>
  <c r="HK12" i="21" s="1"/>
  <c r="HJ13" i="21"/>
  <c r="HK13" i="21" s="1"/>
  <c r="HJ14" i="21"/>
  <c r="HK14" i="21" s="1"/>
  <c r="HI3" i="21"/>
  <c r="HI4" i="21"/>
  <c r="HI5" i="21"/>
  <c r="HI6" i="21"/>
  <c r="HI7" i="21"/>
  <c r="HI8" i="21"/>
  <c r="HI9" i="21"/>
  <c r="HI10" i="21"/>
  <c r="HI11" i="21"/>
  <c r="HI12" i="21"/>
  <c r="HI13" i="21"/>
  <c r="HI14" i="21"/>
  <c r="HK3" i="21"/>
  <c r="HK4" i="21"/>
  <c r="HL7" i="21"/>
  <c r="HM7" i="21" s="1"/>
  <c r="HK6" i="21" l="1"/>
  <c r="HN6" i="21"/>
  <c r="HC4" i="21"/>
  <c r="HC9" i="21"/>
  <c r="HC13" i="21"/>
  <c r="HC3" i="21"/>
  <c r="HC5" i="21"/>
  <c r="HC8" i="21"/>
  <c r="HC12" i="21"/>
  <c r="HN7" i="21"/>
  <c r="HC6" i="21"/>
  <c r="HC11" i="21"/>
  <c r="HC7" i="21"/>
  <c r="HC10" i="21"/>
  <c r="HC14" i="21"/>
  <c r="HC4" i="5"/>
  <c r="HC19" i="5"/>
  <c r="HC8" i="5"/>
  <c r="HC15" i="5"/>
  <c r="HC23" i="5"/>
  <c r="HC6" i="5"/>
  <c r="HC13" i="5"/>
  <c r="HC21" i="5"/>
  <c r="HC5" i="5"/>
  <c r="HC12" i="5"/>
  <c r="HC24" i="5"/>
  <c r="HC3" i="5"/>
  <c r="HC7" i="5"/>
  <c r="HC10" i="5"/>
  <c r="HC11" i="5"/>
  <c r="HC27" i="5"/>
  <c r="HC9" i="5"/>
  <c r="HC17" i="5"/>
  <c r="HC25" i="5"/>
  <c r="HC20" i="5"/>
  <c r="HC16" i="5"/>
  <c r="HC18" i="5"/>
  <c r="HC14" i="5"/>
  <c r="HC22" i="5"/>
  <c r="HC26" i="5"/>
  <c r="HN6" i="16"/>
  <c r="HN10" i="16"/>
  <c r="HN7" i="16"/>
  <c r="HN2" i="16"/>
  <c r="HN13" i="16"/>
  <c r="HN9" i="16"/>
  <c r="HN18" i="16"/>
  <c r="HN15" i="16"/>
  <c r="HN3" i="16"/>
  <c r="HN4" i="16"/>
  <c r="HN17" i="16"/>
  <c r="HN11" i="16"/>
  <c r="FU2" i="19"/>
  <c r="HL14" i="21"/>
  <c r="HM14" i="21" s="1"/>
  <c r="HL12" i="21"/>
  <c r="HM12" i="21" s="1"/>
  <c r="HL11" i="21"/>
  <c r="HM11" i="21" s="1"/>
  <c r="HL8" i="21"/>
  <c r="HM8" i="21" s="1"/>
  <c r="HL4" i="21"/>
  <c r="HM4" i="21" s="1"/>
  <c r="HL3" i="21"/>
  <c r="HM3" i="21" s="1"/>
  <c r="HL13" i="21"/>
  <c r="HM13" i="21" s="1"/>
  <c r="HL10" i="21"/>
  <c r="HM10" i="21" s="1"/>
  <c r="HL9" i="21"/>
  <c r="HM9" i="21" s="1"/>
  <c r="HL5" i="21"/>
  <c r="HM5" i="21" s="1"/>
  <c r="HN9" i="21" l="1"/>
  <c r="HN3" i="21"/>
  <c r="HN8" i="21"/>
  <c r="HN5" i="21"/>
  <c r="HN10" i="21"/>
  <c r="HN4" i="21"/>
  <c r="HN11" i="21"/>
  <c r="HN14" i="21"/>
  <c r="HN13" i="21"/>
  <c r="HN12" i="21"/>
  <c r="IP3" i="5"/>
  <c r="IQ3" i="5"/>
  <c r="IR3" i="5" s="1"/>
  <c r="IP4" i="5"/>
  <c r="IQ4" i="5"/>
  <c r="IR4" i="5" s="1"/>
  <c r="IP5" i="5"/>
  <c r="IQ5" i="5"/>
  <c r="IR5" i="5" s="1"/>
  <c r="IP6" i="5"/>
  <c r="IQ6" i="5"/>
  <c r="IR6" i="5" s="1"/>
  <c r="IP7" i="5"/>
  <c r="IQ7" i="5"/>
  <c r="IR7" i="5" s="1"/>
  <c r="IP8" i="5"/>
  <c r="IQ8" i="5"/>
  <c r="IR8" i="5" s="1"/>
  <c r="IP9" i="5"/>
  <c r="IQ9" i="5"/>
  <c r="IR9" i="5" s="1"/>
  <c r="IP10" i="5"/>
  <c r="IQ10" i="5"/>
  <c r="IR10" i="5" s="1"/>
  <c r="IP11" i="5"/>
  <c r="IQ11" i="5"/>
  <c r="IR11" i="5" s="1"/>
  <c r="IP12" i="5"/>
  <c r="IQ12" i="5"/>
  <c r="IR12" i="5" s="1"/>
  <c r="IP13" i="5"/>
  <c r="IQ13" i="5"/>
  <c r="IR13" i="5" s="1"/>
  <c r="IP14" i="5"/>
  <c r="IQ14" i="5"/>
  <c r="IR14" i="5" s="1"/>
  <c r="IP15" i="5"/>
  <c r="IQ15" i="5"/>
  <c r="IR15" i="5" s="1"/>
  <c r="IP16" i="5"/>
  <c r="IQ16" i="5"/>
  <c r="IR16" i="5" s="1"/>
  <c r="IP17" i="5"/>
  <c r="IQ17" i="5"/>
  <c r="IR17" i="5" s="1"/>
  <c r="IP18" i="5"/>
  <c r="IQ18" i="5"/>
  <c r="IR18" i="5" s="1"/>
  <c r="IP19" i="5"/>
  <c r="IQ19" i="5"/>
  <c r="IR19" i="5" s="1"/>
  <c r="IP20" i="5"/>
  <c r="IQ20" i="5"/>
  <c r="IR20" i="5" s="1"/>
  <c r="IP21" i="5"/>
  <c r="IQ21" i="5"/>
  <c r="IR21" i="5" s="1"/>
  <c r="IP22" i="5"/>
  <c r="IQ22" i="5"/>
  <c r="IR22" i="5" s="1"/>
  <c r="IP23" i="5"/>
  <c r="IQ23" i="5"/>
  <c r="IR23" i="5" s="1"/>
  <c r="IP24" i="5"/>
  <c r="IQ24" i="5"/>
  <c r="IR24" i="5" s="1"/>
  <c r="IP25" i="5"/>
  <c r="IQ25" i="5"/>
  <c r="IR25" i="5" s="1"/>
  <c r="IP26" i="5"/>
  <c r="IQ26" i="5"/>
  <c r="IR26" i="5" s="1"/>
  <c r="IP27" i="5"/>
  <c r="IQ27" i="5"/>
  <c r="IR27" i="5" s="1"/>
  <c r="IS3" i="5" l="1"/>
  <c r="IT3" i="5" s="1"/>
  <c r="IS27" i="5"/>
  <c r="IT27" i="5" s="1"/>
  <c r="IS25" i="5"/>
  <c r="IT25" i="5" s="1"/>
  <c r="IS23" i="5"/>
  <c r="IT23" i="5" s="1"/>
  <c r="IS21" i="5"/>
  <c r="IT21" i="5" s="1"/>
  <c r="IS19" i="5"/>
  <c r="IT19" i="5" s="1"/>
  <c r="IS17" i="5"/>
  <c r="IT17" i="5" s="1"/>
  <c r="IS15" i="5"/>
  <c r="IT15" i="5" s="1"/>
  <c r="IS13" i="5"/>
  <c r="IT13" i="5" s="1"/>
  <c r="IS11" i="5"/>
  <c r="IT11" i="5" s="1"/>
  <c r="IS9" i="5"/>
  <c r="IT9" i="5" s="1"/>
  <c r="IS8" i="5"/>
  <c r="IT8" i="5" s="1"/>
  <c r="IS6" i="5"/>
  <c r="IT6" i="5" s="1"/>
  <c r="IS4" i="5"/>
  <c r="IT4" i="5" s="1"/>
  <c r="IS26" i="5"/>
  <c r="IT26" i="5" s="1"/>
  <c r="IS24" i="5"/>
  <c r="IT24" i="5" s="1"/>
  <c r="IS22" i="5"/>
  <c r="IT22" i="5" s="1"/>
  <c r="IS20" i="5"/>
  <c r="IT20" i="5" s="1"/>
  <c r="IS18" i="5"/>
  <c r="IT18" i="5" s="1"/>
  <c r="IS16" i="5"/>
  <c r="IT16" i="5" s="1"/>
  <c r="IS14" i="5"/>
  <c r="IT14" i="5" s="1"/>
  <c r="IS12" i="5"/>
  <c r="IT12" i="5" s="1"/>
  <c r="IS10" i="5"/>
  <c r="IT10" i="5" s="1"/>
  <c r="IS7" i="5"/>
  <c r="IT7" i="5" s="1"/>
  <c r="IS5" i="5"/>
  <c r="IT5" i="5" s="1"/>
  <c r="IU12" i="5" l="1"/>
  <c r="IU16" i="5"/>
  <c r="IU20" i="5"/>
  <c r="IU24" i="5"/>
  <c r="IU4" i="5"/>
  <c r="IU8" i="5"/>
  <c r="IU11" i="5"/>
  <c r="IU15" i="5"/>
  <c r="IU19" i="5"/>
  <c r="IU23" i="5"/>
  <c r="IU27" i="5"/>
  <c r="IU5" i="5"/>
  <c r="IU7" i="5"/>
  <c r="IU10" i="5"/>
  <c r="IU14" i="5"/>
  <c r="IU18" i="5"/>
  <c r="IU22" i="5"/>
  <c r="IU26" i="5"/>
  <c r="IU6" i="5"/>
  <c r="IU9" i="5"/>
  <c r="IU13" i="5"/>
  <c r="IU17" i="5"/>
  <c r="IU21" i="5"/>
  <c r="IU25" i="5"/>
  <c r="IU3" i="5"/>
  <c r="U12" i="5"/>
  <c r="V12" i="5"/>
  <c r="M27" i="5" l="1"/>
  <c r="IL3" i="14"/>
  <c r="IM3" i="14" s="1"/>
  <c r="IL4" i="14"/>
  <c r="IM4" i="14" s="1"/>
  <c r="IL5" i="14"/>
  <c r="IM5" i="14" s="1"/>
  <c r="IL6" i="14"/>
  <c r="IM6" i="14" s="1"/>
  <c r="IL7" i="14"/>
  <c r="IM7" i="14" s="1"/>
  <c r="IL8" i="14"/>
  <c r="IM8" i="14" s="1"/>
  <c r="IL9" i="14"/>
  <c r="IM9" i="14" s="1"/>
  <c r="IL10" i="14"/>
  <c r="IM10" i="14" s="1"/>
  <c r="IL11" i="14"/>
  <c r="IM11" i="14" s="1"/>
  <c r="IL12" i="14"/>
  <c r="IM12" i="14" s="1"/>
  <c r="IL13" i="14"/>
  <c r="IM13" i="14" s="1"/>
  <c r="IL14" i="14"/>
  <c r="IM14" i="14" s="1"/>
  <c r="IL15" i="14"/>
  <c r="IM15" i="14" s="1"/>
  <c r="IL16" i="14"/>
  <c r="IM16" i="14" s="1"/>
  <c r="IL2" i="14"/>
  <c r="IE2" i="14"/>
  <c r="IG2" i="14" s="1"/>
  <c r="IH2" i="14" s="1"/>
  <c r="ID2" i="14"/>
  <c r="HT2" i="14"/>
  <c r="HV2" i="14" s="1"/>
  <c r="HW2" i="14" s="1"/>
  <c r="HS2" i="14"/>
  <c r="HI2" i="14"/>
  <c r="HK2" i="14" s="1"/>
  <c r="HL2" i="14" s="1"/>
  <c r="HH2" i="14"/>
  <c r="GX2" i="14"/>
  <c r="GZ2" i="14" s="1"/>
  <c r="HA2" i="14" s="1"/>
  <c r="GW2" i="14"/>
  <c r="GM2" i="14"/>
  <c r="GO2" i="14" s="1"/>
  <c r="GP2" i="14" s="1"/>
  <c r="GL2" i="14"/>
  <c r="IB3" i="4"/>
  <c r="IC3" i="4" s="1"/>
  <c r="IB4" i="4"/>
  <c r="IC4" i="4" s="1"/>
  <c r="IB5" i="4"/>
  <c r="IC5" i="4" s="1"/>
  <c r="IB6" i="4"/>
  <c r="IC6" i="4" s="1"/>
  <c r="IB7" i="4"/>
  <c r="IC7" i="4" s="1"/>
  <c r="IB8" i="4"/>
  <c r="IC8" i="4" s="1"/>
  <c r="IB9" i="4"/>
  <c r="IC9" i="4" s="1"/>
  <c r="IB10" i="4"/>
  <c r="IC10" i="4" s="1"/>
  <c r="IB11" i="4"/>
  <c r="IC11" i="4" s="1"/>
  <c r="IB12" i="4"/>
  <c r="IC12" i="4" s="1"/>
  <c r="IB13" i="4"/>
  <c r="IC13" i="4" s="1"/>
  <c r="IB14" i="4"/>
  <c r="IC14" i="4" s="1"/>
  <c r="IB15" i="4"/>
  <c r="IC15" i="4" s="1"/>
  <c r="IB16" i="4"/>
  <c r="IC16" i="4" s="1"/>
  <c r="IB17" i="4"/>
  <c r="IC17" i="4" s="1"/>
  <c r="IB18" i="4"/>
  <c r="IC18" i="4" s="1"/>
  <c r="IB19" i="4"/>
  <c r="IC19" i="4" s="1"/>
  <c r="IB20" i="4"/>
  <c r="IC20" i="4" s="1"/>
  <c r="IB21" i="4"/>
  <c r="IC21" i="4" s="1"/>
  <c r="IB22" i="4"/>
  <c r="IC22" i="4" s="1"/>
  <c r="IB23" i="4"/>
  <c r="IC23" i="4" s="1"/>
  <c r="IB24" i="4"/>
  <c r="IC24" i="4" s="1"/>
  <c r="IB25" i="4"/>
  <c r="IC25" i="4" s="1"/>
  <c r="IB26" i="4"/>
  <c r="IC26" i="4" s="1"/>
  <c r="IB27" i="4"/>
  <c r="IC27" i="4" s="1"/>
  <c r="IB28" i="4"/>
  <c r="IC28" i="4" s="1"/>
  <c r="IB29" i="4"/>
  <c r="IC29" i="4" s="1"/>
  <c r="IB30" i="4"/>
  <c r="IC30" i="4" s="1"/>
  <c r="IB31" i="4"/>
  <c r="IC31" i="4" s="1"/>
  <c r="IB32" i="4"/>
  <c r="IC32" i="4" s="1"/>
  <c r="IB33" i="4"/>
  <c r="IC33" i="4" s="1"/>
  <c r="IB34" i="4"/>
  <c r="IC34" i="4" s="1"/>
  <c r="IB2" i="4"/>
  <c r="HU2" i="4"/>
  <c r="HV2" i="4" s="1"/>
  <c r="HT2" i="4"/>
  <c r="HJ2" i="4"/>
  <c r="HI2" i="4"/>
  <c r="GY2" i="4"/>
  <c r="HA2" i="4" s="1"/>
  <c r="HB2" i="4" s="1"/>
  <c r="GX2" i="4"/>
  <c r="GN2" i="4"/>
  <c r="GP2" i="4" s="1"/>
  <c r="GQ2" i="4" s="1"/>
  <c r="GM2" i="4"/>
  <c r="GC2" i="4"/>
  <c r="GE2" i="4" s="1"/>
  <c r="GF2" i="4" s="1"/>
  <c r="GB2" i="4"/>
  <c r="FR2" i="4"/>
  <c r="FT2" i="4" s="1"/>
  <c r="FU2" i="4" s="1"/>
  <c r="FQ2" i="4"/>
  <c r="HC2" i="4" l="1"/>
  <c r="GG2" i="4"/>
  <c r="GR2" i="4"/>
  <c r="HB2" i="14"/>
  <c r="HM2" i="14"/>
  <c r="HX2" i="14"/>
  <c r="II2" i="14"/>
  <c r="GQ2" i="14"/>
  <c r="HJ2" i="14"/>
  <c r="IN10" i="14"/>
  <c r="GN2" i="14"/>
  <c r="IN6" i="14"/>
  <c r="IN15" i="14"/>
  <c r="IN13" i="14"/>
  <c r="IN11" i="14"/>
  <c r="IN9" i="14"/>
  <c r="IN7" i="14"/>
  <c r="IN5" i="14"/>
  <c r="IN3" i="14"/>
  <c r="IN14" i="14"/>
  <c r="GY2" i="14"/>
  <c r="IF2" i="14"/>
  <c r="IM2" i="14"/>
  <c r="IN16" i="14"/>
  <c r="IN12" i="14"/>
  <c r="IN8" i="14"/>
  <c r="IN4" i="14"/>
  <c r="GZ2" i="4"/>
  <c r="GO2" i="4"/>
  <c r="FV2" i="4"/>
  <c r="ID32" i="4"/>
  <c r="ID28" i="4"/>
  <c r="FS2" i="4"/>
  <c r="HL2" i="4"/>
  <c r="HM2" i="4" s="1"/>
  <c r="HK2" i="4"/>
  <c r="ID33" i="4"/>
  <c r="ID29" i="4"/>
  <c r="ID26" i="4"/>
  <c r="ID23" i="4"/>
  <c r="ID19" i="4"/>
  <c r="ID15" i="4"/>
  <c r="ID11" i="4"/>
  <c r="ID7" i="4"/>
  <c r="ID3" i="4"/>
  <c r="ID30" i="4"/>
  <c r="ID27" i="4"/>
  <c r="ID24" i="4"/>
  <c r="ID22" i="4"/>
  <c r="ID20" i="4"/>
  <c r="ID18" i="4"/>
  <c r="ID16" i="4"/>
  <c r="ID14" i="4"/>
  <c r="ID12" i="4"/>
  <c r="ID10" i="4"/>
  <c r="ID8" i="4"/>
  <c r="ID6" i="4"/>
  <c r="ID4" i="4"/>
  <c r="ID31" i="4"/>
  <c r="ID25" i="4"/>
  <c r="ID21" i="4"/>
  <c r="ID17" i="4"/>
  <c r="ID13" i="4"/>
  <c r="ID9" i="4"/>
  <c r="ID5" i="4"/>
  <c r="ID34" i="4"/>
  <c r="HW2" i="4"/>
  <c r="HX2" i="4" s="1"/>
  <c r="HU2" i="14"/>
  <c r="GD2" i="4"/>
  <c r="HY2" i="4" l="1"/>
  <c r="HN2" i="4"/>
  <c r="IN2" i="14"/>
  <c r="IC2" i="4"/>
  <c r="IV3" i="21"/>
  <c r="IW3" i="21" s="1"/>
  <c r="IV4" i="21"/>
  <c r="IW4" i="21" s="1"/>
  <c r="IV5" i="21"/>
  <c r="IW5" i="21" s="1"/>
  <c r="IV6" i="21"/>
  <c r="IW6" i="21" s="1"/>
  <c r="IV7" i="21"/>
  <c r="IW7" i="21" s="1"/>
  <c r="IV8" i="21"/>
  <c r="IW8" i="21" s="1"/>
  <c r="IV9" i="21"/>
  <c r="IW9" i="21" s="1"/>
  <c r="IV10" i="21"/>
  <c r="IW10" i="21" s="1"/>
  <c r="IV11" i="21"/>
  <c r="IW11" i="21" s="1"/>
  <c r="IV12" i="21"/>
  <c r="IW12" i="21" s="1"/>
  <c r="IV13" i="21"/>
  <c r="IW13" i="21" s="1"/>
  <c r="IV14" i="21"/>
  <c r="IW14" i="21" s="1"/>
  <c r="IV2" i="21"/>
  <c r="IO2" i="21"/>
  <c r="IP2" i="21" s="1"/>
  <c r="IN2" i="21"/>
  <c r="ID2" i="21"/>
  <c r="IE2" i="21" s="1"/>
  <c r="HU2" i="21"/>
  <c r="HW2" i="21" s="1"/>
  <c r="HX2" i="21" s="1"/>
  <c r="HT2" i="21"/>
  <c r="HJ2" i="21"/>
  <c r="HL2" i="21" s="1"/>
  <c r="HM2" i="21" s="1"/>
  <c r="HI2" i="21"/>
  <c r="GY2" i="21"/>
  <c r="HA2" i="21" s="1"/>
  <c r="HB2" i="21" s="1"/>
  <c r="GX2" i="21"/>
  <c r="GN2" i="21"/>
  <c r="GP2" i="21" s="1"/>
  <c r="GQ2" i="21" s="1"/>
  <c r="GM2" i="21"/>
  <c r="JI3" i="5"/>
  <c r="JJ3" i="5" s="1"/>
  <c r="JI4" i="5"/>
  <c r="JJ4" i="5" s="1"/>
  <c r="JI5" i="5"/>
  <c r="JJ5" i="5" s="1"/>
  <c r="JI6" i="5"/>
  <c r="JJ6" i="5" s="1"/>
  <c r="JI7" i="5"/>
  <c r="JJ7" i="5" s="1"/>
  <c r="JI8" i="5"/>
  <c r="JJ8" i="5" s="1"/>
  <c r="JI9" i="5"/>
  <c r="JJ9" i="5" s="1"/>
  <c r="JI10" i="5"/>
  <c r="JJ10" i="5" s="1"/>
  <c r="JI11" i="5"/>
  <c r="JJ11" i="5" s="1"/>
  <c r="JI12" i="5"/>
  <c r="JJ12" i="5" s="1"/>
  <c r="JI13" i="5"/>
  <c r="JJ13" i="5" s="1"/>
  <c r="JI14" i="5"/>
  <c r="JJ14" i="5" s="1"/>
  <c r="JI15" i="5"/>
  <c r="JJ15" i="5" s="1"/>
  <c r="JI16" i="5"/>
  <c r="JJ16" i="5" s="1"/>
  <c r="JI17" i="5"/>
  <c r="JJ17" i="5" s="1"/>
  <c r="JI18" i="5"/>
  <c r="JJ18" i="5" s="1"/>
  <c r="JI19" i="5"/>
  <c r="JJ19" i="5" s="1"/>
  <c r="JI20" i="5"/>
  <c r="JJ20" i="5" s="1"/>
  <c r="JI21" i="5"/>
  <c r="JJ21" i="5" s="1"/>
  <c r="JI22" i="5"/>
  <c r="JJ22" i="5" s="1"/>
  <c r="JI23" i="5"/>
  <c r="JJ23" i="5" s="1"/>
  <c r="JI24" i="5"/>
  <c r="JJ24" i="5" s="1"/>
  <c r="JI25" i="5"/>
  <c r="JJ25" i="5" s="1"/>
  <c r="JI26" i="5"/>
  <c r="JJ26" i="5" s="1"/>
  <c r="JI27" i="5"/>
  <c r="JJ27" i="5" s="1"/>
  <c r="JI2" i="5"/>
  <c r="IQ2" i="5"/>
  <c r="IS2" i="5" s="1"/>
  <c r="IT2" i="5" s="1"/>
  <c r="IP2" i="5"/>
  <c r="JB2" i="5"/>
  <c r="JA2" i="5"/>
  <c r="IF2" i="5"/>
  <c r="IH2" i="5" s="1"/>
  <c r="II2" i="5" s="1"/>
  <c r="IE2" i="5"/>
  <c r="HU2" i="5"/>
  <c r="HW2" i="5" s="1"/>
  <c r="HX2" i="5" s="1"/>
  <c r="HT2" i="5"/>
  <c r="HJ2" i="5"/>
  <c r="HL2" i="5" s="1"/>
  <c r="HM2" i="5" s="1"/>
  <c r="HI2" i="5"/>
  <c r="GY2" i="5"/>
  <c r="HA2" i="5" s="1"/>
  <c r="HB2" i="5" s="1"/>
  <c r="GX2" i="5"/>
  <c r="JI3" i="6"/>
  <c r="JJ3" i="6" s="1"/>
  <c r="JI4" i="6"/>
  <c r="JJ4" i="6" s="1"/>
  <c r="JI5" i="6"/>
  <c r="JJ5" i="6" s="1"/>
  <c r="JI6" i="6"/>
  <c r="JJ6" i="6" s="1"/>
  <c r="JI7" i="6"/>
  <c r="JJ7" i="6" s="1"/>
  <c r="JI8" i="6"/>
  <c r="JJ8" i="6" s="1"/>
  <c r="JI9" i="6"/>
  <c r="JJ9" i="6" s="1"/>
  <c r="JI10" i="6"/>
  <c r="JJ10" i="6" s="1"/>
  <c r="JI11" i="6"/>
  <c r="JJ11" i="6" s="1"/>
  <c r="JI12" i="6"/>
  <c r="JJ12" i="6" s="1"/>
  <c r="JI13" i="6"/>
  <c r="JJ13" i="6" s="1"/>
  <c r="JI14" i="6"/>
  <c r="JJ14" i="6" s="1"/>
  <c r="JI15" i="6"/>
  <c r="JJ15" i="6" s="1"/>
  <c r="JI16" i="6"/>
  <c r="JJ16" i="6" s="1"/>
  <c r="JI17" i="6"/>
  <c r="JJ17" i="6" s="1"/>
  <c r="JI18" i="6"/>
  <c r="JJ18" i="6" s="1"/>
  <c r="JI19" i="6"/>
  <c r="JJ19" i="6" s="1"/>
  <c r="JI20" i="6"/>
  <c r="JJ20" i="6" s="1"/>
  <c r="JI21" i="6"/>
  <c r="JJ21" i="6" s="1"/>
  <c r="JI22" i="6"/>
  <c r="JJ22" i="6" s="1"/>
  <c r="JI23" i="6"/>
  <c r="JJ23" i="6" s="1"/>
  <c r="JI24" i="6"/>
  <c r="JJ24" i="6" s="1"/>
  <c r="JI25" i="6"/>
  <c r="JJ25" i="6" s="1"/>
  <c r="JI26" i="6"/>
  <c r="JJ26" i="6" s="1"/>
  <c r="JI27" i="6"/>
  <c r="JJ27" i="6" s="1"/>
  <c r="JI28" i="6"/>
  <c r="JJ28" i="6" s="1"/>
  <c r="JI29" i="6"/>
  <c r="JJ29" i="6" s="1"/>
  <c r="JI30" i="6"/>
  <c r="JJ30" i="6" s="1"/>
  <c r="JI31" i="6"/>
  <c r="JJ31" i="6" s="1"/>
  <c r="JI32" i="6"/>
  <c r="JJ32" i="6" s="1"/>
  <c r="JI33" i="6"/>
  <c r="JJ33" i="6" s="1"/>
  <c r="JI34" i="6"/>
  <c r="JJ34" i="6" s="1"/>
  <c r="JI35" i="6"/>
  <c r="JJ35" i="6" s="1"/>
  <c r="JI36" i="6"/>
  <c r="JJ36" i="6" s="1"/>
  <c r="JI37" i="6"/>
  <c r="JJ37" i="6" s="1"/>
  <c r="JI38" i="6"/>
  <c r="JJ38" i="6" s="1"/>
  <c r="JI39" i="6"/>
  <c r="JJ39" i="6" s="1"/>
  <c r="JI40" i="6"/>
  <c r="JJ40" i="6" s="1"/>
  <c r="JI2" i="6"/>
  <c r="JB2" i="6"/>
  <c r="JA2" i="6"/>
  <c r="IQ2" i="6"/>
  <c r="IR2" i="6" s="1"/>
  <c r="IP2" i="6"/>
  <c r="IF2" i="6"/>
  <c r="IG2" i="6" s="1"/>
  <c r="IE2" i="6"/>
  <c r="HU2" i="6"/>
  <c r="HV2" i="6" s="1"/>
  <c r="HT2" i="6"/>
  <c r="HJ2" i="6"/>
  <c r="HL2" i="6" s="1"/>
  <c r="HM2" i="6" s="1"/>
  <c r="HI2" i="6"/>
  <c r="GR2" i="21" l="1"/>
  <c r="HC2" i="21"/>
  <c r="HY2" i="21"/>
  <c r="HN2" i="5"/>
  <c r="HY2" i="5"/>
  <c r="IJ2" i="5"/>
  <c r="IU2" i="5"/>
  <c r="HK2" i="21"/>
  <c r="IX13" i="21"/>
  <c r="IX11" i="21"/>
  <c r="IX9" i="21"/>
  <c r="IX7" i="21"/>
  <c r="IX5" i="21"/>
  <c r="IX14" i="21"/>
  <c r="IX12" i="21"/>
  <c r="IX10" i="21"/>
  <c r="IX8" i="21"/>
  <c r="IX6" i="21"/>
  <c r="IX4" i="21"/>
  <c r="IX3" i="21"/>
  <c r="JK27" i="5"/>
  <c r="JK23" i="5"/>
  <c r="JK19" i="5"/>
  <c r="JK15" i="5"/>
  <c r="JK11" i="5"/>
  <c r="JK8" i="5"/>
  <c r="JK6" i="5"/>
  <c r="JK25" i="5"/>
  <c r="JK21" i="5"/>
  <c r="JK17" i="5"/>
  <c r="JK13" i="5"/>
  <c r="JK9" i="5"/>
  <c r="JK4" i="5"/>
  <c r="HC2" i="5"/>
  <c r="JD2" i="5"/>
  <c r="JE2" i="5" s="1"/>
  <c r="JK26" i="5"/>
  <c r="JK24" i="5"/>
  <c r="JK22" i="5"/>
  <c r="JK20" i="5"/>
  <c r="JK18" i="5"/>
  <c r="JK16" i="5"/>
  <c r="JK14" i="5"/>
  <c r="JK12" i="5"/>
  <c r="JK10" i="5"/>
  <c r="JK7" i="5"/>
  <c r="JK5" i="5"/>
  <c r="JK3" i="5"/>
  <c r="HK2" i="6"/>
  <c r="JK37" i="6"/>
  <c r="JK33" i="6"/>
  <c r="JK29" i="6"/>
  <c r="JK26" i="6"/>
  <c r="JK23" i="6"/>
  <c r="JK19" i="6"/>
  <c r="JK16" i="6"/>
  <c r="JK12" i="6"/>
  <c r="JK10" i="6"/>
  <c r="JK8" i="6"/>
  <c r="JK4" i="6"/>
  <c r="JK40" i="6"/>
  <c r="JK38" i="6"/>
  <c r="JK36" i="6"/>
  <c r="JK34" i="6"/>
  <c r="JK32" i="6"/>
  <c r="JK30" i="6"/>
  <c r="JK28" i="6"/>
  <c r="JK24" i="6"/>
  <c r="JK22" i="6"/>
  <c r="JK20" i="6"/>
  <c r="JK17" i="6"/>
  <c r="JK15" i="6"/>
  <c r="JK13" i="6"/>
  <c r="JK11" i="6"/>
  <c r="JK9" i="6"/>
  <c r="JK7" i="6"/>
  <c r="JK5" i="6"/>
  <c r="JK3" i="6"/>
  <c r="JK39" i="6"/>
  <c r="JK35" i="6"/>
  <c r="JK31" i="6"/>
  <c r="JK27" i="6"/>
  <c r="JK25" i="6"/>
  <c r="JK21" i="6"/>
  <c r="JK18" i="6"/>
  <c r="JK14" i="6"/>
  <c r="JK6" i="6"/>
  <c r="JC2" i="6"/>
  <c r="HN2" i="6"/>
  <c r="ID2" i="4"/>
  <c r="HV2" i="21"/>
  <c r="HN2" i="21"/>
  <c r="IF2" i="21"/>
  <c r="IG2" i="21" s="1"/>
  <c r="IQ2" i="21"/>
  <c r="IR2" i="21" s="1"/>
  <c r="GO2" i="21"/>
  <c r="GZ2" i="21"/>
  <c r="IR2" i="5"/>
  <c r="GZ2" i="5"/>
  <c r="HK2" i="5"/>
  <c r="HV2" i="5"/>
  <c r="IG2" i="5"/>
  <c r="JC2" i="5"/>
  <c r="JD2" i="6"/>
  <c r="JE2" i="6" s="1"/>
  <c r="IS2" i="6"/>
  <c r="IT2" i="6" s="1"/>
  <c r="IH2" i="6"/>
  <c r="II2" i="6" s="1"/>
  <c r="HW2" i="6"/>
  <c r="HX2" i="6" s="1"/>
  <c r="IH2" i="21" l="1"/>
  <c r="IS2" i="21"/>
  <c r="IJ2" i="6"/>
  <c r="JF2" i="6"/>
  <c r="HY2" i="6"/>
  <c r="IU2" i="6"/>
  <c r="JF2" i="5"/>
  <c r="IW2" i="21"/>
  <c r="JJ2" i="5"/>
  <c r="JJ2" i="6"/>
  <c r="JK2" i="5" l="1"/>
  <c r="JK2" i="6"/>
  <c r="IX2" i="21"/>
  <c r="KP2" i="16" l="1"/>
  <c r="KQ2" i="16" s="1"/>
  <c r="KP3" i="16"/>
  <c r="KQ3" i="16" s="1"/>
  <c r="KP4" i="16"/>
  <c r="KQ4" i="16" s="1"/>
  <c r="KP5" i="16"/>
  <c r="KQ5" i="16" s="1"/>
  <c r="KP6" i="16"/>
  <c r="KQ6" i="16" s="1"/>
  <c r="KP7" i="16"/>
  <c r="KQ7" i="16" s="1"/>
  <c r="KP8" i="16"/>
  <c r="KQ8" i="16" s="1"/>
  <c r="KP9" i="16"/>
  <c r="KQ9" i="16" s="1"/>
  <c r="KP10" i="16"/>
  <c r="KQ10" i="16" s="1"/>
  <c r="KP11" i="16"/>
  <c r="KQ11" i="16" s="1"/>
  <c r="KP12" i="16"/>
  <c r="KQ12" i="16" s="1"/>
  <c r="KP13" i="16"/>
  <c r="KQ13" i="16" s="1"/>
  <c r="KP14" i="16"/>
  <c r="KQ14" i="16" s="1"/>
  <c r="KP15" i="16"/>
  <c r="KQ15" i="16" s="1"/>
  <c r="KP16" i="16"/>
  <c r="KQ16" i="16" s="1"/>
  <c r="KP17" i="16"/>
  <c r="KQ17" i="16" s="1"/>
  <c r="KP18" i="16"/>
  <c r="KQ18" i="16" s="1"/>
  <c r="KP19" i="16"/>
  <c r="KQ19" i="16" s="1"/>
  <c r="JI3" i="3"/>
  <c r="JJ3" i="3" s="1"/>
  <c r="JI4" i="3"/>
  <c r="JJ4" i="3" s="1"/>
  <c r="JI5" i="3"/>
  <c r="JJ5" i="3" s="1"/>
  <c r="JI6" i="3"/>
  <c r="JJ6" i="3" s="1"/>
  <c r="JI7" i="3"/>
  <c r="JJ7" i="3" s="1"/>
  <c r="JI8" i="3"/>
  <c r="JJ8" i="3" s="1"/>
  <c r="JI9" i="3"/>
  <c r="JJ9" i="3" s="1"/>
  <c r="JI10" i="3"/>
  <c r="JJ10" i="3" s="1"/>
  <c r="JI11" i="3"/>
  <c r="JJ11" i="3" s="1"/>
  <c r="JI12" i="3"/>
  <c r="JJ12" i="3" s="1"/>
  <c r="JI13" i="3"/>
  <c r="JJ13" i="3" s="1"/>
  <c r="JI14" i="3"/>
  <c r="JJ14" i="3" s="1"/>
  <c r="JI15" i="3"/>
  <c r="JJ15" i="3" s="1"/>
  <c r="JI16" i="3"/>
  <c r="JJ16" i="3" s="1"/>
  <c r="JI17" i="3"/>
  <c r="JJ17" i="3" s="1"/>
  <c r="JI18" i="3"/>
  <c r="JJ18" i="3" s="1"/>
  <c r="JI19" i="3"/>
  <c r="JJ19" i="3" s="1"/>
  <c r="JI20" i="3"/>
  <c r="JJ20" i="3" s="1"/>
  <c r="JI21" i="3"/>
  <c r="JJ21" i="3" s="1"/>
  <c r="JI22" i="3"/>
  <c r="JJ22" i="3" s="1"/>
  <c r="JI23" i="3"/>
  <c r="JJ23" i="3" s="1"/>
  <c r="JI24" i="3"/>
  <c r="JJ24" i="3" s="1"/>
  <c r="JI25" i="3"/>
  <c r="JJ25" i="3" s="1"/>
  <c r="JI2" i="3"/>
  <c r="JB2" i="3"/>
  <c r="JA2" i="3"/>
  <c r="IQ2" i="3"/>
  <c r="IS2" i="3" s="1"/>
  <c r="IT2" i="3" s="1"/>
  <c r="IP2" i="3"/>
  <c r="IF2" i="3"/>
  <c r="IH2" i="3" s="1"/>
  <c r="II2" i="3" s="1"/>
  <c r="IE2" i="3"/>
  <c r="HU2" i="3"/>
  <c r="HW2" i="3" s="1"/>
  <c r="HX2" i="3" s="1"/>
  <c r="HT2" i="3"/>
  <c r="HJ2" i="3"/>
  <c r="HL2" i="3" s="1"/>
  <c r="HM2" i="3" s="1"/>
  <c r="HI2" i="3"/>
  <c r="GY2" i="3"/>
  <c r="HA2" i="3" s="1"/>
  <c r="HB2" i="3" s="1"/>
  <c r="GX2" i="3"/>
  <c r="GN2" i="3"/>
  <c r="GP2" i="3" s="1"/>
  <c r="GQ2" i="3" s="1"/>
  <c r="GM2" i="3"/>
  <c r="GC2" i="3"/>
  <c r="GE2" i="3" s="1"/>
  <c r="GF2" i="3" s="1"/>
  <c r="GB2" i="3"/>
  <c r="IL3" i="24"/>
  <c r="IM3" i="24" s="1"/>
  <c r="IL4" i="24"/>
  <c r="IM4" i="24" s="1"/>
  <c r="IL5" i="24"/>
  <c r="IM5" i="24" s="1"/>
  <c r="IL6" i="24"/>
  <c r="IM6" i="24" s="1"/>
  <c r="IL7" i="24"/>
  <c r="IM7" i="24" s="1"/>
  <c r="IL8" i="24"/>
  <c r="IM8" i="24" s="1"/>
  <c r="IL9" i="24"/>
  <c r="IM9" i="24" s="1"/>
  <c r="IL10" i="24"/>
  <c r="IM10" i="24" s="1"/>
  <c r="IL11" i="24"/>
  <c r="IM11" i="24" s="1"/>
  <c r="IL12" i="24"/>
  <c r="IM12" i="24" s="1"/>
  <c r="IL13" i="24"/>
  <c r="IM13" i="24" s="1"/>
  <c r="IL2" i="24"/>
  <c r="IE2" i="24"/>
  <c r="IG2" i="24" s="1"/>
  <c r="IH2" i="24" s="1"/>
  <c r="ID2" i="24"/>
  <c r="HT2" i="24"/>
  <c r="HV2" i="24" s="1"/>
  <c r="HW2" i="24" s="1"/>
  <c r="HS2" i="24"/>
  <c r="HI2" i="24"/>
  <c r="HK2" i="24" s="1"/>
  <c r="HL2" i="24" s="1"/>
  <c r="HH2" i="24"/>
  <c r="GX2" i="24"/>
  <c r="GZ2" i="24" s="1"/>
  <c r="HA2" i="24" s="1"/>
  <c r="GW2" i="24"/>
  <c r="GM2" i="24"/>
  <c r="GO2" i="24" s="1"/>
  <c r="GP2" i="24" s="1"/>
  <c r="GL2" i="24"/>
  <c r="IM2" i="24" l="1"/>
  <c r="IN2" i="24" s="1"/>
  <c r="HX2" i="24"/>
  <c r="GQ2" i="24"/>
  <c r="HM2" i="24"/>
  <c r="II2" i="24"/>
  <c r="HB2" i="24"/>
  <c r="GR2" i="3"/>
  <c r="HN2" i="3"/>
  <c r="HY2" i="3"/>
  <c r="IJ2" i="3"/>
  <c r="IU2" i="3"/>
  <c r="HC2" i="3"/>
  <c r="HJ2" i="24"/>
  <c r="KR18" i="16"/>
  <c r="KR15" i="16"/>
  <c r="KR13" i="16"/>
  <c r="KR11" i="16"/>
  <c r="KR9" i="16"/>
  <c r="KR6" i="16"/>
  <c r="KR4" i="16"/>
  <c r="KR2" i="16"/>
  <c r="KR19" i="16"/>
  <c r="KR17" i="16"/>
  <c r="KR16" i="16"/>
  <c r="KR14" i="16"/>
  <c r="KR12" i="16"/>
  <c r="KR10" i="16"/>
  <c r="KR8" i="16"/>
  <c r="KR7" i="16"/>
  <c r="KR5" i="16"/>
  <c r="KR3" i="16"/>
  <c r="JK24" i="3"/>
  <c r="JK22" i="3"/>
  <c r="JK20" i="3"/>
  <c r="JK18" i="3"/>
  <c r="JK16" i="3"/>
  <c r="JK13" i="3"/>
  <c r="JK11" i="3"/>
  <c r="JK9" i="3"/>
  <c r="JK7" i="3"/>
  <c r="JK5" i="3"/>
  <c r="JK3" i="3"/>
  <c r="JK25" i="3"/>
  <c r="JK23" i="3"/>
  <c r="JK21" i="3"/>
  <c r="JK19" i="3"/>
  <c r="JK17" i="3"/>
  <c r="JK15" i="3"/>
  <c r="JK14" i="3"/>
  <c r="JK12" i="3"/>
  <c r="JK10" i="3"/>
  <c r="JK8" i="3"/>
  <c r="JK6" i="3"/>
  <c r="JK4" i="3"/>
  <c r="IN12" i="24"/>
  <c r="IN8" i="24"/>
  <c r="IN4" i="24"/>
  <c r="IN13" i="24"/>
  <c r="IN11" i="24"/>
  <c r="IN9" i="24"/>
  <c r="IN7" i="24"/>
  <c r="IN5" i="24"/>
  <c r="IN3" i="24"/>
  <c r="IN10" i="24"/>
  <c r="IN6" i="24"/>
  <c r="IF2" i="24"/>
  <c r="GG2" i="3"/>
  <c r="GD2" i="3"/>
  <c r="GO2" i="3"/>
  <c r="GZ2" i="3"/>
  <c r="HK2" i="3"/>
  <c r="HV2" i="3"/>
  <c r="IG2" i="3"/>
  <c r="IR2" i="3"/>
  <c r="JC2" i="3"/>
  <c r="JD2" i="3"/>
  <c r="JE2" i="3" s="1"/>
  <c r="HU2" i="24"/>
  <c r="GY2" i="24"/>
  <c r="GN2" i="24"/>
  <c r="JF2" i="3" l="1"/>
  <c r="JJ2" i="3"/>
  <c r="JK2" i="3" s="1"/>
  <c r="GE3" i="21" l="1"/>
  <c r="GE4" i="21"/>
  <c r="GE5" i="21"/>
  <c r="GE6" i="21"/>
  <c r="GE7" i="21"/>
  <c r="GE8" i="21"/>
  <c r="GE9" i="21"/>
  <c r="GE10" i="21"/>
  <c r="GE11" i="21"/>
  <c r="GE12" i="21"/>
  <c r="GE13" i="21"/>
  <c r="GE14" i="21"/>
  <c r="FX3" i="21"/>
  <c r="FX4" i="21"/>
  <c r="FX5" i="21"/>
  <c r="FX6" i="21"/>
  <c r="FX7" i="21"/>
  <c r="FX8" i="21"/>
  <c r="FX9" i="21"/>
  <c r="FX10" i="21"/>
  <c r="FX11" i="21"/>
  <c r="FX12" i="21"/>
  <c r="FX13" i="21"/>
  <c r="FX14" i="21"/>
  <c r="GE2" i="21"/>
  <c r="FX2" i="21"/>
  <c r="GP3" i="5" l="1"/>
  <c r="GP4" i="5"/>
  <c r="GP5" i="5"/>
  <c r="GP6" i="5"/>
  <c r="GP7" i="5"/>
  <c r="GP8" i="5"/>
  <c r="GP9" i="5"/>
  <c r="GP10" i="5"/>
  <c r="GP11" i="5"/>
  <c r="GP12" i="5"/>
  <c r="GP13" i="5"/>
  <c r="GP14" i="5"/>
  <c r="GP15" i="5"/>
  <c r="GP16" i="5"/>
  <c r="GP17" i="5"/>
  <c r="GP18" i="5"/>
  <c r="GP19" i="5"/>
  <c r="GP20" i="5"/>
  <c r="GP21" i="5"/>
  <c r="GP22" i="5"/>
  <c r="GP23" i="5"/>
  <c r="GP24" i="5"/>
  <c r="GP25" i="5"/>
  <c r="GP26" i="5"/>
  <c r="GP27" i="5"/>
  <c r="GI3" i="5"/>
  <c r="GI4" i="5"/>
  <c r="GI5" i="5"/>
  <c r="GI6" i="5"/>
  <c r="GI7" i="5"/>
  <c r="GI8" i="5"/>
  <c r="GI9" i="5"/>
  <c r="GI10" i="5"/>
  <c r="GI11" i="5"/>
  <c r="GI12" i="5"/>
  <c r="GI13" i="5"/>
  <c r="GI14" i="5"/>
  <c r="GI15" i="5"/>
  <c r="GI16" i="5"/>
  <c r="GI17" i="5"/>
  <c r="GI18" i="5"/>
  <c r="GI19" i="5"/>
  <c r="GI20" i="5"/>
  <c r="GI21" i="5"/>
  <c r="GI22" i="5"/>
  <c r="GI23" i="5"/>
  <c r="GI24" i="5"/>
  <c r="GI25" i="5"/>
  <c r="GI26" i="5"/>
  <c r="GI27" i="5"/>
  <c r="GP2" i="5"/>
  <c r="GI2" i="5"/>
  <c r="HA3" i="6"/>
  <c r="HA4" i="6"/>
  <c r="HA5" i="6"/>
  <c r="HA6" i="6"/>
  <c r="HA7" i="6"/>
  <c r="HA8" i="6"/>
  <c r="HA9" i="6"/>
  <c r="HA10" i="6"/>
  <c r="HA11" i="6"/>
  <c r="HA12" i="6"/>
  <c r="HA13" i="6"/>
  <c r="HA14" i="6"/>
  <c r="HA15" i="6"/>
  <c r="HA16" i="6"/>
  <c r="HA17" i="6"/>
  <c r="HA18" i="6"/>
  <c r="HA19" i="6"/>
  <c r="HA20" i="6"/>
  <c r="HA21" i="6"/>
  <c r="HA22" i="6"/>
  <c r="HA23" i="6"/>
  <c r="HA24" i="6"/>
  <c r="HA25" i="6"/>
  <c r="HA26" i="6"/>
  <c r="HA27" i="6"/>
  <c r="HA28" i="6"/>
  <c r="HA29" i="6"/>
  <c r="HA30" i="6"/>
  <c r="HA31" i="6"/>
  <c r="HA32" i="6"/>
  <c r="HA33" i="6"/>
  <c r="HA34" i="6"/>
  <c r="HA35" i="6"/>
  <c r="HA36" i="6"/>
  <c r="HA37" i="6"/>
  <c r="HA38" i="6"/>
  <c r="HA39" i="6"/>
  <c r="HA40" i="6"/>
  <c r="GT3" i="6"/>
  <c r="GT4" i="6"/>
  <c r="GT5" i="6"/>
  <c r="GT6" i="6"/>
  <c r="GT7" i="6"/>
  <c r="GT8" i="6"/>
  <c r="GT9" i="6"/>
  <c r="GT10" i="6"/>
  <c r="GT11" i="6"/>
  <c r="GT12" i="6"/>
  <c r="GT13" i="6"/>
  <c r="GT14" i="6"/>
  <c r="GT15" i="6"/>
  <c r="GT16" i="6"/>
  <c r="GT17" i="6"/>
  <c r="GT18" i="6"/>
  <c r="GT19" i="6"/>
  <c r="GT20" i="6"/>
  <c r="GT21" i="6"/>
  <c r="GT22" i="6"/>
  <c r="GT23" i="6"/>
  <c r="GT24" i="6"/>
  <c r="GT25" i="6"/>
  <c r="GT26" i="6"/>
  <c r="GT27" i="6"/>
  <c r="GT28" i="6"/>
  <c r="GT29" i="6"/>
  <c r="GT30" i="6"/>
  <c r="GT31" i="6"/>
  <c r="GT32" i="6"/>
  <c r="GT33" i="6"/>
  <c r="GT34" i="6"/>
  <c r="GT35" i="6"/>
  <c r="GT36" i="6"/>
  <c r="GT37" i="6"/>
  <c r="GT38" i="6"/>
  <c r="GT39" i="6"/>
  <c r="GT40" i="6"/>
  <c r="HA2" i="6"/>
  <c r="GT2" i="6"/>
  <c r="GP3" i="16"/>
  <c r="GP4" i="16"/>
  <c r="GP5" i="16"/>
  <c r="GP6" i="16"/>
  <c r="GP7" i="16"/>
  <c r="GP8" i="16"/>
  <c r="GP9" i="16"/>
  <c r="GP10" i="16"/>
  <c r="GP11" i="16"/>
  <c r="GP12" i="16"/>
  <c r="GP13" i="16"/>
  <c r="GP14" i="16"/>
  <c r="GP15" i="16"/>
  <c r="GP16" i="16"/>
  <c r="GP17" i="16"/>
  <c r="GP18" i="16"/>
  <c r="GP19" i="16"/>
  <c r="GI3" i="16"/>
  <c r="GI4" i="16"/>
  <c r="GI5" i="16"/>
  <c r="GI6" i="16"/>
  <c r="GI7" i="16"/>
  <c r="GI8" i="16"/>
  <c r="GI9" i="16"/>
  <c r="GI10" i="16"/>
  <c r="GI11" i="16"/>
  <c r="GI12" i="16"/>
  <c r="GI13" i="16"/>
  <c r="GI14" i="16"/>
  <c r="GI15" i="16"/>
  <c r="GI16" i="16"/>
  <c r="GI17" i="16"/>
  <c r="GI18" i="16"/>
  <c r="GI19" i="16"/>
  <c r="DN3" i="4" l="1"/>
  <c r="DO3" i="4" s="1"/>
  <c r="DN4" i="4"/>
  <c r="DO4" i="4" s="1"/>
  <c r="DN5" i="4"/>
  <c r="DP5" i="4" s="1"/>
  <c r="DQ5" i="4" s="1"/>
  <c r="DN6" i="4"/>
  <c r="DO6" i="4" s="1"/>
  <c r="DN7" i="4"/>
  <c r="DP7" i="4" s="1"/>
  <c r="DQ7" i="4" s="1"/>
  <c r="DN8" i="4"/>
  <c r="DP8" i="4" s="1"/>
  <c r="DQ8" i="4" s="1"/>
  <c r="DN9" i="4"/>
  <c r="DO9" i="4" s="1"/>
  <c r="DN10" i="4"/>
  <c r="DO10" i="4" s="1"/>
  <c r="DN11" i="4"/>
  <c r="DO11" i="4" s="1"/>
  <c r="DN12" i="4"/>
  <c r="DO12" i="4" s="1"/>
  <c r="DN13" i="4"/>
  <c r="DO13" i="4" s="1"/>
  <c r="DN14" i="4"/>
  <c r="DO14" i="4" s="1"/>
  <c r="DN15" i="4"/>
  <c r="DO15" i="4" s="1"/>
  <c r="DN16" i="4"/>
  <c r="DO16" i="4" s="1"/>
  <c r="DN17" i="4"/>
  <c r="DP17" i="4" s="1"/>
  <c r="DQ17" i="4" s="1"/>
  <c r="DN18" i="4"/>
  <c r="DP18" i="4" s="1"/>
  <c r="DQ18" i="4" s="1"/>
  <c r="DN19" i="4"/>
  <c r="DP19" i="4" s="1"/>
  <c r="DQ19" i="4" s="1"/>
  <c r="DN20" i="4"/>
  <c r="DP20" i="4" s="1"/>
  <c r="DQ20" i="4" s="1"/>
  <c r="DN21" i="4"/>
  <c r="DO21" i="4" s="1"/>
  <c r="DN22" i="4"/>
  <c r="DO22" i="4" s="1"/>
  <c r="DN23" i="4"/>
  <c r="DO23" i="4" s="1"/>
  <c r="DN24" i="4"/>
  <c r="DO24" i="4" s="1"/>
  <c r="DN25" i="4"/>
  <c r="DO25" i="4" s="1"/>
  <c r="DN26" i="4"/>
  <c r="DO26" i="4" s="1"/>
  <c r="DN27" i="4"/>
  <c r="DO27" i="4" s="1"/>
  <c r="DN28" i="4"/>
  <c r="DO28" i="4" s="1"/>
  <c r="DN29" i="4"/>
  <c r="DP29" i="4" s="1"/>
  <c r="DQ29" i="4" s="1"/>
  <c r="DN30" i="4"/>
  <c r="DP30" i="4" s="1"/>
  <c r="DQ30" i="4" s="1"/>
  <c r="DN31" i="4"/>
  <c r="DO31" i="4" s="1"/>
  <c r="DN32" i="4"/>
  <c r="DO32" i="4" s="1"/>
  <c r="DN33" i="4"/>
  <c r="DO33" i="4" s="1"/>
  <c r="DN34" i="4"/>
  <c r="DO34" i="4" s="1"/>
  <c r="DM3" i="4"/>
  <c r="DM4" i="4"/>
  <c r="DM5" i="4"/>
  <c r="DM6" i="4"/>
  <c r="DM7" i="4"/>
  <c r="DM8" i="4"/>
  <c r="DM9" i="4"/>
  <c r="DM10" i="4"/>
  <c r="DM11" i="4"/>
  <c r="DM12" i="4"/>
  <c r="DM13" i="4"/>
  <c r="DM14" i="4"/>
  <c r="DM15" i="4"/>
  <c r="DM16" i="4"/>
  <c r="DM17" i="4"/>
  <c r="DM18" i="4"/>
  <c r="DM19" i="4"/>
  <c r="DM20" i="4"/>
  <c r="DM21" i="4"/>
  <c r="DM22" i="4"/>
  <c r="DM23" i="4"/>
  <c r="DM24" i="4"/>
  <c r="DM25" i="4"/>
  <c r="DM26" i="4"/>
  <c r="DM27" i="4"/>
  <c r="DM28" i="4"/>
  <c r="DM29" i="4"/>
  <c r="DM30" i="4"/>
  <c r="DM31" i="4"/>
  <c r="DM32" i="4"/>
  <c r="DM33" i="4"/>
  <c r="DM34" i="4"/>
  <c r="DM2" i="4"/>
  <c r="EU3" i="14"/>
  <c r="EV3" i="14" s="1"/>
  <c r="EU4" i="14"/>
  <c r="EV4" i="14" s="1"/>
  <c r="EU5" i="14"/>
  <c r="EW5" i="14" s="1"/>
  <c r="EX5" i="14" s="1"/>
  <c r="EU6" i="14"/>
  <c r="EW6" i="14" s="1"/>
  <c r="EX6" i="14" s="1"/>
  <c r="EU7" i="14"/>
  <c r="EW7" i="14" s="1"/>
  <c r="EX7" i="14" s="1"/>
  <c r="EU8" i="14"/>
  <c r="EW8" i="14" s="1"/>
  <c r="EX8" i="14" s="1"/>
  <c r="EU9" i="14"/>
  <c r="EW9" i="14" s="1"/>
  <c r="EX9" i="14" s="1"/>
  <c r="EU10" i="14"/>
  <c r="EW10" i="14" s="1"/>
  <c r="EX10" i="14" s="1"/>
  <c r="EU11" i="14"/>
  <c r="EV11" i="14" s="1"/>
  <c r="EU12" i="14"/>
  <c r="EV12" i="14" s="1"/>
  <c r="EU13" i="14"/>
  <c r="EV13" i="14" s="1"/>
  <c r="EU14" i="14"/>
  <c r="EW14" i="14" s="1"/>
  <c r="EX14" i="14" s="1"/>
  <c r="EU15" i="14"/>
  <c r="EV15" i="14" s="1"/>
  <c r="EU16" i="14"/>
  <c r="EW16" i="14" s="1"/>
  <c r="EX16" i="14" s="1"/>
  <c r="ET3" i="14"/>
  <c r="ET4" i="14"/>
  <c r="ET5" i="14"/>
  <c r="ET6" i="14"/>
  <c r="ET7" i="14"/>
  <c r="ET8" i="14"/>
  <c r="ET9" i="14"/>
  <c r="ET10" i="14"/>
  <c r="ET11" i="14"/>
  <c r="ET12" i="14"/>
  <c r="ET13" i="14"/>
  <c r="ET14" i="14"/>
  <c r="ET15" i="14"/>
  <c r="ET16" i="14"/>
  <c r="ET2" i="14"/>
  <c r="DY3" i="19"/>
  <c r="DZ3" i="19" s="1"/>
  <c r="DY4" i="19"/>
  <c r="EA4" i="19" s="1"/>
  <c r="EB4" i="19" s="1"/>
  <c r="DY5" i="19"/>
  <c r="EA5" i="19" s="1"/>
  <c r="EB5" i="19" s="1"/>
  <c r="DY6" i="19"/>
  <c r="EA6" i="19" s="1"/>
  <c r="EB6" i="19" s="1"/>
  <c r="DY7" i="19"/>
  <c r="EA7" i="19" s="1"/>
  <c r="EB7" i="19" s="1"/>
  <c r="DY8" i="19"/>
  <c r="EA8" i="19" s="1"/>
  <c r="EB8" i="19" s="1"/>
  <c r="DY9" i="19"/>
  <c r="EA9" i="19" s="1"/>
  <c r="EB9" i="19" s="1"/>
  <c r="DY10" i="19"/>
  <c r="EA10" i="19" s="1"/>
  <c r="EB10" i="19" s="1"/>
  <c r="DY11" i="19"/>
  <c r="EA11" i="19" s="1"/>
  <c r="EB11" i="19" s="1"/>
  <c r="DY12" i="19"/>
  <c r="EA12" i="19" s="1"/>
  <c r="EB12" i="19" s="1"/>
  <c r="DY13" i="19"/>
  <c r="EA13" i="19" s="1"/>
  <c r="EB13" i="19" s="1"/>
  <c r="DY14" i="19"/>
  <c r="EA14" i="19" s="1"/>
  <c r="EB14" i="19" s="1"/>
  <c r="DX3" i="19"/>
  <c r="DX4" i="19"/>
  <c r="DX5" i="19"/>
  <c r="DX6" i="19"/>
  <c r="DX7" i="19"/>
  <c r="DX8" i="19"/>
  <c r="DX9" i="19"/>
  <c r="DX10" i="19"/>
  <c r="DX11" i="19"/>
  <c r="DX12" i="19"/>
  <c r="DX13" i="19"/>
  <c r="DX14" i="19"/>
  <c r="DX2" i="19"/>
  <c r="EC10" i="19" l="1"/>
  <c r="EC9" i="19"/>
  <c r="EC11" i="19"/>
  <c r="EC8" i="19"/>
  <c r="EC14" i="19"/>
  <c r="EC7" i="19"/>
  <c r="EC6" i="19"/>
  <c r="EC13" i="19"/>
  <c r="EC5" i="19"/>
  <c r="EC12" i="19"/>
  <c r="EC4" i="19"/>
  <c r="EW13" i="14"/>
  <c r="EX13" i="14" s="1"/>
  <c r="EW4" i="14"/>
  <c r="EX4" i="14" s="1"/>
  <c r="EW3" i="14"/>
  <c r="EX3" i="14" s="1"/>
  <c r="EV16" i="14"/>
  <c r="EV10" i="14"/>
  <c r="EW15" i="14"/>
  <c r="EX15" i="14" s="1"/>
  <c r="EY5" i="14"/>
  <c r="EY14" i="14"/>
  <c r="EY16" i="14"/>
  <c r="EY9" i="14"/>
  <c r="EY6" i="14"/>
  <c r="EY8" i="14"/>
  <c r="EY7" i="14"/>
  <c r="EY10" i="14"/>
  <c r="EW12" i="14"/>
  <c r="EX12" i="14" s="1"/>
  <c r="EV9" i="14"/>
  <c r="EW11" i="14"/>
  <c r="EX11" i="14" s="1"/>
  <c r="EV8" i="14"/>
  <c r="EV7" i="14"/>
  <c r="EV6" i="14"/>
  <c r="EV5" i="14"/>
  <c r="EV14" i="14"/>
  <c r="DR8" i="4"/>
  <c r="DR7" i="4"/>
  <c r="DR18" i="4"/>
  <c r="DR5" i="4"/>
  <c r="DR29" i="4"/>
  <c r="DR20" i="4"/>
  <c r="DR19" i="4"/>
  <c r="DO18" i="4"/>
  <c r="DO7" i="4"/>
  <c r="DR17" i="4"/>
  <c r="DP26" i="4"/>
  <c r="DQ26" i="4" s="1"/>
  <c r="DR30" i="4"/>
  <c r="DP16" i="4"/>
  <c r="DQ16" i="4" s="1"/>
  <c r="DO17" i="4"/>
  <c r="DP15" i="4"/>
  <c r="DQ15" i="4" s="1"/>
  <c r="DP6" i="4"/>
  <c r="DQ6" i="4" s="1"/>
  <c r="DO8" i="4"/>
  <c r="DP4" i="4"/>
  <c r="DQ4" i="4" s="1"/>
  <c r="DO5" i="4"/>
  <c r="DP3" i="4"/>
  <c r="DQ3" i="4" s="1"/>
  <c r="DO30" i="4"/>
  <c r="DP28" i="4"/>
  <c r="DQ28" i="4" s="1"/>
  <c r="DO29" i="4"/>
  <c r="DP27" i="4"/>
  <c r="DQ27" i="4" s="1"/>
  <c r="DO20" i="4"/>
  <c r="DO19" i="4"/>
  <c r="DP14" i="4"/>
  <c r="DQ14" i="4" s="1"/>
  <c r="DP25" i="4"/>
  <c r="DQ25" i="4" s="1"/>
  <c r="DP13" i="4"/>
  <c r="DQ13" i="4" s="1"/>
  <c r="DP34" i="4"/>
  <c r="DQ34" i="4" s="1"/>
  <c r="DP24" i="4"/>
  <c r="DQ24" i="4" s="1"/>
  <c r="DP12" i="4"/>
  <c r="DQ12" i="4" s="1"/>
  <c r="DP33" i="4"/>
  <c r="DQ33" i="4" s="1"/>
  <c r="DP23" i="4"/>
  <c r="DQ23" i="4" s="1"/>
  <c r="DP11" i="4"/>
  <c r="DQ11" i="4" s="1"/>
  <c r="DP32" i="4"/>
  <c r="DQ32" i="4" s="1"/>
  <c r="DP22" i="4"/>
  <c r="DQ22" i="4" s="1"/>
  <c r="DP10" i="4"/>
  <c r="DQ10" i="4" s="1"/>
  <c r="DP31" i="4"/>
  <c r="DQ31" i="4" s="1"/>
  <c r="DP21" i="4"/>
  <c r="DQ21" i="4" s="1"/>
  <c r="DP9" i="4"/>
  <c r="DQ9" i="4" s="1"/>
  <c r="DZ14" i="19"/>
  <c r="DZ11" i="19"/>
  <c r="DZ10" i="19"/>
  <c r="DZ9" i="19"/>
  <c r="DZ8" i="19"/>
  <c r="DZ7" i="19"/>
  <c r="DZ13" i="19"/>
  <c r="DZ6" i="19"/>
  <c r="EA3" i="19"/>
  <c r="EB3" i="19" s="1"/>
  <c r="DZ5" i="19"/>
  <c r="DZ12" i="19"/>
  <c r="DZ4" i="19"/>
  <c r="FT3" i="14"/>
  <c r="FT4" i="14"/>
  <c r="FT5" i="14"/>
  <c r="FT6" i="14"/>
  <c r="FT7" i="14"/>
  <c r="FT8" i="14"/>
  <c r="FT9" i="14"/>
  <c r="FT10" i="14"/>
  <c r="FT11" i="14"/>
  <c r="FT12" i="14"/>
  <c r="FT13" i="14"/>
  <c r="FT14" i="14"/>
  <c r="FT15" i="14"/>
  <c r="FT16" i="14"/>
  <c r="FT2" i="14"/>
  <c r="FM3" i="14"/>
  <c r="FM4" i="14"/>
  <c r="FM5" i="14"/>
  <c r="FM6" i="14"/>
  <c r="FM7" i="14"/>
  <c r="FM8" i="14"/>
  <c r="FM9" i="14"/>
  <c r="FM10" i="14"/>
  <c r="FM11" i="14"/>
  <c r="FM12" i="14"/>
  <c r="FM13" i="14"/>
  <c r="FM14" i="14"/>
  <c r="FM15" i="14"/>
  <c r="FM16" i="14"/>
  <c r="FM2" i="14"/>
  <c r="FI3" i="4"/>
  <c r="FI4" i="4"/>
  <c r="FI5" i="4"/>
  <c r="FI6" i="4"/>
  <c r="FI7" i="4"/>
  <c r="FI8" i="4"/>
  <c r="FI9" i="4"/>
  <c r="FI10" i="4"/>
  <c r="FI11" i="4"/>
  <c r="FI12" i="4"/>
  <c r="FI13" i="4"/>
  <c r="FI14" i="4"/>
  <c r="FI15" i="4"/>
  <c r="FI16" i="4"/>
  <c r="FI17" i="4"/>
  <c r="FI18" i="4"/>
  <c r="FI19" i="4"/>
  <c r="FI20" i="4"/>
  <c r="FI21" i="4"/>
  <c r="FI22" i="4"/>
  <c r="FI23" i="4"/>
  <c r="FI24" i="4"/>
  <c r="FI25" i="4"/>
  <c r="FI26" i="4"/>
  <c r="FI27" i="4"/>
  <c r="FI28" i="4"/>
  <c r="FI29" i="4"/>
  <c r="FI30" i="4"/>
  <c r="FI31" i="4"/>
  <c r="FI32" i="4"/>
  <c r="FI33" i="4"/>
  <c r="FI34" i="4"/>
  <c r="FB3" i="4"/>
  <c r="FB4" i="4"/>
  <c r="FB5" i="4"/>
  <c r="FB6" i="4"/>
  <c r="FB7" i="4"/>
  <c r="FB8" i="4"/>
  <c r="FB9" i="4"/>
  <c r="FB10" i="4"/>
  <c r="FB11" i="4"/>
  <c r="FB12" i="4"/>
  <c r="FB13" i="4"/>
  <c r="FB14" i="4"/>
  <c r="FB15" i="4"/>
  <c r="FB16" i="4"/>
  <c r="FB17" i="4"/>
  <c r="FB18" i="4"/>
  <c r="FB19" i="4"/>
  <c r="FB20" i="4"/>
  <c r="FB21" i="4"/>
  <c r="FB22" i="4"/>
  <c r="FB23" i="4"/>
  <c r="FB24" i="4"/>
  <c r="FB25" i="4"/>
  <c r="FB26" i="4"/>
  <c r="FB27" i="4"/>
  <c r="FB28" i="4"/>
  <c r="FB29" i="4"/>
  <c r="FB30" i="4"/>
  <c r="FB31" i="4"/>
  <c r="FB32" i="4"/>
  <c r="FB33" i="4"/>
  <c r="FB34" i="4"/>
  <c r="FI2" i="4"/>
  <c r="FB2" i="4"/>
  <c r="FT3" i="3"/>
  <c r="FT4" i="3"/>
  <c r="FT5" i="3"/>
  <c r="FT6" i="3"/>
  <c r="FT7" i="3"/>
  <c r="FT8" i="3"/>
  <c r="FT9" i="3"/>
  <c r="FT10" i="3"/>
  <c r="FT11" i="3"/>
  <c r="FT12" i="3"/>
  <c r="FT13" i="3"/>
  <c r="FT14" i="3"/>
  <c r="FT15" i="3"/>
  <c r="FT16" i="3"/>
  <c r="FT17" i="3"/>
  <c r="FT18" i="3"/>
  <c r="FT19" i="3"/>
  <c r="FT20" i="3"/>
  <c r="FT21" i="3"/>
  <c r="FT22" i="3"/>
  <c r="FT23" i="3"/>
  <c r="FT24" i="3"/>
  <c r="FT25" i="3"/>
  <c r="FT2" i="3"/>
  <c r="FM3" i="3"/>
  <c r="FM4" i="3"/>
  <c r="FM5" i="3"/>
  <c r="FM6" i="3"/>
  <c r="FM7" i="3"/>
  <c r="FM8" i="3"/>
  <c r="FM9" i="3"/>
  <c r="FM10" i="3"/>
  <c r="FM11" i="3"/>
  <c r="FM12" i="3"/>
  <c r="FM13" i="3"/>
  <c r="FM14" i="3"/>
  <c r="FM15" i="3"/>
  <c r="FM16" i="3"/>
  <c r="FM17" i="3"/>
  <c r="FM18" i="3"/>
  <c r="FM19" i="3"/>
  <c r="FM20" i="3"/>
  <c r="FM21" i="3"/>
  <c r="FM22" i="3"/>
  <c r="FM23" i="3"/>
  <c r="FM24" i="3"/>
  <c r="FM25" i="3"/>
  <c r="FM2" i="3"/>
  <c r="GE3" i="24"/>
  <c r="GE4" i="24"/>
  <c r="GE5" i="24"/>
  <c r="GE6" i="24"/>
  <c r="GE7" i="24"/>
  <c r="GE8" i="24"/>
  <c r="GE9" i="24"/>
  <c r="GE10" i="24"/>
  <c r="GE11" i="24"/>
  <c r="GE12" i="24"/>
  <c r="GE13" i="24"/>
  <c r="FX3" i="24"/>
  <c r="FX4" i="24"/>
  <c r="FX5" i="24"/>
  <c r="FX6" i="24"/>
  <c r="FX7" i="24"/>
  <c r="FX8" i="24"/>
  <c r="FX9" i="24"/>
  <c r="FX10" i="24"/>
  <c r="FX11" i="24"/>
  <c r="FX12" i="24"/>
  <c r="FX13" i="24"/>
  <c r="GE2" i="24"/>
  <c r="FX2" i="24"/>
  <c r="EY13" i="14" l="1"/>
  <c r="EY15" i="14"/>
  <c r="FQ25" i="3"/>
  <c r="EC3" i="19"/>
  <c r="EY3" i="14"/>
  <c r="EY4" i="14"/>
  <c r="EY12" i="14"/>
  <c r="EY11" i="14"/>
  <c r="DR23" i="4"/>
  <c r="DR33" i="4"/>
  <c r="DR28" i="4"/>
  <c r="DR26" i="4"/>
  <c r="DR27" i="4"/>
  <c r="DR12" i="4"/>
  <c r="DR24" i="4"/>
  <c r="DR3" i="4"/>
  <c r="DR34" i="4"/>
  <c r="DR9" i="4"/>
  <c r="DR13" i="4"/>
  <c r="DR4" i="4"/>
  <c r="DR21" i="4"/>
  <c r="DR25" i="4"/>
  <c r="DR11" i="4"/>
  <c r="DR31" i="4"/>
  <c r="DR14" i="4"/>
  <c r="DR6" i="4"/>
  <c r="DR10" i="4"/>
  <c r="DR15" i="4"/>
  <c r="DR22" i="4"/>
  <c r="DR32" i="4"/>
  <c r="DR16" i="4"/>
  <c r="FQ24" i="3"/>
  <c r="GM3" i="6" l="1"/>
  <c r="GM4" i="6"/>
  <c r="GN4" i="6" s="1"/>
  <c r="GM5" i="6"/>
  <c r="GM6" i="6"/>
  <c r="GN6" i="6" s="1"/>
  <c r="GM7" i="6"/>
  <c r="GM8" i="6"/>
  <c r="GM9" i="6"/>
  <c r="GM10" i="6"/>
  <c r="GM11" i="6"/>
  <c r="GM12" i="6"/>
  <c r="GM13" i="6"/>
  <c r="GM14" i="6"/>
  <c r="GM15" i="6"/>
  <c r="GM16" i="6"/>
  <c r="GN16" i="6" s="1"/>
  <c r="GM17" i="6"/>
  <c r="GM18" i="6"/>
  <c r="GM19" i="6"/>
  <c r="GN19" i="6" s="1"/>
  <c r="GM20" i="6"/>
  <c r="GM21" i="6"/>
  <c r="GM22" i="6"/>
  <c r="GM23" i="6"/>
  <c r="GM24" i="6"/>
  <c r="GM25" i="6"/>
  <c r="GM26" i="6"/>
  <c r="GN26" i="6" s="1"/>
  <c r="GM27" i="6"/>
  <c r="GN27" i="6" s="1"/>
  <c r="GM28" i="6"/>
  <c r="GM29" i="6"/>
  <c r="GM30" i="6"/>
  <c r="GM31" i="6"/>
  <c r="GM32" i="6"/>
  <c r="GM33" i="6"/>
  <c r="GM34" i="6"/>
  <c r="GM35" i="6"/>
  <c r="GM36" i="6"/>
  <c r="GM37" i="6"/>
  <c r="GM38" i="6"/>
  <c r="GM39" i="6"/>
  <c r="GO39" i="6" s="1"/>
  <c r="GP39" i="6" s="1"/>
  <c r="GM40" i="6"/>
  <c r="GL3" i="6"/>
  <c r="GL4" i="6"/>
  <c r="GL5" i="6"/>
  <c r="GL6" i="6"/>
  <c r="GL7" i="6"/>
  <c r="GL8" i="6"/>
  <c r="GL9" i="6"/>
  <c r="GL10" i="6"/>
  <c r="GL11" i="6"/>
  <c r="GL12" i="6"/>
  <c r="GL13" i="6"/>
  <c r="GL14" i="6"/>
  <c r="GL15" i="6"/>
  <c r="GL16" i="6"/>
  <c r="GL17" i="6"/>
  <c r="GL18" i="6"/>
  <c r="GL19" i="6"/>
  <c r="GL20" i="6"/>
  <c r="GL21" i="6"/>
  <c r="GL22" i="6"/>
  <c r="GL23" i="6"/>
  <c r="GL24" i="6"/>
  <c r="GL25" i="6"/>
  <c r="GL26" i="6"/>
  <c r="GL27" i="6"/>
  <c r="GL28" i="6"/>
  <c r="GL29" i="6"/>
  <c r="GL30" i="6"/>
  <c r="GL31" i="6"/>
  <c r="GL32" i="6"/>
  <c r="GL33" i="6"/>
  <c r="GL34" i="6"/>
  <c r="GL35" i="6"/>
  <c r="GL36" i="6"/>
  <c r="GL37" i="6"/>
  <c r="GL38" i="6"/>
  <c r="GL39" i="6"/>
  <c r="GL40" i="6"/>
  <c r="GL2" i="6"/>
  <c r="GB3" i="6"/>
  <c r="GD3" i="6" s="1"/>
  <c r="GE3" i="6" s="1"/>
  <c r="GB4" i="6"/>
  <c r="GC4" i="6" s="1"/>
  <c r="GB5" i="6"/>
  <c r="GD5" i="6" s="1"/>
  <c r="GE5" i="6" s="1"/>
  <c r="GB6" i="6"/>
  <c r="GD6" i="6" s="1"/>
  <c r="GE6" i="6" s="1"/>
  <c r="GB7" i="6"/>
  <c r="GD7" i="6" s="1"/>
  <c r="GE7" i="6" s="1"/>
  <c r="GB8" i="6"/>
  <c r="GD8" i="6" s="1"/>
  <c r="GE8" i="6" s="1"/>
  <c r="GB9" i="6"/>
  <c r="GD9" i="6" s="1"/>
  <c r="GE9" i="6" s="1"/>
  <c r="GB10" i="6"/>
  <c r="GD10" i="6" s="1"/>
  <c r="GE10" i="6" s="1"/>
  <c r="GB11" i="6"/>
  <c r="GD11" i="6" s="1"/>
  <c r="GE11" i="6" s="1"/>
  <c r="GB12" i="6"/>
  <c r="GD12" i="6" s="1"/>
  <c r="GE12" i="6" s="1"/>
  <c r="GB13" i="6"/>
  <c r="GC13" i="6" s="1"/>
  <c r="GB14" i="6"/>
  <c r="GC14" i="6" s="1"/>
  <c r="GB15" i="6"/>
  <c r="GD15" i="6" s="1"/>
  <c r="GE15" i="6" s="1"/>
  <c r="GB16" i="6"/>
  <c r="GC16" i="6" s="1"/>
  <c r="GB17" i="6"/>
  <c r="GC17" i="6" s="1"/>
  <c r="GB18" i="6"/>
  <c r="GD18" i="6" s="1"/>
  <c r="GE18" i="6" s="1"/>
  <c r="GB19" i="6"/>
  <c r="GD19" i="6" s="1"/>
  <c r="GE19" i="6" s="1"/>
  <c r="GB20" i="6"/>
  <c r="GD20" i="6" s="1"/>
  <c r="GE20" i="6" s="1"/>
  <c r="GB21" i="6"/>
  <c r="GD21" i="6" s="1"/>
  <c r="GE21" i="6" s="1"/>
  <c r="GB22" i="6"/>
  <c r="GD22" i="6" s="1"/>
  <c r="GE22" i="6" s="1"/>
  <c r="GB23" i="6"/>
  <c r="GD23" i="6" s="1"/>
  <c r="GE23" i="6" s="1"/>
  <c r="GB24" i="6"/>
  <c r="GC24" i="6" s="1"/>
  <c r="GB25" i="6"/>
  <c r="GC25" i="6" s="1"/>
  <c r="GB26" i="6"/>
  <c r="GC26" i="6" s="1"/>
  <c r="GB27" i="6"/>
  <c r="GD27" i="6" s="1"/>
  <c r="GE27" i="6" s="1"/>
  <c r="GB28" i="6"/>
  <c r="GD28" i="6" s="1"/>
  <c r="GE28" i="6" s="1"/>
  <c r="GB29" i="6"/>
  <c r="GD29" i="6" s="1"/>
  <c r="GE29" i="6" s="1"/>
  <c r="GB30" i="6"/>
  <c r="GD30" i="6" s="1"/>
  <c r="GE30" i="6" s="1"/>
  <c r="GB31" i="6"/>
  <c r="GD31" i="6" s="1"/>
  <c r="GE31" i="6" s="1"/>
  <c r="GB32" i="6"/>
  <c r="GD32" i="6" s="1"/>
  <c r="GE32" i="6" s="1"/>
  <c r="GB33" i="6"/>
  <c r="GD33" i="6" s="1"/>
  <c r="GE33" i="6" s="1"/>
  <c r="GB34" i="6"/>
  <c r="GC34" i="6" s="1"/>
  <c r="GB35" i="6"/>
  <c r="GC35" i="6" s="1"/>
  <c r="GB36" i="6"/>
  <c r="GD36" i="6" s="1"/>
  <c r="GE36" i="6" s="1"/>
  <c r="GB37" i="6"/>
  <c r="GC37" i="6" s="1"/>
  <c r="GB38" i="6"/>
  <c r="GC38" i="6" s="1"/>
  <c r="GB39" i="6"/>
  <c r="GD39" i="6" s="1"/>
  <c r="GE39" i="6" s="1"/>
  <c r="GB40" i="6"/>
  <c r="GD40" i="6" s="1"/>
  <c r="GE40" i="6" s="1"/>
  <c r="GA3" i="6"/>
  <c r="GA4" i="6"/>
  <c r="GA5" i="6"/>
  <c r="GA6" i="6"/>
  <c r="GA7" i="6"/>
  <c r="GA8" i="6"/>
  <c r="GA9" i="6"/>
  <c r="GA10" i="6"/>
  <c r="GA11" i="6"/>
  <c r="GA12" i="6"/>
  <c r="GA13" i="6"/>
  <c r="GA14" i="6"/>
  <c r="GA15" i="6"/>
  <c r="GA16" i="6"/>
  <c r="GA17" i="6"/>
  <c r="GA18" i="6"/>
  <c r="GA19" i="6"/>
  <c r="GA20" i="6"/>
  <c r="GA21" i="6"/>
  <c r="GA22" i="6"/>
  <c r="GA23" i="6"/>
  <c r="GA24" i="6"/>
  <c r="GA25" i="6"/>
  <c r="GA26" i="6"/>
  <c r="GA27" i="6"/>
  <c r="GA28" i="6"/>
  <c r="GA29" i="6"/>
  <c r="GA30" i="6"/>
  <c r="GA31" i="6"/>
  <c r="GA32" i="6"/>
  <c r="GA33" i="6"/>
  <c r="GA34" i="6"/>
  <c r="GA35" i="6"/>
  <c r="GA36" i="6"/>
  <c r="GA37" i="6"/>
  <c r="GA38" i="6"/>
  <c r="GA39" i="6"/>
  <c r="GA40" i="6"/>
  <c r="GA2" i="6"/>
  <c r="GB3" i="5"/>
  <c r="GB4" i="5"/>
  <c r="GB5" i="5"/>
  <c r="GB6" i="5"/>
  <c r="GB7" i="5"/>
  <c r="GB8" i="5"/>
  <c r="GC8" i="5" s="1"/>
  <c r="GB9" i="5"/>
  <c r="GC9" i="5" s="1"/>
  <c r="GB10" i="5"/>
  <c r="GD10" i="5" s="1"/>
  <c r="GE10" i="5" s="1"/>
  <c r="GB11" i="5"/>
  <c r="GD11" i="5" s="1"/>
  <c r="GE11" i="5" s="1"/>
  <c r="GB12" i="5"/>
  <c r="GB13" i="5"/>
  <c r="GB14" i="5"/>
  <c r="GB15" i="5"/>
  <c r="GB16" i="5"/>
  <c r="GB17" i="5"/>
  <c r="GD17" i="5" s="1"/>
  <c r="GE17" i="5" s="1"/>
  <c r="GB18" i="5"/>
  <c r="GB19" i="5"/>
  <c r="GD19" i="5" s="1"/>
  <c r="GE19" i="5" s="1"/>
  <c r="GB20" i="5"/>
  <c r="GD20" i="5" s="1"/>
  <c r="GE20" i="5" s="1"/>
  <c r="GB21" i="5"/>
  <c r="GD21" i="5" s="1"/>
  <c r="GE21" i="5" s="1"/>
  <c r="GB22" i="5"/>
  <c r="GD22" i="5" s="1"/>
  <c r="GE22" i="5" s="1"/>
  <c r="GB23" i="5"/>
  <c r="GD23" i="5" s="1"/>
  <c r="GE23" i="5" s="1"/>
  <c r="GB24" i="5"/>
  <c r="GB25" i="5"/>
  <c r="GB26" i="5"/>
  <c r="GB27" i="5"/>
  <c r="GA3" i="5"/>
  <c r="GA4" i="5"/>
  <c r="GA5" i="5"/>
  <c r="GA6" i="5"/>
  <c r="GA7" i="5"/>
  <c r="GA8" i="5"/>
  <c r="GA9" i="5"/>
  <c r="GA10" i="5"/>
  <c r="GA11" i="5"/>
  <c r="GA12" i="5"/>
  <c r="GA13" i="5"/>
  <c r="GA14" i="5"/>
  <c r="GA15" i="5"/>
  <c r="GA16" i="5"/>
  <c r="GA17" i="5"/>
  <c r="GA18" i="5"/>
  <c r="GA19" i="5"/>
  <c r="GA20" i="5"/>
  <c r="GA21" i="5"/>
  <c r="GA22" i="5"/>
  <c r="GA23" i="5"/>
  <c r="GA24" i="5"/>
  <c r="GA25" i="5"/>
  <c r="GA26" i="5"/>
  <c r="GA27" i="5"/>
  <c r="GA2" i="5"/>
  <c r="EU3" i="5"/>
  <c r="EW3" i="5" s="1"/>
  <c r="EX3" i="5" s="1"/>
  <c r="EU4" i="5"/>
  <c r="EW4" i="5" s="1"/>
  <c r="EX4" i="5" s="1"/>
  <c r="EU5" i="5"/>
  <c r="EV5" i="5" s="1"/>
  <c r="EU6" i="5"/>
  <c r="EW6" i="5" s="1"/>
  <c r="EX6" i="5" s="1"/>
  <c r="EU7" i="5"/>
  <c r="EW7" i="5" s="1"/>
  <c r="EX7" i="5" s="1"/>
  <c r="EU8" i="5"/>
  <c r="EW8" i="5" s="1"/>
  <c r="EX8" i="5" s="1"/>
  <c r="EU9" i="5"/>
  <c r="EV9" i="5" s="1"/>
  <c r="EU10" i="5"/>
  <c r="EV10" i="5" s="1"/>
  <c r="EU11" i="5"/>
  <c r="EW11" i="5" s="1"/>
  <c r="EX11" i="5" s="1"/>
  <c r="EU12" i="5"/>
  <c r="EW12" i="5" s="1"/>
  <c r="EX12" i="5" s="1"/>
  <c r="EU13" i="5"/>
  <c r="EW13" i="5" s="1"/>
  <c r="EX13" i="5" s="1"/>
  <c r="EU14" i="5"/>
  <c r="EW14" i="5" s="1"/>
  <c r="EX14" i="5" s="1"/>
  <c r="EU15" i="5"/>
  <c r="EW15" i="5" s="1"/>
  <c r="EX15" i="5" s="1"/>
  <c r="EU16" i="5"/>
  <c r="EV16" i="5" s="1"/>
  <c r="EU17" i="5"/>
  <c r="EW17" i="5" s="1"/>
  <c r="EX17" i="5" s="1"/>
  <c r="EU18" i="5"/>
  <c r="EW18" i="5" s="1"/>
  <c r="EX18" i="5" s="1"/>
  <c r="EU19" i="5"/>
  <c r="EW19" i="5" s="1"/>
  <c r="EX19" i="5" s="1"/>
  <c r="EU20" i="5"/>
  <c r="EV20" i="5" s="1"/>
  <c r="EU21" i="5"/>
  <c r="EV21" i="5" s="1"/>
  <c r="EU22" i="5"/>
  <c r="EV22" i="5" s="1"/>
  <c r="EU23" i="5"/>
  <c r="EW23" i="5" s="1"/>
  <c r="EX23" i="5" s="1"/>
  <c r="EU24" i="5"/>
  <c r="EW24" i="5" s="1"/>
  <c r="EX24" i="5" s="1"/>
  <c r="EU25" i="5"/>
  <c r="EW25" i="5" s="1"/>
  <c r="EX25" i="5" s="1"/>
  <c r="EU26" i="5"/>
  <c r="EW26" i="5" s="1"/>
  <c r="EX26" i="5" s="1"/>
  <c r="EU27" i="5"/>
  <c r="EW27" i="5" s="1"/>
  <c r="EX27" i="5" s="1"/>
  <c r="ET3" i="5"/>
  <c r="ET4" i="5"/>
  <c r="ET5" i="5"/>
  <c r="ET6" i="5"/>
  <c r="ET7" i="5"/>
  <c r="ET8" i="5"/>
  <c r="ET9" i="5"/>
  <c r="ET10" i="5"/>
  <c r="ET11" i="5"/>
  <c r="ET12" i="5"/>
  <c r="ET13" i="5"/>
  <c r="ET14" i="5"/>
  <c r="ET15" i="5"/>
  <c r="ET16" i="5"/>
  <c r="ET17" i="5"/>
  <c r="ET18" i="5"/>
  <c r="ET19" i="5"/>
  <c r="ET20" i="5"/>
  <c r="ET21" i="5"/>
  <c r="ET22" i="5"/>
  <c r="ET23" i="5"/>
  <c r="ET24" i="5"/>
  <c r="ET25" i="5"/>
  <c r="ET26" i="5"/>
  <c r="ET27" i="5"/>
  <c r="ET2" i="5"/>
  <c r="DY3" i="18"/>
  <c r="DZ3" i="18" s="1"/>
  <c r="DY4" i="18"/>
  <c r="EA4" i="18" s="1"/>
  <c r="EB4" i="18" s="1"/>
  <c r="DY5" i="18"/>
  <c r="DZ5" i="18" s="1"/>
  <c r="DY6" i="18"/>
  <c r="EA6" i="18" s="1"/>
  <c r="EB6" i="18" s="1"/>
  <c r="DY7" i="18"/>
  <c r="EA7" i="18" s="1"/>
  <c r="EB7" i="18" s="1"/>
  <c r="DY8" i="18"/>
  <c r="EA8" i="18" s="1"/>
  <c r="EB8" i="18" s="1"/>
  <c r="DY9" i="18"/>
  <c r="EA9" i="18" s="1"/>
  <c r="EB9" i="18" s="1"/>
  <c r="DY10" i="18"/>
  <c r="EA10" i="18" s="1"/>
  <c r="EB10" i="18" s="1"/>
  <c r="DY11" i="18"/>
  <c r="DZ11" i="18" s="1"/>
  <c r="DY12" i="18"/>
  <c r="DZ12" i="18" s="1"/>
  <c r="DY13" i="18"/>
  <c r="DZ13" i="18" s="1"/>
  <c r="DY14" i="18"/>
  <c r="DZ14" i="18" s="1"/>
  <c r="DY15" i="18"/>
  <c r="EA15" i="18" s="1"/>
  <c r="EB15" i="18" s="1"/>
  <c r="DX3" i="18"/>
  <c r="DX4" i="18"/>
  <c r="DX5" i="18"/>
  <c r="DX6" i="18"/>
  <c r="DX7" i="18"/>
  <c r="DX8" i="18"/>
  <c r="DX9" i="18"/>
  <c r="DX10" i="18"/>
  <c r="DX11" i="18"/>
  <c r="DX12" i="18"/>
  <c r="DX13" i="18"/>
  <c r="DX14" i="18"/>
  <c r="DX15" i="18"/>
  <c r="DX2" i="18"/>
  <c r="EJ3" i="18"/>
  <c r="EL3" i="18" s="1"/>
  <c r="EM3" i="18" s="1"/>
  <c r="EJ4" i="18"/>
  <c r="EL4" i="18" s="1"/>
  <c r="EM4" i="18" s="1"/>
  <c r="EJ5" i="18"/>
  <c r="EL5" i="18" s="1"/>
  <c r="EM5" i="18" s="1"/>
  <c r="EJ6" i="18"/>
  <c r="EL6" i="18" s="1"/>
  <c r="EM6" i="18" s="1"/>
  <c r="EJ7" i="18"/>
  <c r="EK7" i="18" s="1"/>
  <c r="EJ8" i="18"/>
  <c r="EL8" i="18" s="1"/>
  <c r="EM8" i="18" s="1"/>
  <c r="EJ9" i="18"/>
  <c r="EK9" i="18" s="1"/>
  <c r="EJ10" i="18"/>
  <c r="EK10" i="18" s="1"/>
  <c r="EJ11" i="18"/>
  <c r="EK11" i="18" s="1"/>
  <c r="EJ12" i="18"/>
  <c r="EK12" i="18" s="1"/>
  <c r="EJ13" i="18"/>
  <c r="EL13" i="18" s="1"/>
  <c r="EM13" i="18" s="1"/>
  <c r="EJ14" i="18"/>
  <c r="EK14" i="18" s="1"/>
  <c r="EJ15" i="18"/>
  <c r="EK15" i="18" s="1"/>
  <c r="EI3" i="18"/>
  <c r="EI4" i="18"/>
  <c r="EI5" i="18"/>
  <c r="EI6" i="18"/>
  <c r="EI7" i="18"/>
  <c r="EI8" i="18"/>
  <c r="EI9" i="18"/>
  <c r="EI10" i="18"/>
  <c r="EI11" i="18"/>
  <c r="EI12" i="18"/>
  <c r="EI13" i="18"/>
  <c r="EI14" i="18"/>
  <c r="EI15" i="18"/>
  <c r="EI2" i="18"/>
  <c r="EJ3" i="4"/>
  <c r="EL3" i="4" s="1"/>
  <c r="EM3" i="4" s="1"/>
  <c r="EJ4" i="4"/>
  <c r="EK4" i="4" s="1"/>
  <c r="EJ5" i="4"/>
  <c r="EK5" i="4" s="1"/>
  <c r="EJ6" i="4"/>
  <c r="EL6" i="4" s="1"/>
  <c r="EM6" i="4" s="1"/>
  <c r="EJ7" i="4"/>
  <c r="EL7" i="4" s="1"/>
  <c r="EM7" i="4" s="1"/>
  <c r="EJ8" i="4"/>
  <c r="EL8" i="4" s="1"/>
  <c r="EM8" i="4" s="1"/>
  <c r="EJ9" i="4"/>
  <c r="EK9" i="4" s="1"/>
  <c r="EJ10" i="4"/>
  <c r="EK10" i="4" s="1"/>
  <c r="EJ11" i="4"/>
  <c r="EL11" i="4" s="1"/>
  <c r="EM11" i="4" s="1"/>
  <c r="EJ12" i="4"/>
  <c r="EL12" i="4" s="1"/>
  <c r="EM12" i="4" s="1"/>
  <c r="EJ13" i="4"/>
  <c r="EL13" i="4" s="1"/>
  <c r="EM13" i="4" s="1"/>
  <c r="EJ14" i="4"/>
  <c r="EK14" i="4" s="1"/>
  <c r="EJ15" i="4"/>
  <c r="EK15" i="4" s="1"/>
  <c r="EJ16" i="4"/>
  <c r="EK16" i="4" s="1"/>
  <c r="EJ17" i="4"/>
  <c r="EK17" i="4" s="1"/>
  <c r="EJ18" i="4"/>
  <c r="EK18" i="4" s="1"/>
  <c r="EJ19" i="4"/>
  <c r="EL19" i="4" s="1"/>
  <c r="EM19" i="4" s="1"/>
  <c r="EJ20" i="4"/>
  <c r="EL20" i="4" s="1"/>
  <c r="EM20" i="4" s="1"/>
  <c r="EJ21" i="4"/>
  <c r="EK21" i="4" s="1"/>
  <c r="EJ22" i="4"/>
  <c r="EK22" i="4" s="1"/>
  <c r="EJ23" i="4"/>
  <c r="EL23" i="4" s="1"/>
  <c r="EM23" i="4" s="1"/>
  <c r="EJ24" i="4"/>
  <c r="EL24" i="4" s="1"/>
  <c r="EM24" i="4" s="1"/>
  <c r="EJ25" i="4"/>
  <c r="EL25" i="4" s="1"/>
  <c r="EM25" i="4" s="1"/>
  <c r="EJ26" i="4"/>
  <c r="EK26" i="4" s="1"/>
  <c r="EJ27" i="4"/>
  <c r="EK27" i="4" s="1"/>
  <c r="EJ28" i="4"/>
  <c r="EL28" i="4" s="1"/>
  <c r="EM28" i="4" s="1"/>
  <c r="EJ29" i="4"/>
  <c r="EL29" i="4" s="1"/>
  <c r="EM29" i="4" s="1"/>
  <c r="EJ30" i="4"/>
  <c r="EL30" i="4" s="1"/>
  <c r="EM30" i="4" s="1"/>
  <c r="EJ31" i="4"/>
  <c r="EK31" i="4" s="1"/>
  <c r="EJ32" i="4"/>
  <c r="EK32" i="4" s="1"/>
  <c r="EJ33" i="4"/>
  <c r="EL33" i="4" s="1"/>
  <c r="EM33" i="4" s="1"/>
  <c r="EJ34" i="4"/>
  <c r="EL34" i="4" s="1"/>
  <c r="EM34" i="4" s="1"/>
  <c r="EI3" i="4"/>
  <c r="EI4" i="4"/>
  <c r="EI5" i="4"/>
  <c r="EI6" i="4"/>
  <c r="EI7" i="4"/>
  <c r="EI8" i="4"/>
  <c r="EI9" i="4"/>
  <c r="EI10" i="4"/>
  <c r="EI11" i="4"/>
  <c r="EI12" i="4"/>
  <c r="EI13" i="4"/>
  <c r="EI14" i="4"/>
  <c r="EI15" i="4"/>
  <c r="EI16" i="4"/>
  <c r="EI17" i="4"/>
  <c r="EI18" i="4"/>
  <c r="EI19" i="4"/>
  <c r="EI20" i="4"/>
  <c r="EI21" i="4"/>
  <c r="EI22" i="4"/>
  <c r="EI23" i="4"/>
  <c r="EI24" i="4"/>
  <c r="EI25" i="4"/>
  <c r="EI26" i="4"/>
  <c r="EI27" i="4"/>
  <c r="EI28" i="4"/>
  <c r="EI29" i="4"/>
  <c r="EI30" i="4"/>
  <c r="EI31" i="4"/>
  <c r="EI32" i="4"/>
  <c r="EI33" i="4"/>
  <c r="EI34" i="4"/>
  <c r="GD27" i="5" l="1"/>
  <c r="GE27" i="5" s="1"/>
  <c r="EK8" i="18"/>
  <c r="EA11" i="18"/>
  <c r="EB11" i="18" s="1"/>
  <c r="EL11" i="18"/>
  <c r="EM11" i="18" s="1"/>
  <c r="EC7" i="18"/>
  <c r="EN8" i="18"/>
  <c r="DZ7" i="18"/>
  <c r="EC10" i="18"/>
  <c r="EN6" i="18"/>
  <c r="EC9" i="18"/>
  <c r="EN5" i="18"/>
  <c r="EN4" i="18"/>
  <c r="EC8" i="18"/>
  <c r="EN13" i="18"/>
  <c r="EN3" i="18"/>
  <c r="EC15" i="18"/>
  <c r="EC6" i="18"/>
  <c r="EC4" i="18"/>
  <c r="EL10" i="18"/>
  <c r="EM10" i="18" s="1"/>
  <c r="EW20" i="5"/>
  <c r="EX20" i="5" s="1"/>
  <c r="EW10" i="5"/>
  <c r="EX10" i="5" s="1"/>
  <c r="GD9" i="5"/>
  <c r="GE9" i="5" s="1"/>
  <c r="GC21" i="5"/>
  <c r="EW22" i="5"/>
  <c r="EX22" i="5" s="1"/>
  <c r="GF20" i="5"/>
  <c r="GF19" i="5"/>
  <c r="EY19" i="5"/>
  <c r="EY8" i="5"/>
  <c r="EY7" i="5"/>
  <c r="GF17" i="5"/>
  <c r="GF11" i="5"/>
  <c r="EY18" i="5"/>
  <c r="EY17" i="5"/>
  <c r="EY6" i="5"/>
  <c r="EY27" i="5"/>
  <c r="EY15" i="5"/>
  <c r="EY4" i="5"/>
  <c r="EY26" i="5"/>
  <c r="EY14" i="5"/>
  <c r="EY3" i="5"/>
  <c r="EY25" i="5"/>
  <c r="EY13" i="5"/>
  <c r="EY24" i="5"/>
  <c r="EY12" i="5"/>
  <c r="GF23" i="5"/>
  <c r="EY23" i="5"/>
  <c r="EY11" i="5"/>
  <c r="GF22" i="5"/>
  <c r="GF10" i="5"/>
  <c r="GF21" i="5"/>
  <c r="EV19" i="5"/>
  <c r="EV8" i="5"/>
  <c r="EW21" i="5"/>
  <c r="EX21" i="5" s="1"/>
  <c r="EW9" i="5"/>
  <c r="EX9" i="5" s="1"/>
  <c r="GC20" i="5"/>
  <c r="EV18" i="5"/>
  <c r="EV17" i="5"/>
  <c r="EV6" i="5"/>
  <c r="GC18" i="5"/>
  <c r="GC7" i="5"/>
  <c r="GC17" i="5"/>
  <c r="GC6" i="5"/>
  <c r="GD8" i="5"/>
  <c r="GE8" i="5" s="1"/>
  <c r="EV27" i="5"/>
  <c r="EV15" i="5"/>
  <c r="EV4" i="5"/>
  <c r="GC16" i="5"/>
  <c r="GC5" i="5"/>
  <c r="GD18" i="5"/>
  <c r="GE18" i="5" s="1"/>
  <c r="GD7" i="5"/>
  <c r="GE7" i="5" s="1"/>
  <c r="EV26" i="5"/>
  <c r="EV14" i="5"/>
  <c r="EV3" i="5"/>
  <c r="EW16" i="5"/>
  <c r="EX16" i="5" s="1"/>
  <c r="EW5" i="5"/>
  <c r="EX5" i="5" s="1"/>
  <c r="GC27" i="5"/>
  <c r="GC15" i="5"/>
  <c r="GC4" i="5"/>
  <c r="GD6" i="5"/>
  <c r="GE6" i="5" s="1"/>
  <c r="EV25" i="5"/>
  <c r="EV13" i="5"/>
  <c r="GC26" i="5"/>
  <c r="GC14" i="5"/>
  <c r="GC3" i="5"/>
  <c r="GD16" i="5"/>
  <c r="GE16" i="5" s="1"/>
  <c r="GD5" i="5"/>
  <c r="GE5" i="5" s="1"/>
  <c r="EV24" i="5"/>
  <c r="EV12" i="5"/>
  <c r="GC25" i="5"/>
  <c r="GC13" i="5"/>
  <c r="GD15" i="5"/>
  <c r="GE15" i="5" s="1"/>
  <c r="GD4" i="5"/>
  <c r="GE4" i="5" s="1"/>
  <c r="EV7" i="5"/>
  <c r="GC19" i="5"/>
  <c r="EV23" i="5"/>
  <c r="EV11" i="5"/>
  <c r="GC24" i="5"/>
  <c r="GC12" i="5"/>
  <c r="GD26" i="5"/>
  <c r="GE26" i="5" s="1"/>
  <c r="GD14" i="5"/>
  <c r="GE14" i="5" s="1"/>
  <c r="GD3" i="5"/>
  <c r="GE3" i="5" s="1"/>
  <c r="GC23" i="5"/>
  <c r="GC11" i="5"/>
  <c r="GD25" i="5"/>
  <c r="GE25" i="5" s="1"/>
  <c r="GD13" i="5"/>
  <c r="GE13" i="5" s="1"/>
  <c r="GC22" i="5"/>
  <c r="GC10" i="5"/>
  <c r="GD24" i="5"/>
  <c r="GE24" i="5" s="1"/>
  <c r="GD12" i="5"/>
  <c r="GE12" i="5" s="1"/>
  <c r="GQ39" i="6"/>
  <c r="GN36" i="6"/>
  <c r="GN3" i="6"/>
  <c r="GC11" i="6"/>
  <c r="GO35" i="6"/>
  <c r="GP35" i="6" s="1"/>
  <c r="GO25" i="6"/>
  <c r="GP25" i="6" s="1"/>
  <c r="GO14" i="6"/>
  <c r="GP14" i="6" s="1"/>
  <c r="GN39" i="6"/>
  <c r="GF3" i="6"/>
  <c r="GN15" i="6"/>
  <c r="GN34" i="6"/>
  <c r="GN24" i="6"/>
  <c r="GN13" i="6"/>
  <c r="GF36" i="6"/>
  <c r="GF15" i="6"/>
  <c r="GF33" i="6"/>
  <c r="GF23" i="6"/>
  <c r="GF12" i="6"/>
  <c r="GO33" i="6"/>
  <c r="GP33" i="6" s="1"/>
  <c r="GO23" i="6"/>
  <c r="GP23" i="6" s="1"/>
  <c r="GO12" i="6"/>
  <c r="GP12" i="6" s="1"/>
  <c r="GF32" i="6"/>
  <c r="GF11" i="6"/>
  <c r="GO22" i="6"/>
  <c r="GP22" i="6" s="1"/>
  <c r="GF31" i="6"/>
  <c r="GF21" i="6"/>
  <c r="GF10" i="6"/>
  <c r="GO31" i="6"/>
  <c r="GP31" i="6" s="1"/>
  <c r="GO21" i="6"/>
  <c r="GP21" i="6" s="1"/>
  <c r="GO10" i="6"/>
  <c r="GP10" i="6" s="1"/>
  <c r="GO11" i="6"/>
  <c r="GP11" i="6" s="1"/>
  <c r="GF30" i="6"/>
  <c r="GF20" i="6"/>
  <c r="GF9" i="6"/>
  <c r="GO30" i="6"/>
  <c r="GP30" i="6" s="1"/>
  <c r="GO20" i="6"/>
  <c r="GP20" i="6" s="1"/>
  <c r="GO9" i="6"/>
  <c r="GP9" i="6" s="1"/>
  <c r="GO32" i="6"/>
  <c r="GP32" i="6" s="1"/>
  <c r="GF29" i="6"/>
  <c r="GF19" i="6"/>
  <c r="GF8" i="6"/>
  <c r="GO29" i="6"/>
  <c r="GP29" i="6" s="1"/>
  <c r="GO19" i="6"/>
  <c r="GP19" i="6" s="1"/>
  <c r="GO8" i="6"/>
  <c r="GP8" i="6" s="1"/>
  <c r="GF22" i="6"/>
  <c r="GF40" i="6"/>
  <c r="GF28" i="6"/>
  <c r="GF7" i="6"/>
  <c r="GO40" i="6"/>
  <c r="GP40" i="6" s="1"/>
  <c r="GO28" i="6"/>
  <c r="GP28" i="6" s="1"/>
  <c r="GO7" i="6"/>
  <c r="GP7" i="6" s="1"/>
  <c r="GF6" i="6"/>
  <c r="GN18" i="6"/>
  <c r="GO27" i="6"/>
  <c r="GP27" i="6" s="1"/>
  <c r="GF39" i="6"/>
  <c r="GF27" i="6"/>
  <c r="GF5" i="6"/>
  <c r="GO38" i="6"/>
  <c r="GP38" i="6" s="1"/>
  <c r="GO17" i="6"/>
  <c r="GP17" i="6" s="1"/>
  <c r="GO5" i="6"/>
  <c r="GP5" i="6" s="1"/>
  <c r="GO18" i="6"/>
  <c r="GP18" i="6" s="1"/>
  <c r="GF18" i="6"/>
  <c r="GO37" i="6"/>
  <c r="GP37" i="6" s="1"/>
  <c r="GO26" i="6"/>
  <c r="GP26" i="6" s="1"/>
  <c r="GO16" i="6"/>
  <c r="GP16" i="6" s="1"/>
  <c r="GO4" i="6"/>
  <c r="GP4" i="6" s="1"/>
  <c r="GO6" i="6"/>
  <c r="GP6" i="6" s="1"/>
  <c r="EN6" i="4"/>
  <c r="EN3" i="4"/>
  <c r="EN25" i="4"/>
  <c r="EN13" i="4"/>
  <c r="EN34" i="4"/>
  <c r="EN24" i="4"/>
  <c r="EN12" i="4"/>
  <c r="EN33" i="4"/>
  <c r="EN23" i="4"/>
  <c r="EN11" i="4"/>
  <c r="EN28" i="4"/>
  <c r="EN30" i="4"/>
  <c r="EN20" i="4"/>
  <c r="EN8" i="4"/>
  <c r="EN29" i="4"/>
  <c r="EN19" i="4"/>
  <c r="EN7" i="4"/>
  <c r="EL18" i="4"/>
  <c r="EM18" i="4" s="1"/>
  <c r="EL10" i="4"/>
  <c r="EM10" i="4" s="1"/>
  <c r="EL5" i="4"/>
  <c r="EM5" i="4" s="1"/>
  <c r="EK12" i="4"/>
  <c r="GC22" i="6"/>
  <c r="GN17" i="6"/>
  <c r="GO24" i="6"/>
  <c r="GP24" i="6" s="1"/>
  <c r="GN38" i="6"/>
  <c r="GN14" i="6"/>
  <c r="GN37" i="6"/>
  <c r="GN8" i="6"/>
  <c r="GO13" i="6"/>
  <c r="GP13" i="6" s="1"/>
  <c r="GN35" i="6"/>
  <c r="GN29" i="6"/>
  <c r="GN5" i="6"/>
  <c r="GN25" i="6"/>
  <c r="GO34" i="6"/>
  <c r="GP34" i="6" s="1"/>
  <c r="GN33" i="6"/>
  <c r="GN23" i="6"/>
  <c r="GN12" i="6"/>
  <c r="GC5" i="6"/>
  <c r="GN32" i="6"/>
  <c r="GN22" i="6"/>
  <c r="GN11" i="6"/>
  <c r="GC3" i="6"/>
  <c r="GN31" i="6"/>
  <c r="GN21" i="6"/>
  <c r="GN10" i="6"/>
  <c r="GO36" i="6"/>
  <c r="GP36" i="6" s="1"/>
  <c r="GO15" i="6"/>
  <c r="GP15" i="6" s="1"/>
  <c r="GO3" i="6"/>
  <c r="GP3" i="6" s="1"/>
  <c r="GD38" i="6"/>
  <c r="GE38" i="6" s="1"/>
  <c r="GN30" i="6"/>
  <c r="GN20" i="6"/>
  <c r="GN9" i="6"/>
  <c r="GD17" i="6"/>
  <c r="GE17" i="6" s="1"/>
  <c r="GN40" i="6"/>
  <c r="GN28" i="6"/>
  <c r="GN7" i="6"/>
  <c r="GC23" i="6"/>
  <c r="GC12" i="6"/>
  <c r="GC36" i="6"/>
  <c r="GC33" i="6"/>
  <c r="GC32" i="6"/>
  <c r="GD37" i="6"/>
  <c r="GE37" i="6" s="1"/>
  <c r="GD26" i="6"/>
  <c r="GE26" i="6" s="1"/>
  <c r="GD16" i="6"/>
  <c r="GE16" i="6" s="1"/>
  <c r="GC15" i="6"/>
  <c r="GD4" i="6"/>
  <c r="GE4" i="6" s="1"/>
  <c r="GC31" i="6"/>
  <c r="GC21" i="6"/>
  <c r="GC10" i="6"/>
  <c r="GC30" i="6"/>
  <c r="GC20" i="6"/>
  <c r="GC9" i="6"/>
  <c r="GD35" i="6"/>
  <c r="GE35" i="6" s="1"/>
  <c r="GD25" i="6"/>
  <c r="GE25" i="6" s="1"/>
  <c r="GD14" i="6"/>
  <c r="GE14" i="6" s="1"/>
  <c r="GC29" i="6"/>
  <c r="GC19" i="6"/>
  <c r="GC8" i="6"/>
  <c r="GD34" i="6"/>
  <c r="GE34" i="6" s="1"/>
  <c r="GD24" i="6"/>
  <c r="GE24" i="6" s="1"/>
  <c r="GD13" i="6"/>
  <c r="GE13" i="6" s="1"/>
  <c r="GC40" i="6"/>
  <c r="GC28" i="6"/>
  <c r="GC7" i="6"/>
  <c r="GC39" i="6"/>
  <c r="GC27" i="6"/>
  <c r="GC18" i="6"/>
  <c r="GC6" i="6"/>
  <c r="DZ15" i="18"/>
  <c r="EK5" i="18"/>
  <c r="DZ6" i="18"/>
  <c r="EL14" i="18"/>
  <c r="EM14" i="18" s="1"/>
  <c r="DZ4" i="18"/>
  <c r="EL12" i="18"/>
  <c r="EM12" i="18" s="1"/>
  <c r="EL9" i="18"/>
  <c r="EM9" i="18" s="1"/>
  <c r="EA14" i="18"/>
  <c r="EB14" i="18" s="1"/>
  <c r="EA5" i="18"/>
  <c r="EB5" i="18" s="1"/>
  <c r="EK4" i="18"/>
  <c r="DZ10" i="18"/>
  <c r="EK6" i="18"/>
  <c r="EK13" i="18"/>
  <c r="EK3" i="18"/>
  <c r="DZ9" i="18"/>
  <c r="EA13" i="18"/>
  <c r="EB13" i="18" s="1"/>
  <c r="EA3" i="18"/>
  <c r="EB3" i="18" s="1"/>
  <c r="EL7" i="18"/>
  <c r="EM7" i="18" s="1"/>
  <c r="EA12" i="18"/>
  <c r="EB12" i="18" s="1"/>
  <c r="EL15" i="18"/>
  <c r="EM15" i="18" s="1"/>
  <c r="DZ8" i="18"/>
  <c r="EK34" i="4"/>
  <c r="EK6" i="4"/>
  <c r="EL17" i="4"/>
  <c r="EM17" i="4" s="1"/>
  <c r="EK11" i="4"/>
  <c r="EK33" i="4"/>
  <c r="EL16" i="4"/>
  <c r="EM16" i="4" s="1"/>
  <c r="EK28" i="4"/>
  <c r="EL32" i="4"/>
  <c r="EM32" i="4" s="1"/>
  <c r="EK25" i="4"/>
  <c r="EL31" i="4"/>
  <c r="EM31" i="4" s="1"/>
  <c r="EL9" i="4"/>
  <c r="EM9" i="4" s="1"/>
  <c r="EK24" i="4"/>
  <c r="EK23" i="4"/>
  <c r="EL27" i="4"/>
  <c r="EM27" i="4" s="1"/>
  <c r="EL4" i="4"/>
  <c r="EM4" i="4" s="1"/>
  <c r="EK13" i="4"/>
  <c r="EL22" i="4"/>
  <c r="EM22" i="4" s="1"/>
  <c r="EL21" i="4"/>
  <c r="EM21" i="4" s="1"/>
  <c r="EK30" i="4"/>
  <c r="EK20" i="4"/>
  <c r="EK8" i="4"/>
  <c r="EK29" i="4"/>
  <c r="EK19" i="4"/>
  <c r="EK7" i="4"/>
  <c r="EL14" i="4"/>
  <c r="EM14" i="4" s="1"/>
  <c r="EL26" i="4"/>
  <c r="EM26" i="4" s="1"/>
  <c r="EL15" i="4"/>
  <c r="EM15" i="4" s="1"/>
  <c r="EK3" i="4"/>
  <c r="GB2" i="5"/>
  <c r="GM2" i="6"/>
  <c r="GB2" i="6"/>
  <c r="GD2" i="6" s="1"/>
  <c r="GE2" i="6" s="1"/>
  <c r="EY22" i="5" l="1"/>
  <c r="GF9" i="5"/>
  <c r="EY20" i="5"/>
  <c r="GF27" i="5"/>
  <c r="EN11" i="18"/>
  <c r="EC11" i="18"/>
  <c r="EC13" i="18"/>
  <c r="EN14" i="18"/>
  <c r="EN10" i="18"/>
  <c r="EN12" i="18"/>
  <c r="EN7" i="18"/>
  <c r="EN15" i="18"/>
  <c r="EN9" i="18"/>
  <c r="EC12" i="18"/>
  <c r="EC5" i="18"/>
  <c r="EC14" i="18"/>
  <c r="EC3" i="18"/>
  <c r="EY10" i="5"/>
  <c r="GF8" i="5"/>
  <c r="GF13" i="5"/>
  <c r="GF7" i="5"/>
  <c r="GF24" i="5"/>
  <c r="GF6" i="5"/>
  <c r="GF5" i="5"/>
  <c r="EY9" i="5"/>
  <c r="GF14" i="5"/>
  <c r="GF16" i="5"/>
  <c r="EY21" i="5"/>
  <c r="GD2" i="5"/>
  <c r="GE2" i="5" s="1"/>
  <c r="GF18" i="5"/>
  <c r="GF25" i="5"/>
  <c r="GF12" i="5"/>
  <c r="GF3" i="5"/>
  <c r="GF4" i="5"/>
  <c r="EY5" i="5"/>
  <c r="GF26" i="5"/>
  <c r="EY16" i="5"/>
  <c r="GF15" i="5"/>
  <c r="GF38" i="6"/>
  <c r="GQ17" i="6"/>
  <c r="GQ31" i="6"/>
  <c r="GF13" i="6"/>
  <c r="GQ3" i="6"/>
  <c r="GQ16" i="6"/>
  <c r="GQ27" i="6"/>
  <c r="GQ12" i="6"/>
  <c r="GF24" i="6"/>
  <c r="GQ15" i="6"/>
  <c r="GQ24" i="6"/>
  <c r="GQ28" i="6"/>
  <c r="GF34" i="6"/>
  <c r="GQ26" i="6"/>
  <c r="GQ4" i="6"/>
  <c r="GF4" i="6"/>
  <c r="GQ36" i="6"/>
  <c r="GQ34" i="6"/>
  <c r="GQ38" i="6"/>
  <c r="GQ40" i="6"/>
  <c r="GQ8" i="6"/>
  <c r="GQ32" i="6"/>
  <c r="GQ23" i="6"/>
  <c r="GQ37" i="6"/>
  <c r="GF16" i="6"/>
  <c r="GQ19" i="6"/>
  <c r="GQ9" i="6"/>
  <c r="GQ11" i="6"/>
  <c r="GQ33" i="6"/>
  <c r="GQ35" i="6"/>
  <c r="GF14" i="6"/>
  <c r="GQ14" i="6"/>
  <c r="GF2" i="6"/>
  <c r="GO2" i="6"/>
  <c r="GP2" i="6" s="1"/>
  <c r="GF26" i="6"/>
  <c r="GF25" i="6"/>
  <c r="GF17" i="6"/>
  <c r="GQ18" i="6"/>
  <c r="GQ29" i="6"/>
  <c r="GQ20" i="6"/>
  <c r="GQ10" i="6"/>
  <c r="GQ22" i="6"/>
  <c r="GF35" i="6"/>
  <c r="GQ13" i="6"/>
  <c r="GQ6" i="6"/>
  <c r="GQ25" i="6"/>
  <c r="GF37" i="6"/>
  <c r="GQ5" i="6"/>
  <c r="GQ7" i="6"/>
  <c r="GQ30" i="6"/>
  <c r="GQ21" i="6"/>
  <c r="EN27" i="4"/>
  <c r="EN18" i="4"/>
  <c r="EN14" i="4"/>
  <c r="EN22" i="4"/>
  <c r="EN4" i="4"/>
  <c r="EN9" i="4"/>
  <c r="EN26" i="4"/>
  <c r="EN31" i="4"/>
  <c r="EN15" i="4"/>
  <c r="EN32" i="4"/>
  <c r="EN5" i="4"/>
  <c r="EN17" i="4"/>
  <c r="EN21" i="4"/>
  <c r="EN16" i="4"/>
  <c r="EN10" i="4"/>
  <c r="GC2" i="5"/>
  <c r="GN2" i="6"/>
  <c r="GC2" i="6"/>
  <c r="GF2" i="5" l="1"/>
  <c r="GQ2" i="6"/>
  <c r="EJ3" i="19"/>
  <c r="EL3" i="19" s="1"/>
  <c r="EM3" i="19" s="1"/>
  <c r="EJ4" i="19"/>
  <c r="EL4" i="19" s="1"/>
  <c r="EM4" i="19" s="1"/>
  <c r="EJ5" i="19"/>
  <c r="EL5" i="19" s="1"/>
  <c r="EM5" i="19" s="1"/>
  <c r="EJ6" i="19"/>
  <c r="EL6" i="19" s="1"/>
  <c r="EM6" i="19" s="1"/>
  <c r="EJ7" i="19"/>
  <c r="EL7" i="19" s="1"/>
  <c r="EM7" i="19" s="1"/>
  <c r="EJ8" i="19"/>
  <c r="EK8" i="19" s="1"/>
  <c r="EJ9" i="19"/>
  <c r="EK9" i="19" s="1"/>
  <c r="EJ10" i="19"/>
  <c r="EK10" i="19" s="1"/>
  <c r="EJ11" i="19"/>
  <c r="EK11" i="19" s="1"/>
  <c r="EJ12" i="19"/>
  <c r="EL12" i="19" s="1"/>
  <c r="EM12" i="19" s="1"/>
  <c r="EJ13" i="19"/>
  <c r="EL13" i="19" s="1"/>
  <c r="EM13" i="19" s="1"/>
  <c r="EJ14" i="19"/>
  <c r="EL14" i="19" s="1"/>
  <c r="EM14" i="19" s="1"/>
  <c r="EI3" i="19"/>
  <c r="EI4" i="19"/>
  <c r="EI5" i="19"/>
  <c r="EI6" i="19"/>
  <c r="EI7" i="19"/>
  <c r="EI8" i="19"/>
  <c r="EI9" i="19"/>
  <c r="EI10" i="19"/>
  <c r="EI11" i="19"/>
  <c r="EI12" i="19"/>
  <c r="EI13" i="19"/>
  <c r="EI14" i="19"/>
  <c r="EI2" i="19"/>
  <c r="EU3" i="19"/>
  <c r="EW3" i="19" s="1"/>
  <c r="EX3" i="19" s="1"/>
  <c r="EU4" i="19"/>
  <c r="EW4" i="19" s="1"/>
  <c r="EX4" i="19" s="1"/>
  <c r="EU5" i="19"/>
  <c r="EW5" i="19" s="1"/>
  <c r="EX5" i="19" s="1"/>
  <c r="EU6" i="19"/>
  <c r="EV6" i="19" s="1"/>
  <c r="EU7" i="19"/>
  <c r="EW7" i="19" s="1"/>
  <c r="EX7" i="19" s="1"/>
  <c r="EU8" i="19"/>
  <c r="EW8" i="19" s="1"/>
  <c r="EX8" i="19" s="1"/>
  <c r="EU9" i="19"/>
  <c r="EW9" i="19" s="1"/>
  <c r="EX9" i="19" s="1"/>
  <c r="EU10" i="19"/>
  <c r="EW10" i="19" s="1"/>
  <c r="EX10" i="19" s="1"/>
  <c r="EU11" i="19"/>
  <c r="EW11" i="19" s="1"/>
  <c r="EX11" i="19" s="1"/>
  <c r="EU12" i="19"/>
  <c r="EW12" i="19" s="1"/>
  <c r="EX12" i="19" s="1"/>
  <c r="EU13" i="19"/>
  <c r="EV13" i="19" s="1"/>
  <c r="EU14" i="19"/>
  <c r="EW14" i="19" s="1"/>
  <c r="EX14" i="19" s="1"/>
  <c r="ET3" i="19"/>
  <c r="ET4" i="19"/>
  <c r="ET5" i="19"/>
  <c r="ET6" i="19"/>
  <c r="ET7" i="19"/>
  <c r="ET8" i="19"/>
  <c r="ET9" i="19"/>
  <c r="ET10" i="19"/>
  <c r="ET11" i="19"/>
  <c r="ET12" i="19"/>
  <c r="ET13" i="19"/>
  <c r="ET14" i="19"/>
  <c r="ET2" i="19"/>
  <c r="FF3" i="3"/>
  <c r="FF4" i="3"/>
  <c r="FF5" i="3"/>
  <c r="FF6" i="3"/>
  <c r="FF7" i="3"/>
  <c r="FF8" i="3"/>
  <c r="FF9" i="3"/>
  <c r="FF10" i="3"/>
  <c r="FF11" i="3"/>
  <c r="FF12" i="3"/>
  <c r="FG12" i="3" s="1"/>
  <c r="FF13" i="3"/>
  <c r="FF14" i="3"/>
  <c r="FF15" i="3"/>
  <c r="FF16" i="3"/>
  <c r="FF17" i="3"/>
  <c r="FF18" i="3"/>
  <c r="FH18" i="3" s="1"/>
  <c r="FI18" i="3" s="1"/>
  <c r="FF19" i="3"/>
  <c r="FF20" i="3"/>
  <c r="FF21" i="3"/>
  <c r="FF22" i="3"/>
  <c r="FH22" i="3" s="1"/>
  <c r="FI22" i="3" s="1"/>
  <c r="FF23" i="3"/>
  <c r="FF24" i="3"/>
  <c r="FF25" i="3"/>
  <c r="FE3" i="3"/>
  <c r="FE4" i="3"/>
  <c r="FE5" i="3"/>
  <c r="FE6" i="3"/>
  <c r="FE7" i="3"/>
  <c r="FE8" i="3"/>
  <c r="FE9" i="3"/>
  <c r="FE10" i="3"/>
  <c r="FE11" i="3"/>
  <c r="FE12" i="3"/>
  <c r="FE13" i="3"/>
  <c r="FE14" i="3"/>
  <c r="FE15" i="3"/>
  <c r="FE16" i="3"/>
  <c r="FE17" i="3"/>
  <c r="FE18" i="3"/>
  <c r="FE19" i="3"/>
  <c r="FE20" i="3"/>
  <c r="FE21" i="3"/>
  <c r="FE22" i="3"/>
  <c r="FE23" i="3"/>
  <c r="FE24" i="3"/>
  <c r="FE25" i="3"/>
  <c r="FE2" i="3"/>
  <c r="EY8" i="19" l="1"/>
  <c r="EN14" i="19"/>
  <c r="EN7" i="19"/>
  <c r="EY7" i="19"/>
  <c r="EY5" i="19"/>
  <c r="EY12" i="19"/>
  <c r="EY4" i="19"/>
  <c r="EN5" i="19"/>
  <c r="EY3" i="19"/>
  <c r="EN12" i="19"/>
  <c r="EN4" i="19"/>
  <c r="EY14" i="19"/>
  <c r="EN3" i="19"/>
  <c r="EN13" i="19"/>
  <c r="EY11" i="19"/>
  <c r="EN6" i="19"/>
  <c r="EY10" i="19"/>
  <c r="EY9" i="19"/>
  <c r="FJ22" i="3"/>
  <c r="FJ18" i="3"/>
  <c r="FG11" i="3"/>
  <c r="FH11" i="3"/>
  <c r="FI11" i="3" s="1"/>
  <c r="FG21" i="3"/>
  <c r="FG10" i="3"/>
  <c r="FH21" i="3"/>
  <c r="FI21" i="3" s="1"/>
  <c r="FH10" i="3"/>
  <c r="FI10" i="3" s="1"/>
  <c r="FH20" i="3"/>
  <c r="FI20" i="3" s="1"/>
  <c r="FG19" i="3"/>
  <c r="FG8" i="3"/>
  <c r="FH19" i="3"/>
  <c r="FI19" i="3" s="1"/>
  <c r="FH8" i="3"/>
  <c r="FI8" i="3" s="1"/>
  <c r="FG23" i="3"/>
  <c r="FG22" i="3"/>
  <c r="FG20" i="3"/>
  <c r="FG18" i="3"/>
  <c r="FG7" i="3"/>
  <c r="FH7" i="3"/>
  <c r="FI7" i="3" s="1"/>
  <c r="FG17" i="3"/>
  <c r="FG6" i="3"/>
  <c r="FH17" i="3"/>
  <c r="FI17" i="3" s="1"/>
  <c r="FH6" i="3"/>
  <c r="FI6" i="3" s="1"/>
  <c r="FH23" i="3"/>
  <c r="FI23" i="3" s="1"/>
  <c r="FH9" i="3"/>
  <c r="FI9" i="3" s="1"/>
  <c r="FG16" i="3"/>
  <c r="FG5" i="3"/>
  <c r="FH16" i="3"/>
  <c r="FI16" i="3" s="1"/>
  <c r="FH5" i="3"/>
  <c r="FI5" i="3" s="1"/>
  <c r="FH12" i="3"/>
  <c r="FI12" i="3" s="1"/>
  <c r="FG9" i="3"/>
  <c r="FG15" i="3"/>
  <c r="FG4" i="3"/>
  <c r="FH15" i="3"/>
  <c r="FI15" i="3" s="1"/>
  <c r="FH4" i="3"/>
  <c r="FI4" i="3" s="1"/>
  <c r="FG3" i="3"/>
  <c r="FH3" i="3"/>
  <c r="FI3" i="3" s="1"/>
  <c r="FG25" i="3"/>
  <c r="FG14" i="3"/>
  <c r="FH25" i="3"/>
  <c r="FI25" i="3" s="1"/>
  <c r="FH14" i="3"/>
  <c r="FI14" i="3" s="1"/>
  <c r="FG24" i="3"/>
  <c r="FG13" i="3"/>
  <c r="FH24" i="3"/>
  <c r="FI24" i="3" s="1"/>
  <c r="FH13" i="3"/>
  <c r="FI13" i="3" s="1"/>
  <c r="EV3" i="19"/>
  <c r="EV11" i="19"/>
  <c r="EK14" i="19"/>
  <c r="EK7" i="19"/>
  <c r="EK13" i="19"/>
  <c r="EK6" i="19"/>
  <c r="EL11" i="19"/>
  <c r="EM11" i="19" s="1"/>
  <c r="EK5" i="19"/>
  <c r="EL10" i="19"/>
  <c r="EM10" i="19" s="1"/>
  <c r="EK12" i="19"/>
  <c r="EK4" i="19"/>
  <c r="EL9" i="19"/>
  <c r="EM9" i="19" s="1"/>
  <c r="EK3" i="19"/>
  <c r="EL8" i="19"/>
  <c r="EM8" i="19" s="1"/>
  <c r="EV4" i="19"/>
  <c r="EV12" i="19"/>
  <c r="EV5" i="19"/>
  <c r="EW13" i="19"/>
  <c r="EX13" i="19" s="1"/>
  <c r="EW6" i="19"/>
  <c r="EX6" i="19" s="1"/>
  <c r="EV14" i="19"/>
  <c r="EV10" i="19"/>
  <c r="EV9" i="19"/>
  <c r="EV8" i="19"/>
  <c r="EV7" i="19"/>
  <c r="FF3" i="14"/>
  <c r="FF4" i="14"/>
  <c r="FH4" i="14" s="1"/>
  <c r="FI4" i="14" s="1"/>
  <c r="FF5" i="14"/>
  <c r="FH5" i="14" s="1"/>
  <c r="FI5" i="14" s="1"/>
  <c r="FF6" i="14"/>
  <c r="FG6" i="14" s="1"/>
  <c r="FF7" i="14"/>
  <c r="FH7" i="14" s="1"/>
  <c r="FI7" i="14" s="1"/>
  <c r="FF8" i="14"/>
  <c r="FH8" i="14" s="1"/>
  <c r="FI8" i="14" s="1"/>
  <c r="FF9" i="14"/>
  <c r="FH9" i="14" s="1"/>
  <c r="FI9" i="14" s="1"/>
  <c r="FF10" i="14"/>
  <c r="FF11" i="14"/>
  <c r="FF12" i="14"/>
  <c r="FF13" i="14"/>
  <c r="FF14" i="14"/>
  <c r="FF15" i="14"/>
  <c r="FG15" i="14" s="1"/>
  <c r="FF16" i="14"/>
  <c r="FG16" i="14" s="1"/>
  <c r="FE3" i="14"/>
  <c r="FE4" i="14"/>
  <c r="FE5" i="14"/>
  <c r="FE6" i="14"/>
  <c r="FE7" i="14"/>
  <c r="FE8" i="14"/>
  <c r="FE9" i="14"/>
  <c r="FE10" i="14"/>
  <c r="FE11" i="14"/>
  <c r="FE12" i="14"/>
  <c r="FE13" i="14"/>
  <c r="FE14" i="14"/>
  <c r="FE15" i="14"/>
  <c r="FE16" i="14"/>
  <c r="FE2" i="14"/>
  <c r="FF2" i="14"/>
  <c r="FH2" i="14" s="1"/>
  <c r="FI2" i="14" s="1"/>
  <c r="FF3" i="5"/>
  <c r="FG3" i="5" s="1"/>
  <c r="FF4" i="5"/>
  <c r="FH4" i="5" s="1"/>
  <c r="FI4" i="5" s="1"/>
  <c r="FF5" i="5"/>
  <c r="FH5" i="5" s="1"/>
  <c r="FI5" i="5" s="1"/>
  <c r="FF6" i="5"/>
  <c r="FH6" i="5" s="1"/>
  <c r="FI6" i="5" s="1"/>
  <c r="FF7" i="5"/>
  <c r="FH7" i="5" s="1"/>
  <c r="FI7" i="5" s="1"/>
  <c r="FF8" i="5"/>
  <c r="FH8" i="5" s="1"/>
  <c r="FI8" i="5" s="1"/>
  <c r="FF9" i="5"/>
  <c r="FH9" i="5" s="1"/>
  <c r="FI9" i="5" s="1"/>
  <c r="FF10" i="5"/>
  <c r="FH10" i="5" s="1"/>
  <c r="FI10" i="5" s="1"/>
  <c r="FF11" i="5"/>
  <c r="FH11" i="5" s="1"/>
  <c r="FI11" i="5" s="1"/>
  <c r="FF12" i="5"/>
  <c r="FH12" i="5" s="1"/>
  <c r="FI12" i="5" s="1"/>
  <c r="FF13" i="5"/>
  <c r="FG13" i="5" s="1"/>
  <c r="FF14" i="5"/>
  <c r="FG14" i="5" s="1"/>
  <c r="FF15" i="5"/>
  <c r="FH15" i="5" s="1"/>
  <c r="FI15" i="5" s="1"/>
  <c r="FF16" i="5"/>
  <c r="FH16" i="5" s="1"/>
  <c r="FI16" i="5" s="1"/>
  <c r="FF17" i="5"/>
  <c r="FH17" i="5" s="1"/>
  <c r="FI17" i="5" s="1"/>
  <c r="FF18" i="5"/>
  <c r="FH18" i="5" s="1"/>
  <c r="FI18" i="5" s="1"/>
  <c r="FF19" i="5"/>
  <c r="FH19" i="5" s="1"/>
  <c r="FI19" i="5" s="1"/>
  <c r="FF20" i="5"/>
  <c r="FH20" i="5" s="1"/>
  <c r="FI20" i="5" s="1"/>
  <c r="FF21" i="5"/>
  <c r="FH21" i="5" s="1"/>
  <c r="FI21" i="5" s="1"/>
  <c r="FF22" i="5"/>
  <c r="FH22" i="5" s="1"/>
  <c r="FI22" i="5" s="1"/>
  <c r="FF23" i="5"/>
  <c r="FH23" i="5" s="1"/>
  <c r="FI23" i="5" s="1"/>
  <c r="FF24" i="5"/>
  <c r="FG24" i="5" s="1"/>
  <c r="FF25" i="5"/>
  <c r="FG25" i="5" s="1"/>
  <c r="FF26" i="5"/>
  <c r="FG26" i="5" s="1"/>
  <c r="FF27" i="5"/>
  <c r="FH27" i="5" s="1"/>
  <c r="FI27" i="5" s="1"/>
  <c r="FE3" i="5"/>
  <c r="FE4" i="5"/>
  <c r="FE5" i="5"/>
  <c r="FE6" i="5"/>
  <c r="FE7" i="5"/>
  <c r="FE8" i="5"/>
  <c r="FE9" i="5"/>
  <c r="FE10" i="5"/>
  <c r="FE11" i="5"/>
  <c r="FE12" i="5"/>
  <c r="FE13" i="5"/>
  <c r="FE14" i="5"/>
  <c r="FE15" i="5"/>
  <c r="FE16" i="5"/>
  <c r="FE17" i="5"/>
  <c r="FE18" i="5"/>
  <c r="FE19" i="5"/>
  <c r="FE20" i="5"/>
  <c r="FE21" i="5"/>
  <c r="FE22" i="5"/>
  <c r="FE23" i="5"/>
  <c r="FE24" i="5"/>
  <c r="FE25" i="5"/>
  <c r="FE26" i="5"/>
  <c r="FE27" i="5"/>
  <c r="FE2" i="5"/>
  <c r="EN9" i="19" l="1"/>
  <c r="EY13" i="19"/>
  <c r="EN10" i="19"/>
  <c r="EY6" i="19"/>
  <c r="EN11" i="19"/>
  <c r="EN8" i="19"/>
  <c r="FG4" i="5"/>
  <c r="FG12" i="5"/>
  <c r="FH26" i="5"/>
  <c r="FI26" i="5" s="1"/>
  <c r="FH24" i="5"/>
  <c r="FI24" i="5" s="1"/>
  <c r="FH14" i="5"/>
  <c r="FI14" i="5" s="1"/>
  <c r="FG27" i="5"/>
  <c r="FH3" i="5"/>
  <c r="FI3" i="5" s="1"/>
  <c r="FG23" i="5"/>
  <c r="FG19" i="5"/>
  <c r="FG15" i="5"/>
  <c r="FG11" i="5"/>
  <c r="FG8" i="5"/>
  <c r="FJ15" i="5"/>
  <c r="FJ4" i="5"/>
  <c r="FJ14" i="5"/>
  <c r="FJ12" i="5"/>
  <c r="FJ22" i="5"/>
  <c r="FJ10" i="5"/>
  <c r="FJ5" i="5"/>
  <c r="FJ23" i="5"/>
  <c r="FJ21" i="5"/>
  <c r="FJ9" i="5"/>
  <c r="FJ16" i="5"/>
  <c r="FJ11" i="5"/>
  <c r="FJ20" i="5"/>
  <c r="FJ27" i="5"/>
  <c r="FJ19" i="5"/>
  <c r="FJ18" i="5"/>
  <c r="FJ7" i="5"/>
  <c r="FJ8" i="5"/>
  <c r="FJ17" i="5"/>
  <c r="FJ6" i="5"/>
  <c r="FH25" i="5"/>
  <c r="FI25" i="5" s="1"/>
  <c r="FH13" i="5"/>
  <c r="FI13" i="5" s="1"/>
  <c r="FG10" i="5"/>
  <c r="FG22" i="5"/>
  <c r="FG21" i="5"/>
  <c r="FG9" i="5"/>
  <c r="FG20" i="5"/>
  <c r="FG18" i="5"/>
  <c r="FG7" i="5"/>
  <c r="FG17" i="5"/>
  <c r="FG6" i="5"/>
  <c r="FG16" i="5"/>
  <c r="FG5" i="5"/>
  <c r="FH6" i="14"/>
  <c r="FI6" i="14" s="1"/>
  <c r="FG7" i="14"/>
  <c r="FJ5" i="14"/>
  <c r="FJ4" i="14"/>
  <c r="FJ9" i="14"/>
  <c r="FJ7" i="14"/>
  <c r="FJ8" i="14"/>
  <c r="FG5" i="14"/>
  <c r="FG4" i="14"/>
  <c r="FG3" i="14"/>
  <c r="FG14" i="14"/>
  <c r="FH16" i="14"/>
  <c r="FI16" i="14" s="1"/>
  <c r="FG13" i="14"/>
  <c r="FH15" i="14"/>
  <c r="FI15" i="14" s="1"/>
  <c r="FH3" i="14"/>
  <c r="FI3" i="14" s="1"/>
  <c r="FG12" i="14"/>
  <c r="FH14" i="14"/>
  <c r="FI14" i="14" s="1"/>
  <c r="FG11" i="14"/>
  <c r="FH13" i="14"/>
  <c r="FI13" i="14" s="1"/>
  <c r="FJ2" i="14"/>
  <c r="FG10" i="14"/>
  <c r="FH12" i="14"/>
  <c r="FI12" i="14" s="1"/>
  <c r="FG9" i="14"/>
  <c r="FH11" i="14"/>
  <c r="FI11" i="14" s="1"/>
  <c r="FG8" i="14"/>
  <c r="FH10" i="14"/>
  <c r="FI10" i="14" s="1"/>
  <c r="FJ19" i="3"/>
  <c r="FJ8" i="3"/>
  <c r="FJ14" i="3"/>
  <c r="FJ4" i="3"/>
  <c r="FJ11" i="3"/>
  <c r="FJ25" i="3"/>
  <c r="FJ15" i="3"/>
  <c r="FJ7" i="3"/>
  <c r="FJ20" i="3"/>
  <c r="FJ9" i="3"/>
  <c r="FJ23" i="3"/>
  <c r="FJ16" i="3"/>
  <c r="FJ6" i="3"/>
  <c r="FJ13" i="3"/>
  <c r="FJ3" i="3"/>
  <c r="FJ17" i="3"/>
  <c r="FJ10" i="3"/>
  <c r="FJ24" i="3"/>
  <c r="FJ12" i="3"/>
  <c r="FJ21" i="3"/>
  <c r="FJ5" i="3"/>
  <c r="FG2" i="14"/>
  <c r="EU3" i="4"/>
  <c r="EU4" i="4"/>
  <c r="EU5" i="4"/>
  <c r="EU6" i="4"/>
  <c r="EU7" i="4"/>
  <c r="EU8" i="4"/>
  <c r="EU9" i="4"/>
  <c r="EU10" i="4"/>
  <c r="EU11" i="4"/>
  <c r="EU12" i="4"/>
  <c r="EU13" i="4"/>
  <c r="EU14" i="4"/>
  <c r="EU15" i="4"/>
  <c r="EU16" i="4"/>
  <c r="EU17" i="4"/>
  <c r="EU18" i="4"/>
  <c r="EU19" i="4"/>
  <c r="EU20" i="4"/>
  <c r="EU21" i="4"/>
  <c r="EU22" i="4"/>
  <c r="EU23" i="4"/>
  <c r="EU24" i="4"/>
  <c r="EU25" i="4"/>
  <c r="EU26" i="4"/>
  <c r="EU27" i="4"/>
  <c r="EU28" i="4"/>
  <c r="EU29" i="4"/>
  <c r="EU30" i="4"/>
  <c r="EU31" i="4"/>
  <c r="EU32" i="4"/>
  <c r="EU33" i="4"/>
  <c r="EU34" i="4"/>
  <c r="ET3" i="4"/>
  <c r="ET4" i="4"/>
  <c r="ET5" i="4"/>
  <c r="ET6" i="4"/>
  <c r="ET7" i="4"/>
  <c r="ET8" i="4"/>
  <c r="ET9" i="4"/>
  <c r="ET10" i="4"/>
  <c r="ET11" i="4"/>
  <c r="ET12" i="4"/>
  <c r="ET13" i="4"/>
  <c r="ET14" i="4"/>
  <c r="ET15" i="4"/>
  <c r="ET16" i="4"/>
  <c r="ET17" i="4"/>
  <c r="ET18" i="4"/>
  <c r="ET19" i="4"/>
  <c r="ET20" i="4"/>
  <c r="ET21" i="4"/>
  <c r="ET22" i="4"/>
  <c r="ET23" i="4"/>
  <c r="ET24" i="4"/>
  <c r="ET25" i="4"/>
  <c r="ET26" i="4"/>
  <c r="ET27" i="4"/>
  <c r="ET28" i="4"/>
  <c r="ET29" i="4"/>
  <c r="ET30" i="4"/>
  <c r="ET31" i="4"/>
  <c r="ET32" i="4"/>
  <c r="ET33" i="4"/>
  <c r="ET34" i="4"/>
  <c r="ET2" i="4"/>
  <c r="FJ26" i="5" l="1"/>
  <c r="FJ24" i="5"/>
  <c r="FJ3" i="5"/>
  <c r="FJ13" i="5"/>
  <c r="FJ25" i="5"/>
  <c r="FJ6" i="14"/>
  <c r="FJ12" i="14"/>
  <c r="FJ15" i="14"/>
  <c r="FJ11" i="14"/>
  <c r="FJ3" i="14"/>
  <c r="FJ10" i="14"/>
  <c r="FJ13" i="14"/>
  <c r="FJ16" i="14"/>
  <c r="FJ14" i="14"/>
  <c r="EV34" i="4"/>
  <c r="EW24" i="4"/>
  <c r="EX24" i="4" s="1"/>
  <c r="EW12" i="4"/>
  <c r="EX12" i="4" s="1"/>
  <c r="EV25" i="4"/>
  <c r="EW32" i="4"/>
  <c r="EX32" i="4" s="1"/>
  <c r="EW22" i="4"/>
  <c r="EX22" i="4" s="1"/>
  <c r="EV10" i="4"/>
  <c r="EV31" i="4"/>
  <c r="EV21" i="4"/>
  <c r="EW9" i="4"/>
  <c r="EX9" i="4" s="1"/>
  <c r="EW11" i="4"/>
  <c r="EX11" i="4" s="1"/>
  <c r="EV30" i="4"/>
  <c r="EW20" i="4"/>
  <c r="EX20" i="4" s="1"/>
  <c r="EV8" i="4"/>
  <c r="EW13" i="4"/>
  <c r="EX13" i="4" s="1"/>
  <c r="EW23" i="4"/>
  <c r="EX23" i="4" s="1"/>
  <c r="EW29" i="4"/>
  <c r="EX29" i="4" s="1"/>
  <c r="EW19" i="4"/>
  <c r="EX19" i="4" s="1"/>
  <c r="EW7" i="4"/>
  <c r="EX7" i="4" s="1"/>
  <c r="EW33" i="4"/>
  <c r="EX33" i="4" s="1"/>
  <c r="EW28" i="4"/>
  <c r="EX28" i="4" s="1"/>
  <c r="EW18" i="4"/>
  <c r="EX18" i="4" s="1"/>
  <c r="EW6" i="4"/>
  <c r="EX6" i="4" s="1"/>
  <c r="EW17" i="4"/>
  <c r="EX17" i="4" s="1"/>
  <c r="EV5" i="4"/>
  <c r="EV27" i="4"/>
  <c r="EV16" i="4"/>
  <c r="EV4" i="4"/>
  <c r="EV26" i="4"/>
  <c r="EW15" i="4"/>
  <c r="EX15" i="4" s="1"/>
  <c r="EV3" i="4"/>
  <c r="EV14" i="4"/>
  <c r="EV29" i="4"/>
  <c r="EW34" i="4"/>
  <c r="EX34" i="4" s="1"/>
  <c r="EV33" i="4"/>
  <c r="EV32" i="4"/>
  <c r="EW31" i="4"/>
  <c r="EX31" i="4" s="1"/>
  <c r="EW30" i="4"/>
  <c r="EX30" i="4" s="1"/>
  <c r="EV28" i="4"/>
  <c r="EW27" i="4"/>
  <c r="EX27" i="4" s="1"/>
  <c r="EW26" i="4"/>
  <c r="EX26" i="4" s="1"/>
  <c r="EW25" i="4"/>
  <c r="EX25" i="4" s="1"/>
  <c r="EV24" i="4"/>
  <c r="EV23" i="4"/>
  <c r="EV22" i="4"/>
  <c r="EW21" i="4"/>
  <c r="EX21" i="4" s="1"/>
  <c r="EV20" i="4"/>
  <c r="EV19" i="4"/>
  <c r="EV18" i="4"/>
  <c r="EV17" i="4"/>
  <c r="EW16" i="4"/>
  <c r="EX16" i="4" s="1"/>
  <c r="EV15" i="4"/>
  <c r="EW14" i="4"/>
  <c r="EX14" i="4" s="1"/>
  <c r="EV13" i="4"/>
  <c r="EV12" i="4"/>
  <c r="EV11" i="4"/>
  <c r="EW10" i="4"/>
  <c r="EX10" i="4" s="1"/>
  <c r="EV9" i="4"/>
  <c r="EW8" i="4"/>
  <c r="EX8" i="4" s="1"/>
  <c r="EV7" i="4"/>
  <c r="EV6" i="4"/>
  <c r="EW5" i="4"/>
  <c r="EX5" i="4" s="1"/>
  <c r="EW4" i="4"/>
  <c r="EX4" i="4" s="1"/>
  <c r="EW3" i="4"/>
  <c r="EX3" i="4" s="1"/>
  <c r="EJ3" i="3"/>
  <c r="EL3" i="3" s="1"/>
  <c r="EM3" i="3" s="1"/>
  <c r="EJ4" i="3"/>
  <c r="EL4" i="3" s="1"/>
  <c r="EM4" i="3" s="1"/>
  <c r="EJ5" i="3"/>
  <c r="EL5" i="3" s="1"/>
  <c r="EM5" i="3" s="1"/>
  <c r="EJ6" i="3"/>
  <c r="EL6" i="3" s="1"/>
  <c r="EM6" i="3" s="1"/>
  <c r="EJ7" i="3"/>
  <c r="EL7" i="3" s="1"/>
  <c r="EM7" i="3" s="1"/>
  <c r="EJ8" i="3"/>
  <c r="EL8" i="3" s="1"/>
  <c r="EM8" i="3" s="1"/>
  <c r="EJ9" i="3"/>
  <c r="EL9" i="3" s="1"/>
  <c r="EM9" i="3" s="1"/>
  <c r="EJ10" i="3"/>
  <c r="EL10" i="3" s="1"/>
  <c r="EM10" i="3" s="1"/>
  <c r="EJ11" i="3"/>
  <c r="EL11" i="3" s="1"/>
  <c r="EM11" i="3" s="1"/>
  <c r="EJ12" i="3"/>
  <c r="EL12" i="3" s="1"/>
  <c r="EM12" i="3" s="1"/>
  <c r="EJ13" i="3"/>
  <c r="EL13" i="3" s="1"/>
  <c r="EM13" i="3" s="1"/>
  <c r="EJ14" i="3"/>
  <c r="EL14" i="3" s="1"/>
  <c r="EM14" i="3" s="1"/>
  <c r="EJ15" i="3"/>
  <c r="EL15" i="3" s="1"/>
  <c r="EM15" i="3" s="1"/>
  <c r="EJ16" i="3"/>
  <c r="EL16" i="3" s="1"/>
  <c r="EM16" i="3" s="1"/>
  <c r="EJ17" i="3"/>
  <c r="EL17" i="3" s="1"/>
  <c r="EM17" i="3" s="1"/>
  <c r="EJ18" i="3"/>
  <c r="EL18" i="3" s="1"/>
  <c r="EM18" i="3" s="1"/>
  <c r="EJ19" i="3"/>
  <c r="EL19" i="3" s="1"/>
  <c r="EM19" i="3" s="1"/>
  <c r="EJ20" i="3"/>
  <c r="EL20" i="3" s="1"/>
  <c r="EM20" i="3" s="1"/>
  <c r="EJ21" i="3"/>
  <c r="EL21" i="3" s="1"/>
  <c r="EM21" i="3" s="1"/>
  <c r="EJ22" i="3"/>
  <c r="EL22" i="3" s="1"/>
  <c r="EM22" i="3" s="1"/>
  <c r="EJ23" i="3"/>
  <c r="EL23" i="3" s="1"/>
  <c r="EM23" i="3" s="1"/>
  <c r="EJ24" i="3"/>
  <c r="EL24" i="3" s="1"/>
  <c r="EM24" i="3" s="1"/>
  <c r="EJ25" i="3"/>
  <c r="EL25" i="3" s="1"/>
  <c r="EM25" i="3" s="1"/>
  <c r="EI3" i="3"/>
  <c r="EI4" i="3"/>
  <c r="EI5" i="3"/>
  <c r="EI6" i="3"/>
  <c r="EI7" i="3"/>
  <c r="EI8" i="3"/>
  <c r="EI9" i="3"/>
  <c r="EI10" i="3"/>
  <c r="EI11" i="3"/>
  <c r="EI12" i="3"/>
  <c r="EI13" i="3"/>
  <c r="EI14" i="3"/>
  <c r="EI15" i="3"/>
  <c r="EI16" i="3"/>
  <c r="EI17" i="3"/>
  <c r="EI18" i="3"/>
  <c r="EI19" i="3"/>
  <c r="EI20" i="3"/>
  <c r="EI21" i="3"/>
  <c r="EI22" i="3"/>
  <c r="EI23" i="3"/>
  <c r="EI24" i="3"/>
  <c r="EI25" i="3"/>
  <c r="EI2" i="3"/>
  <c r="GB2" i="16"/>
  <c r="GB3" i="16"/>
  <c r="GB4" i="16"/>
  <c r="GB5" i="16"/>
  <c r="GB6" i="16"/>
  <c r="GB7" i="16"/>
  <c r="GB8" i="16"/>
  <c r="GB9" i="16"/>
  <c r="GB10" i="16"/>
  <c r="GB11" i="16"/>
  <c r="GB12" i="16"/>
  <c r="GD12" i="16" s="1"/>
  <c r="GE12" i="16" s="1"/>
  <c r="GB13" i="16"/>
  <c r="GB14" i="16"/>
  <c r="GB15" i="16"/>
  <c r="GB16" i="16"/>
  <c r="GB17" i="16"/>
  <c r="GB18" i="16"/>
  <c r="GB19" i="16"/>
  <c r="GA2" i="16"/>
  <c r="GA3" i="16"/>
  <c r="GA4" i="16"/>
  <c r="GA5" i="16"/>
  <c r="GA6" i="16"/>
  <c r="GA7" i="16"/>
  <c r="GA8" i="16"/>
  <c r="GA9" i="16"/>
  <c r="GA10" i="16"/>
  <c r="GA11" i="16"/>
  <c r="GA12" i="16"/>
  <c r="GA13" i="16"/>
  <c r="GA14" i="16"/>
  <c r="GA15" i="16"/>
  <c r="GA16" i="16"/>
  <c r="GA17" i="16"/>
  <c r="GA18" i="16"/>
  <c r="GA19" i="16"/>
  <c r="DN3" i="14"/>
  <c r="DO3" i="14" s="1"/>
  <c r="DN4" i="14"/>
  <c r="DP4" i="14" s="1"/>
  <c r="DQ4" i="14" s="1"/>
  <c r="DN5" i="14"/>
  <c r="DP5" i="14" s="1"/>
  <c r="DQ5" i="14" s="1"/>
  <c r="DN6" i="14"/>
  <c r="DP6" i="14" s="1"/>
  <c r="DQ6" i="14" s="1"/>
  <c r="DN7" i="14"/>
  <c r="DP7" i="14" s="1"/>
  <c r="DQ7" i="14" s="1"/>
  <c r="DN8" i="14"/>
  <c r="DP8" i="14" s="1"/>
  <c r="DQ8" i="14" s="1"/>
  <c r="DN9" i="14"/>
  <c r="DO9" i="14" s="1"/>
  <c r="DN10" i="14"/>
  <c r="DP10" i="14" s="1"/>
  <c r="DQ10" i="14" s="1"/>
  <c r="DN11" i="14"/>
  <c r="DP11" i="14" s="1"/>
  <c r="DQ11" i="14" s="1"/>
  <c r="DN12" i="14"/>
  <c r="DO12" i="14" s="1"/>
  <c r="DN13" i="14"/>
  <c r="DP13" i="14" s="1"/>
  <c r="DQ13" i="14" s="1"/>
  <c r="DN14" i="14"/>
  <c r="DO14" i="14" s="1"/>
  <c r="DN15" i="14"/>
  <c r="DO15" i="14" s="1"/>
  <c r="DN16" i="14"/>
  <c r="DP16" i="14" s="1"/>
  <c r="DQ16" i="14" s="1"/>
  <c r="DM3" i="14"/>
  <c r="DM4" i="14"/>
  <c r="DM5" i="14"/>
  <c r="DM6" i="14"/>
  <c r="DM7" i="14"/>
  <c r="DM8" i="14"/>
  <c r="DM9" i="14"/>
  <c r="DM10" i="14"/>
  <c r="DM11" i="14"/>
  <c r="DM12" i="14"/>
  <c r="DM13" i="14"/>
  <c r="DM14" i="14"/>
  <c r="DM15" i="14"/>
  <c r="DM16" i="14"/>
  <c r="DM2" i="14"/>
  <c r="GF12" i="16" l="1"/>
  <c r="GC7" i="16"/>
  <c r="GC16" i="16"/>
  <c r="GC5" i="16"/>
  <c r="GC15" i="16"/>
  <c r="GC4" i="16"/>
  <c r="GC6" i="16"/>
  <c r="GC14" i="16"/>
  <c r="GC3" i="16"/>
  <c r="GD13" i="16"/>
  <c r="GE13" i="16" s="1"/>
  <c r="GD2" i="16"/>
  <c r="GE2" i="16" s="1"/>
  <c r="GD11" i="16"/>
  <c r="GE11" i="16" s="1"/>
  <c r="GC10" i="16"/>
  <c r="GD10" i="16"/>
  <c r="GE10" i="16" s="1"/>
  <c r="GC9" i="16"/>
  <c r="GD9" i="16"/>
  <c r="GE9" i="16" s="1"/>
  <c r="GC17" i="16"/>
  <c r="GC12" i="16"/>
  <c r="GC19" i="16"/>
  <c r="GC8" i="16"/>
  <c r="GD7" i="16"/>
  <c r="GE7" i="16" s="1"/>
  <c r="GD17" i="16"/>
  <c r="GE17" i="16" s="1"/>
  <c r="GD18" i="16"/>
  <c r="GE18" i="16" s="1"/>
  <c r="DP3" i="14"/>
  <c r="DQ3" i="14" s="1"/>
  <c r="DO7" i="14"/>
  <c r="DO13" i="14"/>
  <c r="DO10" i="14"/>
  <c r="DP15" i="14"/>
  <c r="DQ15" i="14" s="1"/>
  <c r="DP12" i="14"/>
  <c r="DQ12" i="14" s="1"/>
  <c r="DP9" i="14"/>
  <c r="DQ9" i="14" s="1"/>
  <c r="DR7" i="14"/>
  <c r="DR6" i="14"/>
  <c r="DR5" i="14"/>
  <c r="DR4" i="14"/>
  <c r="DR16" i="14"/>
  <c r="DR13" i="14"/>
  <c r="DR8" i="14"/>
  <c r="DR10" i="14"/>
  <c r="DR11" i="14"/>
  <c r="DP14" i="14"/>
  <c r="DQ14" i="14" s="1"/>
  <c r="DO11" i="14"/>
  <c r="DO8" i="14"/>
  <c r="DO6" i="14"/>
  <c r="DO5" i="14"/>
  <c r="DO16" i="14"/>
  <c r="DO4" i="14"/>
  <c r="EN16" i="3"/>
  <c r="EN5" i="3"/>
  <c r="EN15" i="3"/>
  <c r="EN4" i="3"/>
  <c r="EN3" i="3"/>
  <c r="EN25" i="3"/>
  <c r="EN14" i="3"/>
  <c r="EN17" i="3"/>
  <c r="EN24" i="3"/>
  <c r="EN13" i="3"/>
  <c r="EN12" i="3"/>
  <c r="EN22" i="3"/>
  <c r="EN11" i="3"/>
  <c r="EN21" i="3"/>
  <c r="EN10" i="3"/>
  <c r="EN20" i="3"/>
  <c r="EN9" i="3"/>
  <c r="EN23" i="3"/>
  <c r="EN19" i="3"/>
  <c r="EN8" i="3"/>
  <c r="EN6" i="3"/>
  <c r="EN18" i="3"/>
  <c r="EN7" i="3"/>
  <c r="EK6" i="3"/>
  <c r="EK16" i="3"/>
  <c r="EK5" i="3"/>
  <c r="EK17" i="3"/>
  <c r="EK15" i="3"/>
  <c r="EK4" i="3"/>
  <c r="EK3" i="3"/>
  <c r="EK25" i="3"/>
  <c r="EK14" i="3"/>
  <c r="EK24" i="3"/>
  <c r="EK13" i="3"/>
  <c r="EK23" i="3"/>
  <c r="EK12" i="3"/>
  <c r="EK22" i="3"/>
  <c r="EK11" i="3"/>
  <c r="EK21" i="3"/>
  <c r="EK10" i="3"/>
  <c r="EK20" i="3"/>
  <c r="EK9" i="3"/>
  <c r="EK19" i="3"/>
  <c r="EK8" i="3"/>
  <c r="EK18" i="3"/>
  <c r="EK7" i="3"/>
  <c r="EY22" i="4"/>
  <c r="EY34" i="4"/>
  <c r="EY19" i="4"/>
  <c r="EY6" i="4"/>
  <c r="EY29" i="4"/>
  <c r="EY11" i="4"/>
  <c r="EY32" i="4"/>
  <c r="EY25" i="4"/>
  <c r="EY14" i="4"/>
  <c r="EY18" i="4"/>
  <c r="EY23" i="4"/>
  <c r="EY9" i="4"/>
  <c r="EY3" i="4"/>
  <c r="EY26" i="4"/>
  <c r="EY4" i="4"/>
  <c r="EY16" i="4"/>
  <c r="EY27" i="4"/>
  <c r="EY28" i="4"/>
  <c r="EY13" i="4"/>
  <c r="EY12" i="4"/>
  <c r="EY5" i="4"/>
  <c r="EY10" i="4"/>
  <c r="EY33" i="4"/>
  <c r="EY24" i="4"/>
  <c r="EY21" i="4"/>
  <c r="EY30" i="4"/>
  <c r="EY8" i="4"/>
  <c r="EY31" i="4"/>
  <c r="EY15" i="4"/>
  <c r="EY17" i="4"/>
  <c r="EY7" i="4"/>
  <c r="EY20" i="4"/>
  <c r="GC18" i="16"/>
  <c r="GD15" i="16"/>
  <c r="GE15" i="16" s="1"/>
  <c r="GD4" i="16"/>
  <c r="GE4" i="16" s="1"/>
  <c r="GD19" i="16"/>
  <c r="GE19" i="16" s="1"/>
  <c r="GD8" i="16"/>
  <c r="GE8" i="16" s="1"/>
  <c r="GC13" i="16"/>
  <c r="GC2" i="16"/>
  <c r="GC11" i="16"/>
  <c r="GD6" i="16"/>
  <c r="GE6" i="16" s="1"/>
  <c r="GD16" i="16"/>
  <c r="GE16" i="16" s="1"/>
  <c r="GD5" i="16"/>
  <c r="GE5" i="16" s="1"/>
  <c r="GD14" i="16"/>
  <c r="GE14" i="16" s="1"/>
  <c r="GD3" i="16"/>
  <c r="GE3" i="16" s="1"/>
  <c r="FF2" i="3"/>
  <c r="DR12" i="14" l="1"/>
  <c r="DR15" i="14"/>
  <c r="DR3" i="14"/>
  <c r="GF13" i="16"/>
  <c r="GF16" i="16"/>
  <c r="GF9" i="16"/>
  <c r="GF18" i="16"/>
  <c r="GF17" i="16"/>
  <c r="GF15" i="16"/>
  <c r="GF10" i="16"/>
  <c r="GF7" i="16"/>
  <c r="GF6" i="16"/>
  <c r="GF14" i="16"/>
  <c r="GF8" i="16"/>
  <c r="GF3" i="16"/>
  <c r="GF19" i="16"/>
  <c r="GF11" i="16"/>
  <c r="GF2" i="16"/>
  <c r="GF5" i="16"/>
  <c r="GF4" i="16"/>
  <c r="DR9" i="14"/>
  <c r="DR14" i="14"/>
  <c r="FH2" i="3"/>
  <c r="FI2" i="3" s="1"/>
  <c r="FG2" i="3"/>
  <c r="FJ2" i="3" l="1"/>
  <c r="FF3" i="18"/>
  <c r="FF4" i="18"/>
  <c r="FF5" i="18"/>
  <c r="FF6" i="18"/>
  <c r="FF7" i="18"/>
  <c r="FF8" i="18"/>
  <c r="FF9" i="18"/>
  <c r="FF10" i="18"/>
  <c r="FF11" i="18"/>
  <c r="FF12" i="18"/>
  <c r="FF13" i="18"/>
  <c r="FF14" i="18"/>
  <c r="FF15" i="18"/>
  <c r="FE3" i="18"/>
  <c r="FE4" i="18"/>
  <c r="FE5" i="18"/>
  <c r="FE6" i="18"/>
  <c r="FE7" i="18"/>
  <c r="FE8" i="18"/>
  <c r="FE9" i="18"/>
  <c r="FE10" i="18"/>
  <c r="FE11" i="18"/>
  <c r="FE12" i="18"/>
  <c r="FE13" i="18"/>
  <c r="FE14" i="18"/>
  <c r="FE15" i="18"/>
  <c r="FE2" i="18"/>
  <c r="FQ3" i="6"/>
  <c r="FQ4" i="6"/>
  <c r="FQ5" i="6"/>
  <c r="FQ6" i="6"/>
  <c r="FQ7" i="6"/>
  <c r="FQ8" i="6"/>
  <c r="FQ9" i="6"/>
  <c r="FQ10" i="6"/>
  <c r="FQ11" i="6"/>
  <c r="FQ12" i="6"/>
  <c r="FQ13" i="6"/>
  <c r="FQ14" i="6"/>
  <c r="FQ15" i="6"/>
  <c r="FQ16" i="6"/>
  <c r="FQ17" i="6"/>
  <c r="FQ18" i="6"/>
  <c r="FQ19" i="6"/>
  <c r="FQ20" i="6"/>
  <c r="FQ21" i="6"/>
  <c r="FQ22" i="6"/>
  <c r="FQ23" i="6"/>
  <c r="FQ24" i="6"/>
  <c r="FQ25" i="6"/>
  <c r="FQ26" i="6"/>
  <c r="FQ27" i="6"/>
  <c r="FQ28" i="6"/>
  <c r="FQ29" i="6"/>
  <c r="FQ30" i="6"/>
  <c r="FQ31" i="6"/>
  <c r="FQ32" i="6"/>
  <c r="FQ33" i="6"/>
  <c r="FQ34" i="6"/>
  <c r="FQ35" i="6"/>
  <c r="FQ36" i="6"/>
  <c r="FQ37" i="6"/>
  <c r="FQ38" i="6"/>
  <c r="FQ39" i="6"/>
  <c r="FQ40" i="6"/>
  <c r="FP3" i="6"/>
  <c r="FP4" i="6"/>
  <c r="FP5" i="6"/>
  <c r="FP6" i="6"/>
  <c r="FP7" i="6"/>
  <c r="FP8" i="6"/>
  <c r="FP9" i="6"/>
  <c r="FP10" i="6"/>
  <c r="FP11" i="6"/>
  <c r="FP12" i="6"/>
  <c r="FP13" i="6"/>
  <c r="FP14" i="6"/>
  <c r="FP15" i="6"/>
  <c r="FP16" i="6"/>
  <c r="FP17" i="6"/>
  <c r="FP18" i="6"/>
  <c r="FP19" i="6"/>
  <c r="FP20" i="6"/>
  <c r="FP21" i="6"/>
  <c r="FP22" i="6"/>
  <c r="FP23" i="6"/>
  <c r="FP24" i="6"/>
  <c r="FP25" i="6"/>
  <c r="FP26" i="6"/>
  <c r="FP27" i="6"/>
  <c r="FP28" i="6"/>
  <c r="FP29" i="6"/>
  <c r="FP30" i="6"/>
  <c r="FP31" i="6"/>
  <c r="FP32" i="6"/>
  <c r="FP33" i="6"/>
  <c r="FP34" i="6"/>
  <c r="FP35" i="6"/>
  <c r="FP36" i="6"/>
  <c r="FP37" i="6"/>
  <c r="FP38" i="6"/>
  <c r="FP39" i="6"/>
  <c r="FP40" i="6"/>
  <c r="FP2" i="6"/>
  <c r="FF3" i="6"/>
  <c r="FH3" i="6" s="1"/>
  <c r="FI3" i="6" s="1"/>
  <c r="FF4" i="6"/>
  <c r="FH4" i="6" s="1"/>
  <c r="FI4" i="6" s="1"/>
  <c r="FF5" i="6"/>
  <c r="FH5" i="6" s="1"/>
  <c r="FI5" i="6" s="1"/>
  <c r="FF6" i="6"/>
  <c r="FH6" i="6" s="1"/>
  <c r="FI6" i="6" s="1"/>
  <c r="FF7" i="6"/>
  <c r="FH7" i="6" s="1"/>
  <c r="FI7" i="6" s="1"/>
  <c r="FF8" i="6"/>
  <c r="FG8" i="6" s="1"/>
  <c r="FF9" i="6"/>
  <c r="FH9" i="6" s="1"/>
  <c r="FI9" i="6" s="1"/>
  <c r="FF10" i="6"/>
  <c r="FG10" i="6" s="1"/>
  <c r="FF11" i="6"/>
  <c r="FG11" i="6" s="1"/>
  <c r="FF12" i="6"/>
  <c r="FG12" i="6" s="1"/>
  <c r="FF13" i="6"/>
  <c r="FH13" i="6" s="1"/>
  <c r="FI13" i="6" s="1"/>
  <c r="FF14" i="6"/>
  <c r="FG14" i="6" s="1"/>
  <c r="FF15" i="6"/>
  <c r="FH15" i="6" s="1"/>
  <c r="FI15" i="6" s="1"/>
  <c r="FF16" i="6"/>
  <c r="FH16" i="6" s="1"/>
  <c r="FI16" i="6" s="1"/>
  <c r="FF17" i="6"/>
  <c r="FH17" i="6" s="1"/>
  <c r="FI17" i="6" s="1"/>
  <c r="FF18" i="6"/>
  <c r="FH18" i="6" s="1"/>
  <c r="FI18" i="6" s="1"/>
  <c r="FF19" i="6"/>
  <c r="FG19" i="6" s="1"/>
  <c r="FF20" i="6"/>
  <c r="FH20" i="6" s="1"/>
  <c r="FI20" i="6" s="1"/>
  <c r="FF21" i="6"/>
  <c r="FG21" i="6" s="1"/>
  <c r="FF22" i="6"/>
  <c r="FG22" i="6" s="1"/>
  <c r="FF23" i="6"/>
  <c r="FG23" i="6" s="1"/>
  <c r="FF24" i="6"/>
  <c r="FH24" i="6" s="1"/>
  <c r="FI24" i="6" s="1"/>
  <c r="FF25" i="6"/>
  <c r="FG25" i="6" s="1"/>
  <c r="FF26" i="6"/>
  <c r="FH26" i="6" s="1"/>
  <c r="FI26" i="6" s="1"/>
  <c r="FF27" i="6"/>
  <c r="FH27" i="6" s="1"/>
  <c r="FI27" i="6" s="1"/>
  <c r="FF28" i="6"/>
  <c r="FH28" i="6" s="1"/>
  <c r="FI28" i="6" s="1"/>
  <c r="FF29" i="6"/>
  <c r="FG29" i="6" s="1"/>
  <c r="FF30" i="6"/>
  <c r="FH30" i="6" s="1"/>
  <c r="FI30" i="6" s="1"/>
  <c r="FF31" i="6"/>
  <c r="FG31" i="6" s="1"/>
  <c r="FF32" i="6"/>
  <c r="FG32" i="6" s="1"/>
  <c r="FF33" i="6"/>
  <c r="FG33" i="6" s="1"/>
  <c r="FF34" i="6"/>
  <c r="FH34" i="6" s="1"/>
  <c r="FI34" i="6" s="1"/>
  <c r="FF35" i="6"/>
  <c r="FG35" i="6" s="1"/>
  <c r="FF36" i="6"/>
  <c r="FH36" i="6" s="1"/>
  <c r="FI36" i="6" s="1"/>
  <c r="FF37" i="6"/>
  <c r="FH37" i="6" s="1"/>
  <c r="FI37" i="6" s="1"/>
  <c r="FF38" i="6"/>
  <c r="FH38" i="6" s="1"/>
  <c r="FI38" i="6" s="1"/>
  <c r="FF39" i="6"/>
  <c r="FH39" i="6" s="1"/>
  <c r="FI39" i="6" s="1"/>
  <c r="FF40" i="6"/>
  <c r="FH40" i="6" s="1"/>
  <c r="FI40" i="6" s="1"/>
  <c r="FE3" i="6"/>
  <c r="FE4" i="6"/>
  <c r="FE5" i="6"/>
  <c r="FE6" i="6"/>
  <c r="FE7" i="6"/>
  <c r="FE8" i="6"/>
  <c r="FE9" i="6"/>
  <c r="FE10" i="6"/>
  <c r="FE11" i="6"/>
  <c r="FE12" i="6"/>
  <c r="FE13" i="6"/>
  <c r="FE14" i="6"/>
  <c r="FE15" i="6"/>
  <c r="FE16" i="6"/>
  <c r="FE17" i="6"/>
  <c r="FE18" i="6"/>
  <c r="FE19" i="6"/>
  <c r="FE20" i="6"/>
  <c r="FE21" i="6"/>
  <c r="FE22" i="6"/>
  <c r="FE23" i="6"/>
  <c r="FE24" i="6"/>
  <c r="FE25" i="6"/>
  <c r="FE26" i="6"/>
  <c r="FE27" i="6"/>
  <c r="FE28" i="6"/>
  <c r="FE29" i="6"/>
  <c r="FE30" i="6"/>
  <c r="FE31" i="6"/>
  <c r="FE32" i="6"/>
  <c r="FE33" i="6"/>
  <c r="FE34" i="6"/>
  <c r="FE35" i="6"/>
  <c r="FE36" i="6"/>
  <c r="FE37" i="6"/>
  <c r="FE38" i="6"/>
  <c r="FE39" i="6"/>
  <c r="FE40" i="6"/>
  <c r="FE2" i="6"/>
  <c r="FH15" i="18" l="1"/>
  <c r="FI15" i="18" s="1"/>
  <c r="FH12" i="18"/>
  <c r="FI12" i="18" s="1"/>
  <c r="FG11" i="18"/>
  <c r="FG9" i="18"/>
  <c r="FG8" i="18"/>
  <c r="FH6" i="18"/>
  <c r="FI6" i="18" s="1"/>
  <c r="FG4" i="18"/>
  <c r="FH14" i="18"/>
  <c r="FI14" i="18" s="1"/>
  <c r="FH13" i="18"/>
  <c r="FI13" i="18" s="1"/>
  <c r="FH10" i="18"/>
  <c r="FI10" i="18" s="1"/>
  <c r="FH7" i="18"/>
  <c r="FI7" i="18" s="1"/>
  <c r="FH5" i="18"/>
  <c r="FI5" i="18" s="1"/>
  <c r="FG3" i="18"/>
  <c r="FJ10" i="18"/>
  <c r="FJ14" i="18"/>
  <c r="FS32" i="6"/>
  <c r="FT32" i="6" s="1"/>
  <c r="FS22" i="6"/>
  <c r="FT22" i="6" s="1"/>
  <c r="FS11" i="6"/>
  <c r="FT11" i="6" s="1"/>
  <c r="FS12" i="6"/>
  <c r="FT12" i="6" s="1"/>
  <c r="FS31" i="6"/>
  <c r="FT31" i="6" s="1"/>
  <c r="FS21" i="6"/>
  <c r="FT21" i="6" s="1"/>
  <c r="FS10" i="6"/>
  <c r="FT10" i="6" s="1"/>
  <c r="FR30" i="6"/>
  <c r="FR20" i="6"/>
  <c r="FR9" i="6"/>
  <c r="FJ24" i="6"/>
  <c r="FS33" i="6"/>
  <c r="FT33" i="6" s="1"/>
  <c r="FJ30" i="6"/>
  <c r="FJ20" i="6"/>
  <c r="FJ9" i="6"/>
  <c r="FS29" i="6"/>
  <c r="FT29" i="6" s="1"/>
  <c r="FS19" i="6"/>
  <c r="FT19" i="6" s="1"/>
  <c r="FS8" i="6"/>
  <c r="FT8" i="6" s="1"/>
  <c r="FR40" i="6"/>
  <c r="FR28" i="6"/>
  <c r="FR7" i="6"/>
  <c r="FJ40" i="6"/>
  <c r="FJ28" i="6"/>
  <c r="FJ7" i="6"/>
  <c r="FS39" i="6"/>
  <c r="FT39" i="6" s="1"/>
  <c r="FS27" i="6"/>
  <c r="FT27" i="6" s="1"/>
  <c r="FS18" i="6"/>
  <c r="FT18" i="6" s="1"/>
  <c r="FR6" i="6"/>
  <c r="FJ34" i="6"/>
  <c r="FJ39" i="6"/>
  <c r="FJ27" i="6"/>
  <c r="FJ18" i="6"/>
  <c r="FJ6" i="6"/>
  <c r="FR38" i="6"/>
  <c r="FR17" i="6"/>
  <c r="FR5" i="6"/>
  <c r="FJ13" i="6"/>
  <c r="FJ38" i="6"/>
  <c r="FJ17" i="6"/>
  <c r="FJ5" i="6"/>
  <c r="FS37" i="6"/>
  <c r="FT37" i="6" s="1"/>
  <c r="FS26" i="6"/>
  <c r="FT26" i="6" s="1"/>
  <c r="FS16" i="6"/>
  <c r="FT16" i="6" s="1"/>
  <c r="FS4" i="6"/>
  <c r="FT4" i="6" s="1"/>
  <c r="FJ37" i="6"/>
  <c r="FJ26" i="6"/>
  <c r="FJ16" i="6"/>
  <c r="FJ4" i="6"/>
  <c r="FR36" i="6"/>
  <c r="FR15" i="6"/>
  <c r="FR3" i="6"/>
  <c r="FS23" i="6"/>
  <c r="FT23" i="6" s="1"/>
  <c r="FJ36" i="6"/>
  <c r="FJ15" i="6"/>
  <c r="FJ3" i="6"/>
  <c r="FS35" i="6"/>
  <c r="FT35" i="6" s="1"/>
  <c r="FS25" i="6"/>
  <c r="FT25" i="6" s="1"/>
  <c r="FS14" i="6"/>
  <c r="FT14" i="6" s="1"/>
  <c r="FS6" i="6"/>
  <c r="FT6" i="6" s="1"/>
  <c r="FR34" i="6"/>
  <c r="FR24" i="6"/>
  <c r="FR13" i="6"/>
  <c r="FS9" i="6"/>
  <c r="FT9" i="6" s="1"/>
  <c r="FG28" i="6"/>
  <c r="FG9" i="6"/>
  <c r="FH14" i="6"/>
  <c r="FI14" i="6" s="1"/>
  <c r="FH12" i="6"/>
  <c r="FI12" i="6" s="1"/>
  <c r="FR4" i="6"/>
  <c r="FG20" i="6"/>
  <c r="FS40" i="6"/>
  <c r="FT40" i="6" s="1"/>
  <c r="FH22" i="6"/>
  <c r="FI22" i="6" s="1"/>
  <c r="FH11" i="6"/>
  <c r="FI11" i="6" s="1"/>
  <c r="FR39" i="6"/>
  <c r="FR37" i="6"/>
  <c r="FS30" i="6"/>
  <c r="FT30" i="6" s="1"/>
  <c r="FR35" i="6"/>
  <c r="FS28" i="6"/>
  <c r="FT28" i="6" s="1"/>
  <c r="FG7" i="6"/>
  <c r="FR27" i="6"/>
  <c r="FH35" i="6"/>
  <c r="FI35" i="6" s="1"/>
  <c r="FR26" i="6"/>
  <c r="FS20" i="6"/>
  <c r="FT20" i="6" s="1"/>
  <c r="FH33" i="6"/>
  <c r="FI33" i="6" s="1"/>
  <c r="FR25" i="6"/>
  <c r="FG40" i="6"/>
  <c r="FH32" i="6"/>
  <c r="FI32" i="6" s="1"/>
  <c r="FR18" i="6"/>
  <c r="FH25" i="6"/>
  <c r="FI25" i="6" s="1"/>
  <c r="FR16" i="6"/>
  <c r="FG30" i="6"/>
  <c r="FH23" i="6"/>
  <c r="FI23" i="6" s="1"/>
  <c r="FR14" i="6"/>
  <c r="FS7" i="6"/>
  <c r="FT7" i="6" s="1"/>
  <c r="FG39" i="6"/>
  <c r="FG27" i="6"/>
  <c r="FG6" i="6"/>
  <c r="FG38" i="6"/>
  <c r="FG17" i="6"/>
  <c r="FG5" i="6"/>
  <c r="FH31" i="6"/>
  <c r="FI31" i="6" s="1"/>
  <c r="FH21" i="6"/>
  <c r="FI21" i="6" s="1"/>
  <c r="FH10" i="6"/>
  <c r="FI10" i="6" s="1"/>
  <c r="FR33" i="6"/>
  <c r="FR23" i="6"/>
  <c r="FR12" i="6"/>
  <c r="FS38" i="6"/>
  <c r="FT38" i="6" s="1"/>
  <c r="FS17" i="6"/>
  <c r="FT17" i="6" s="1"/>
  <c r="FS5" i="6"/>
  <c r="FT5" i="6" s="1"/>
  <c r="FG37" i="6"/>
  <c r="FG26" i="6"/>
  <c r="FG16" i="6"/>
  <c r="FG4" i="6"/>
  <c r="FR32" i="6"/>
  <c r="FR22" i="6"/>
  <c r="FR11" i="6"/>
  <c r="FG15" i="6"/>
  <c r="FH29" i="6"/>
  <c r="FI29" i="6" s="1"/>
  <c r="FH19" i="6"/>
  <c r="FI19" i="6" s="1"/>
  <c r="FH8" i="6"/>
  <c r="FI8" i="6" s="1"/>
  <c r="FR31" i="6"/>
  <c r="FR21" i="6"/>
  <c r="FR10" i="6"/>
  <c r="FS36" i="6"/>
  <c r="FT36" i="6" s="1"/>
  <c r="FS15" i="6"/>
  <c r="FT15" i="6" s="1"/>
  <c r="FS3" i="6"/>
  <c r="FT3" i="6" s="1"/>
  <c r="FG36" i="6"/>
  <c r="FG3" i="6"/>
  <c r="FG18" i="6"/>
  <c r="FG34" i="6"/>
  <c r="FG24" i="6"/>
  <c r="FG13" i="6"/>
  <c r="FR29" i="6"/>
  <c r="FR19" i="6"/>
  <c r="FR8" i="6"/>
  <c r="FS34" i="6"/>
  <c r="FT34" i="6" s="1"/>
  <c r="FS24" i="6"/>
  <c r="FT24" i="6" s="1"/>
  <c r="FS13" i="6"/>
  <c r="FT13" i="6" s="1"/>
  <c r="FG12" i="18"/>
  <c r="FG10" i="18"/>
  <c r="FH4" i="18"/>
  <c r="FI4" i="18" s="1"/>
  <c r="FH3" i="18"/>
  <c r="FI3" i="18" s="1"/>
  <c r="FG13" i="18"/>
  <c r="FH8" i="18"/>
  <c r="FI8" i="18" s="1"/>
  <c r="FG7" i="18"/>
  <c r="FH11" i="18"/>
  <c r="FI11" i="18" s="1"/>
  <c r="FG15" i="18"/>
  <c r="FG6" i="18"/>
  <c r="FG14" i="18"/>
  <c r="FG5" i="18"/>
  <c r="FH9" i="18"/>
  <c r="FI9" i="18" s="1"/>
  <c r="FQ3" i="21"/>
  <c r="FQ4" i="21"/>
  <c r="FQ5" i="21"/>
  <c r="FQ6" i="21"/>
  <c r="FQ7" i="21"/>
  <c r="FQ8" i="21"/>
  <c r="FQ9" i="21"/>
  <c r="FQ10" i="21"/>
  <c r="FQ11" i="21"/>
  <c r="FQ12" i="21"/>
  <c r="FQ13" i="21"/>
  <c r="FQ14" i="21"/>
  <c r="FQ2" i="21"/>
  <c r="FP3" i="21"/>
  <c r="FP4" i="21"/>
  <c r="FP5" i="21"/>
  <c r="FP6" i="21"/>
  <c r="FP7" i="21"/>
  <c r="FP8" i="21"/>
  <c r="FP9" i="21"/>
  <c r="FP10" i="21"/>
  <c r="FP11" i="21"/>
  <c r="FP12" i="21"/>
  <c r="FP13" i="21"/>
  <c r="FP14" i="21"/>
  <c r="FP2" i="21"/>
  <c r="FF3" i="24"/>
  <c r="FH3" i="24" s="1"/>
  <c r="FI3" i="24" s="1"/>
  <c r="FF4" i="24"/>
  <c r="FH4" i="24" s="1"/>
  <c r="FI4" i="24" s="1"/>
  <c r="FF5" i="24"/>
  <c r="FH5" i="24" s="1"/>
  <c r="FI5" i="24" s="1"/>
  <c r="FF6" i="24"/>
  <c r="FH6" i="24" s="1"/>
  <c r="FI6" i="24" s="1"/>
  <c r="FF7" i="24"/>
  <c r="FH7" i="24" s="1"/>
  <c r="FI7" i="24" s="1"/>
  <c r="FF8" i="24"/>
  <c r="FH8" i="24" s="1"/>
  <c r="FI8" i="24" s="1"/>
  <c r="FF9" i="24"/>
  <c r="FH9" i="24" s="1"/>
  <c r="FI9" i="24" s="1"/>
  <c r="FF10" i="24"/>
  <c r="FH10" i="24" s="1"/>
  <c r="FI10" i="24" s="1"/>
  <c r="FF11" i="24"/>
  <c r="FH11" i="24" s="1"/>
  <c r="FI11" i="24" s="1"/>
  <c r="FF12" i="24"/>
  <c r="FH12" i="24" s="1"/>
  <c r="FI12" i="24" s="1"/>
  <c r="FF13" i="24"/>
  <c r="FH13" i="24" s="1"/>
  <c r="FI13" i="24" s="1"/>
  <c r="FE3" i="24"/>
  <c r="FE4" i="24"/>
  <c r="FE5" i="24"/>
  <c r="FE6" i="24"/>
  <c r="FE7" i="24"/>
  <c r="FE8" i="24"/>
  <c r="FE9" i="24"/>
  <c r="FE10" i="24"/>
  <c r="FE11" i="24"/>
  <c r="FE12" i="24"/>
  <c r="FE13" i="24"/>
  <c r="FE2" i="24"/>
  <c r="EU3" i="18"/>
  <c r="EW3" i="18" s="1"/>
  <c r="EX3" i="18" s="1"/>
  <c r="EU4" i="18"/>
  <c r="EW4" i="18" s="1"/>
  <c r="EX4" i="18" s="1"/>
  <c r="EU5" i="18"/>
  <c r="EW5" i="18" s="1"/>
  <c r="EX5" i="18" s="1"/>
  <c r="EU6" i="18"/>
  <c r="EV6" i="18" s="1"/>
  <c r="EU7" i="18"/>
  <c r="EV7" i="18" s="1"/>
  <c r="EU8" i="18"/>
  <c r="EV8" i="18" s="1"/>
  <c r="EU9" i="18"/>
  <c r="EV9" i="18" s="1"/>
  <c r="EU10" i="18"/>
  <c r="EW10" i="18" s="1"/>
  <c r="EX10" i="18" s="1"/>
  <c r="EU11" i="18"/>
  <c r="EW11" i="18" s="1"/>
  <c r="EX11" i="18" s="1"/>
  <c r="EU12" i="18"/>
  <c r="EW12" i="18" s="1"/>
  <c r="EX12" i="18" s="1"/>
  <c r="EU13" i="18"/>
  <c r="EW13" i="18" s="1"/>
  <c r="EX13" i="18" s="1"/>
  <c r="EU14" i="18"/>
  <c r="EW14" i="18" s="1"/>
  <c r="EX14" i="18" s="1"/>
  <c r="EU15" i="18"/>
  <c r="EV15" i="18" s="1"/>
  <c r="EU2" i="18"/>
  <c r="ET3" i="18"/>
  <c r="ET4" i="18"/>
  <c r="ET5" i="18"/>
  <c r="ET6" i="18"/>
  <c r="ET7" i="18"/>
  <c r="ET8" i="18"/>
  <c r="ET9" i="18"/>
  <c r="ET10" i="18"/>
  <c r="ET11" i="18"/>
  <c r="ET12" i="18"/>
  <c r="ET13" i="18"/>
  <c r="ET14" i="18"/>
  <c r="ET15" i="18"/>
  <c r="ET2" i="18"/>
  <c r="FJ12" i="18" l="1"/>
  <c r="FJ13" i="18"/>
  <c r="FJ15" i="18"/>
  <c r="FJ7" i="18"/>
  <c r="FJ6" i="18"/>
  <c r="FJ5" i="18"/>
  <c r="EY4" i="18"/>
  <c r="FJ8" i="18"/>
  <c r="EY13" i="18"/>
  <c r="EY3" i="18"/>
  <c r="EY12" i="18"/>
  <c r="FJ3" i="18"/>
  <c r="EY11" i="18"/>
  <c r="FJ4" i="18"/>
  <c r="EY5" i="18"/>
  <c r="EY10" i="18"/>
  <c r="EY14" i="18"/>
  <c r="FJ9" i="18"/>
  <c r="FJ11" i="18"/>
  <c r="FS10" i="21"/>
  <c r="FT10" i="21" s="1"/>
  <c r="FS9" i="21"/>
  <c r="FT9" i="21" s="1"/>
  <c r="FS12" i="21"/>
  <c r="FT12" i="21" s="1"/>
  <c r="FS8" i="21"/>
  <c r="FT8" i="21" s="1"/>
  <c r="FS7" i="21"/>
  <c r="FT7" i="21" s="1"/>
  <c r="FS6" i="21"/>
  <c r="FT6" i="21" s="1"/>
  <c r="FS5" i="21"/>
  <c r="FT5" i="21" s="1"/>
  <c r="FR4" i="21"/>
  <c r="FR14" i="21"/>
  <c r="FR3" i="21"/>
  <c r="FS11" i="21"/>
  <c r="FT11" i="21" s="1"/>
  <c r="FR13" i="21"/>
  <c r="FU4" i="6"/>
  <c r="FU8" i="6"/>
  <c r="FU33" i="6"/>
  <c r="FU21" i="6"/>
  <c r="FU3" i="6"/>
  <c r="FU40" i="6"/>
  <c r="FU34" i="6"/>
  <c r="FU15" i="6"/>
  <c r="FJ10" i="6"/>
  <c r="FJ23" i="6"/>
  <c r="FJ35" i="6"/>
  <c r="FU6" i="6"/>
  <c r="FU16" i="6"/>
  <c r="FU18" i="6"/>
  <c r="FU19" i="6"/>
  <c r="FU31" i="6"/>
  <c r="FU24" i="6"/>
  <c r="FJ21" i="6"/>
  <c r="FU36" i="6"/>
  <c r="FJ31" i="6"/>
  <c r="FJ12" i="6"/>
  <c r="FJ25" i="6"/>
  <c r="FJ14" i="6"/>
  <c r="FU14" i="6"/>
  <c r="FU26" i="6"/>
  <c r="FU27" i="6"/>
  <c r="FU29" i="6"/>
  <c r="FU12" i="6"/>
  <c r="FJ22" i="6"/>
  <c r="FU28" i="6"/>
  <c r="FU23" i="6"/>
  <c r="FU37" i="6"/>
  <c r="FU39" i="6"/>
  <c r="FU11" i="6"/>
  <c r="FU7" i="6"/>
  <c r="FJ32" i="6"/>
  <c r="FU30" i="6"/>
  <c r="FU25" i="6"/>
  <c r="FJ8" i="6"/>
  <c r="FU17" i="6"/>
  <c r="FU9" i="6"/>
  <c r="FU5" i="6"/>
  <c r="FU35" i="6"/>
  <c r="FU22" i="6"/>
  <c r="FU13" i="6"/>
  <c r="FJ19" i="6"/>
  <c r="FJ29" i="6"/>
  <c r="FU38" i="6"/>
  <c r="FJ11" i="6"/>
  <c r="FU20" i="6"/>
  <c r="FJ33" i="6"/>
  <c r="FU10" i="6"/>
  <c r="FU32" i="6"/>
  <c r="FJ13" i="24"/>
  <c r="FJ12" i="24"/>
  <c r="FJ11" i="24"/>
  <c r="FJ10" i="24"/>
  <c r="FJ9" i="24"/>
  <c r="FJ8" i="24"/>
  <c r="FJ7" i="24"/>
  <c r="FJ6" i="24"/>
  <c r="FJ5" i="24"/>
  <c r="FJ4" i="24"/>
  <c r="FJ3" i="24"/>
  <c r="FG13" i="24"/>
  <c r="FG12" i="24"/>
  <c r="FG11" i="24"/>
  <c r="FG10" i="24"/>
  <c r="FG9" i="24"/>
  <c r="FG8" i="24"/>
  <c r="FG7" i="24"/>
  <c r="FG6" i="24"/>
  <c r="FG5" i="24"/>
  <c r="FG4" i="24"/>
  <c r="FG3" i="24"/>
  <c r="EW8" i="18"/>
  <c r="EX8" i="18" s="1"/>
  <c r="EW7" i="18"/>
  <c r="EX7" i="18" s="1"/>
  <c r="EW9" i="18"/>
  <c r="EX9" i="18" s="1"/>
  <c r="EV13" i="18"/>
  <c r="EV5" i="18"/>
  <c r="EV14" i="18"/>
  <c r="EV4" i="18"/>
  <c r="EV3" i="18"/>
  <c r="EV12" i="18"/>
  <c r="EW15" i="18"/>
  <c r="EX15" i="18" s="1"/>
  <c r="EW6" i="18"/>
  <c r="EX6" i="18" s="1"/>
  <c r="EV11" i="18"/>
  <c r="EV10" i="18"/>
  <c r="FR11" i="21"/>
  <c r="FR10" i="21"/>
  <c r="FR9" i="21"/>
  <c r="FS14" i="21"/>
  <c r="FT14" i="21" s="1"/>
  <c r="FS13" i="21"/>
  <c r="FT13" i="21" s="1"/>
  <c r="FR12" i="21"/>
  <c r="FS4" i="21"/>
  <c r="FT4" i="21" s="1"/>
  <c r="FS3" i="21"/>
  <c r="FT3" i="21" s="1"/>
  <c r="FR8" i="21"/>
  <c r="FR7" i="21"/>
  <c r="FR6" i="21"/>
  <c r="FR5" i="21"/>
  <c r="FF3" i="19"/>
  <c r="FF4" i="19"/>
  <c r="FF5" i="19"/>
  <c r="FF6" i="19"/>
  <c r="FF7" i="19"/>
  <c r="FF8" i="19"/>
  <c r="FF9" i="19"/>
  <c r="FF10" i="19"/>
  <c r="FF11" i="19"/>
  <c r="FF12" i="19"/>
  <c r="FF13" i="19"/>
  <c r="FF14" i="19"/>
  <c r="FE3" i="19"/>
  <c r="FE4" i="19"/>
  <c r="FE5" i="19"/>
  <c r="FE6" i="19"/>
  <c r="FE7" i="19"/>
  <c r="FE8" i="19"/>
  <c r="FE9" i="19"/>
  <c r="FE10" i="19"/>
  <c r="FE11" i="19"/>
  <c r="FE12" i="19"/>
  <c r="FE13" i="19"/>
  <c r="FE14" i="19"/>
  <c r="FE2" i="19"/>
  <c r="EU2" i="16"/>
  <c r="EV2" i="16" s="1"/>
  <c r="EU3" i="16"/>
  <c r="EW3" i="16" s="1"/>
  <c r="EX3" i="16" s="1"/>
  <c r="EU4" i="16"/>
  <c r="EW4" i="16" s="1"/>
  <c r="EX4" i="16" s="1"/>
  <c r="EU5" i="16"/>
  <c r="EW5" i="16" s="1"/>
  <c r="EX5" i="16" s="1"/>
  <c r="EU6" i="16"/>
  <c r="EV6" i="16" s="1"/>
  <c r="EU7" i="16"/>
  <c r="EV7" i="16" s="1"/>
  <c r="EU8" i="16"/>
  <c r="EV8" i="16" s="1"/>
  <c r="EU9" i="16"/>
  <c r="EW9" i="16" s="1"/>
  <c r="EX9" i="16" s="1"/>
  <c r="EU10" i="16"/>
  <c r="EV10" i="16" s="1"/>
  <c r="EU11" i="16"/>
  <c r="EV11" i="16" s="1"/>
  <c r="EU12" i="16"/>
  <c r="EV12" i="16" s="1"/>
  <c r="EU13" i="16"/>
  <c r="EW13" i="16" s="1"/>
  <c r="EX13" i="16" s="1"/>
  <c r="EU14" i="16"/>
  <c r="EW14" i="16" s="1"/>
  <c r="EX14" i="16" s="1"/>
  <c r="EU15" i="16"/>
  <c r="EW15" i="16" s="1"/>
  <c r="EX15" i="16" s="1"/>
  <c r="EU16" i="16"/>
  <c r="EW16" i="16" s="1"/>
  <c r="EX16" i="16" s="1"/>
  <c r="EU17" i="16"/>
  <c r="EV17" i="16" s="1"/>
  <c r="EU18" i="16"/>
  <c r="EV18" i="16" s="1"/>
  <c r="EU19" i="16"/>
  <c r="EV19" i="16" s="1"/>
  <c r="ET2" i="16"/>
  <c r="ET3" i="16"/>
  <c r="ET4" i="16"/>
  <c r="ET5" i="16"/>
  <c r="ET6" i="16"/>
  <c r="ET7" i="16"/>
  <c r="ET8" i="16"/>
  <c r="ET9" i="16"/>
  <c r="ET10" i="16"/>
  <c r="ET11" i="16"/>
  <c r="ET12" i="16"/>
  <c r="ET13" i="16"/>
  <c r="ET14" i="16"/>
  <c r="ET15" i="16"/>
  <c r="ET16" i="16"/>
  <c r="ET17" i="16"/>
  <c r="ET18" i="16"/>
  <c r="ET19" i="16"/>
  <c r="FH13" i="19" l="1"/>
  <c r="FI13" i="19" s="1"/>
  <c r="FH10" i="19"/>
  <c r="FI10" i="19" s="1"/>
  <c r="FH8" i="19"/>
  <c r="FI8" i="19" s="1"/>
  <c r="FH6" i="19"/>
  <c r="FI6" i="19" s="1"/>
  <c r="FG5" i="19"/>
  <c r="FH3" i="19"/>
  <c r="FI3" i="19" s="1"/>
  <c r="FH14" i="19"/>
  <c r="FI14" i="19" s="1"/>
  <c r="FG12" i="19"/>
  <c r="FH11" i="19"/>
  <c r="FI11" i="19" s="1"/>
  <c r="FH9" i="19"/>
  <c r="FI9" i="19" s="1"/>
  <c r="FH7" i="19"/>
  <c r="FI7" i="19" s="1"/>
  <c r="FG4" i="19"/>
  <c r="EY9" i="18"/>
  <c r="EY15" i="18"/>
  <c r="EY8" i="18"/>
  <c r="EY7" i="18"/>
  <c r="EY6" i="18"/>
  <c r="FU13" i="21"/>
  <c r="FU14" i="21"/>
  <c r="FU6" i="21"/>
  <c r="FU10" i="21"/>
  <c r="FU7" i="21"/>
  <c r="FU8" i="21"/>
  <c r="FU12" i="21"/>
  <c r="FU3" i="21"/>
  <c r="FU9" i="21"/>
  <c r="FU11" i="21"/>
  <c r="FU4" i="21"/>
  <c r="FU5" i="21"/>
  <c r="EY3" i="16"/>
  <c r="EY4" i="16"/>
  <c r="EY13" i="16"/>
  <c r="EY14" i="16"/>
  <c r="EY9" i="16"/>
  <c r="EY15" i="16"/>
  <c r="EY16" i="16"/>
  <c r="EY5" i="16"/>
  <c r="FG9" i="19"/>
  <c r="FG3" i="19"/>
  <c r="FG11" i="19"/>
  <c r="EV9" i="16"/>
  <c r="EW11" i="16"/>
  <c r="EX11" i="16" s="1"/>
  <c r="EW10" i="16"/>
  <c r="EX10" i="16" s="1"/>
  <c r="FG10" i="19"/>
  <c r="FH5" i="19"/>
  <c r="FI5" i="19" s="1"/>
  <c r="FH12" i="19"/>
  <c r="FI12" i="19" s="1"/>
  <c r="FG8" i="19"/>
  <c r="FG14" i="19"/>
  <c r="FG7" i="19"/>
  <c r="FG13" i="19"/>
  <c r="FG6" i="19"/>
  <c r="FH4" i="19"/>
  <c r="FI4" i="19" s="1"/>
  <c r="EV15" i="16"/>
  <c r="EV14" i="16"/>
  <c r="EV13" i="16"/>
  <c r="EV5" i="16"/>
  <c r="EV4" i="16"/>
  <c r="EV3" i="16"/>
  <c r="EW12" i="16"/>
  <c r="EX12" i="16" s="1"/>
  <c r="EV16" i="16"/>
  <c r="EW19" i="16"/>
  <c r="EX19" i="16" s="1"/>
  <c r="EW8" i="16"/>
  <c r="EX8" i="16" s="1"/>
  <c r="EW18" i="16"/>
  <c r="EX18" i="16" s="1"/>
  <c r="EW17" i="16"/>
  <c r="EX17" i="16" s="1"/>
  <c r="EW7" i="16"/>
  <c r="EX7" i="16" s="1"/>
  <c r="EW6" i="16"/>
  <c r="EX6" i="16" s="1"/>
  <c r="EW2" i="16"/>
  <c r="EX2" i="16" s="1"/>
  <c r="EU3" i="24"/>
  <c r="EW3" i="24" s="1"/>
  <c r="EX3" i="24" s="1"/>
  <c r="EU4" i="24"/>
  <c r="EW4" i="24" s="1"/>
  <c r="EX4" i="24" s="1"/>
  <c r="EU5" i="24"/>
  <c r="EW5" i="24" s="1"/>
  <c r="EX5" i="24" s="1"/>
  <c r="EU6" i="24"/>
  <c r="EW6" i="24" s="1"/>
  <c r="EX6" i="24" s="1"/>
  <c r="EU7" i="24"/>
  <c r="EW7" i="24" s="1"/>
  <c r="EX7" i="24" s="1"/>
  <c r="EU8" i="24"/>
  <c r="EW8" i="24" s="1"/>
  <c r="EX8" i="24" s="1"/>
  <c r="EU9" i="24"/>
  <c r="EW9" i="24" s="1"/>
  <c r="EX9" i="24" s="1"/>
  <c r="EU10" i="24"/>
  <c r="EW10" i="24" s="1"/>
  <c r="EX10" i="24" s="1"/>
  <c r="EU11" i="24"/>
  <c r="EW11" i="24" s="1"/>
  <c r="EX11" i="24" s="1"/>
  <c r="EU12" i="24"/>
  <c r="EW12" i="24" s="1"/>
  <c r="EX12" i="24" s="1"/>
  <c r="EU13" i="24"/>
  <c r="EW13" i="24" s="1"/>
  <c r="EX13" i="24" s="1"/>
  <c r="ET3" i="24"/>
  <c r="ET4" i="24"/>
  <c r="ET5" i="24"/>
  <c r="ET6" i="24"/>
  <c r="ET7" i="24"/>
  <c r="ET8" i="24"/>
  <c r="ET9" i="24"/>
  <c r="ET10" i="24"/>
  <c r="ET11" i="24"/>
  <c r="ET12" i="24"/>
  <c r="ET13" i="24"/>
  <c r="ET2" i="24"/>
  <c r="DY3" i="21"/>
  <c r="EA3" i="21" s="1"/>
  <c r="EB3" i="21" s="1"/>
  <c r="DY4" i="21"/>
  <c r="EA4" i="21" s="1"/>
  <c r="EB4" i="21" s="1"/>
  <c r="DY5" i="21"/>
  <c r="DZ5" i="21" s="1"/>
  <c r="DY6" i="21"/>
  <c r="DZ6" i="21" s="1"/>
  <c r="DY7" i="21"/>
  <c r="DZ7" i="21" s="1"/>
  <c r="DY8" i="21"/>
  <c r="DZ8" i="21" s="1"/>
  <c r="DY9" i="21"/>
  <c r="EA9" i="21" s="1"/>
  <c r="EB9" i="21" s="1"/>
  <c r="DY10" i="21"/>
  <c r="EA10" i="21" s="1"/>
  <c r="EB10" i="21" s="1"/>
  <c r="DY11" i="21"/>
  <c r="EA11" i="21" s="1"/>
  <c r="EB11" i="21" s="1"/>
  <c r="DY12" i="21"/>
  <c r="EA12" i="21" s="1"/>
  <c r="EB12" i="21" s="1"/>
  <c r="DY13" i="21"/>
  <c r="EA13" i="21" s="1"/>
  <c r="EB13" i="21" s="1"/>
  <c r="DY14" i="21"/>
  <c r="EA14" i="21" s="1"/>
  <c r="EB14" i="21" s="1"/>
  <c r="DX3" i="21"/>
  <c r="DX4" i="21"/>
  <c r="DX5" i="21"/>
  <c r="DX6" i="21"/>
  <c r="DX7" i="21"/>
  <c r="DX8" i="21"/>
  <c r="DX9" i="21"/>
  <c r="DX10" i="21"/>
  <c r="DX11" i="21"/>
  <c r="DX12" i="21"/>
  <c r="DX13" i="21"/>
  <c r="DX14" i="21"/>
  <c r="DX2" i="21"/>
  <c r="EJ2" i="16"/>
  <c r="EK2" i="16" s="1"/>
  <c r="EJ3" i="16"/>
  <c r="EK3" i="16" s="1"/>
  <c r="EJ4" i="16"/>
  <c r="EK4" i="16" s="1"/>
  <c r="EJ5" i="16"/>
  <c r="EK5" i="16" s="1"/>
  <c r="EJ6" i="16"/>
  <c r="EK6" i="16" s="1"/>
  <c r="EJ7" i="16"/>
  <c r="EL7" i="16" s="1"/>
  <c r="EM7" i="16" s="1"/>
  <c r="EJ8" i="16"/>
  <c r="EK8" i="16" s="1"/>
  <c r="EJ9" i="16"/>
  <c r="EL9" i="16" s="1"/>
  <c r="EM9" i="16" s="1"/>
  <c r="EJ10" i="16"/>
  <c r="EL10" i="16" s="1"/>
  <c r="EM10" i="16" s="1"/>
  <c r="EJ11" i="16"/>
  <c r="EL11" i="16" s="1"/>
  <c r="EM11" i="16" s="1"/>
  <c r="EJ12" i="16"/>
  <c r="EK12" i="16" s="1"/>
  <c r="EJ13" i="16"/>
  <c r="EK13" i="16" s="1"/>
  <c r="EJ14" i="16"/>
  <c r="EK14" i="16" s="1"/>
  <c r="EJ15" i="16"/>
  <c r="EK15" i="16" s="1"/>
  <c r="EJ16" i="16"/>
  <c r="EK16" i="16" s="1"/>
  <c r="EJ17" i="16"/>
  <c r="EK17" i="16" s="1"/>
  <c r="EJ18" i="16"/>
  <c r="EK18" i="16" s="1"/>
  <c r="EJ19" i="16"/>
  <c r="EK19" i="16" s="1"/>
  <c r="EI2" i="16"/>
  <c r="EI3" i="16"/>
  <c r="EI4" i="16"/>
  <c r="EI5" i="16"/>
  <c r="EI6" i="16"/>
  <c r="EI7" i="16"/>
  <c r="EI8" i="16"/>
  <c r="EI9" i="16"/>
  <c r="EI10" i="16"/>
  <c r="EI11" i="16"/>
  <c r="EI12" i="16"/>
  <c r="EI13" i="16"/>
  <c r="EI14" i="16"/>
  <c r="EI15" i="16"/>
  <c r="EI16" i="16"/>
  <c r="EI17" i="16"/>
  <c r="EI18" i="16"/>
  <c r="EI19" i="16"/>
  <c r="FJ9" i="19" l="1"/>
  <c r="FJ3" i="19"/>
  <c r="FJ6" i="19"/>
  <c r="FJ10" i="19"/>
  <c r="FJ7" i="19"/>
  <c r="FJ11" i="19"/>
  <c r="FJ14" i="19"/>
  <c r="FJ8" i="19"/>
  <c r="FJ13" i="19"/>
  <c r="FJ5" i="19"/>
  <c r="FJ4" i="19"/>
  <c r="FJ12" i="19"/>
  <c r="DZ4" i="21"/>
  <c r="EC11" i="21"/>
  <c r="EC12" i="21"/>
  <c r="EC10" i="21"/>
  <c r="EC9" i="21"/>
  <c r="EC4" i="21"/>
  <c r="EC14" i="21"/>
  <c r="EC3" i="21"/>
  <c r="EC13" i="21"/>
  <c r="EN7" i="16"/>
  <c r="EY8" i="16"/>
  <c r="EY10" i="16"/>
  <c r="EY19" i="16"/>
  <c r="EY11" i="16"/>
  <c r="EY18" i="16"/>
  <c r="EY12" i="16"/>
  <c r="EY2" i="16"/>
  <c r="EY6" i="16"/>
  <c r="EN11" i="16"/>
  <c r="EN10" i="16"/>
  <c r="EY7" i="16"/>
  <c r="EN9" i="16"/>
  <c r="EY17" i="16"/>
  <c r="EY12" i="24"/>
  <c r="EY11" i="24"/>
  <c r="EY10" i="24"/>
  <c r="EY9" i="24"/>
  <c r="EY8" i="24"/>
  <c r="EY7" i="24"/>
  <c r="EY6" i="24"/>
  <c r="EY5" i="24"/>
  <c r="EY4" i="24"/>
  <c r="EY3" i="24"/>
  <c r="EY13" i="24"/>
  <c r="EV12" i="24"/>
  <c r="EV11" i="24"/>
  <c r="EV10" i="24"/>
  <c r="EV9" i="24"/>
  <c r="EV8" i="24"/>
  <c r="EV7" i="24"/>
  <c r="EV6" i="24"/>
  <c r="EV5" i="24"/>
  <c r="EV4" i="24"/>
  <c r="EV3" i="24"/>
  <c r="EV13" i="24"/>
  <c r="EA8" i="21"/>
  <c r="EB8" i="21" s="1"/>
  <c r="EA7" i="21"/>
  <c r="EB7" i="21" s="1"/>
  <c r="DZ14" i="21"/>
  <c r="DZ3" i="21"/>
  <c r="EA6" i="21"/>
  <c r="EB6" i="21" s="1"/>
  <c r="DZ13" i="21"/>
  <c r="EA5" i="21"/>
  <c r="EB5" i="21" s="1"/>
  <c r="DZ12" i="21"/>
  <c r="DZ11" i="21"/>
  <c r="DZ10" i="21"/>
  <c r="DZ9" i="21"/>
  <c r="EK10" i="16"/>
  <c r="EK7" i="16"/>
  <c r="EK9" i="16"/>
  <c r="EL19" i="16"/>
  <c r="EM19" i="16" s="1"/>
  <c r="EL18" i="16"/>
  <c r="EM18" i="16" s="1"/>
  <c r="EL17" i="16"/>
  <c r="EM17" i="16" s="1"/>
  <c r="EL12" i="16"/>
  <c r="EM12" i="16" s="1"/>
  <c r="EL8" i="16"/>
  <c r="EM8" i="16" s="1"/>
  <c r="EK11" i="16"/>
  <c r="EL6" i="16"/>
  <c r="EM6" i="16" s="1"/>
  <c r="EL16" i="16"/>
  <c r="EM16" i="16" s="1"/>
  <c r="EL5" i="16"/>
  <c r="EM5" i="16" s="1"/>
  <c r="EL15" i="16"/>
  <c r="EM15" i="16" s="1"/>
  <c r="EL4" i="16"/>
  <c r="EM4" i="16" s="1"/>
  <c r="EL14" i="16"/>
  <c r="EM14" i="16" s="1"/>
  <c r="EL3" i="16"/>
  <c r="EM3" i="16" s="1"/>
  <c r="EL13" i="16"/>
  <c r="EM13" i="16" s="1"/>
  <c r="EL2" i="16"/>
  <c r="EM2" i="16" s="1"/>
  <c r="DN3" i="19"/>
  <c r="DN4" i="19"/>
  <c r="DN5" i="19"/>
  <c r="DN6" i="19"/>
  <c r="DN7" i="19"/>
  <c r="DN8" i="19"/>
  <c r="DN9" i="19"/>
  <c r="DN10" i="19"/>
  <c r="DN11" i="19"/>
  <c r="DN12" i="19"/>
  <c r="DN13" i="19"/>
  <c r="DN14" i="19"/>
  <c r="DM3" i="19"/>
  <c r="DM4" i="19"/>
  <c r="DM5" i="19"/>
  <c r="DM6" i="19"/>
  <c r="DM7" i="19"/>
  <c r="DM8" i="19"/>
  <c r="DM9" i="19"/>
  <c r="DM10" i="19"/>
  <c r="DM11" i="19"/>
  <c r="DM12" i="19"/>
  <c r="DM13" i="19"/>
  <c r="DM14" i="19"/>
  <c r="DM2" i="19"/>
  <c r="DN3" i="18"/>
  <c r="DN4" i="18"/>
  <c r="DN5" i="18"/>
  <c r="DN6" i="18"/>
  <c r="DN7" i="18"/>
  <c r="DN8" i="18"/>
  <c r="DN9" i="18"/>
  <c r="DN10" i="18"/>
  <c r="DN11" i="18"/>
  <c r="DN12" i="18"/>
  <c r="DN13" i="18"/>
  <c r="DN14" i="18"/>
  <c r="DN15" i="18"/>
  <c r="DM3" i="18"/>
  <c r="DM4" i="18"/>
  <c r="DM5" i="18"/>
  <c r="DM6" i="18"/>
  <c r="DM7" i="18"/>
  <c r="DM8" i="18"/>
  <c r="DM9" i="18"/>
  <c r="DM10" i="18"/>
  <c r="DM11" i="18"/>
  <c r="DM12" i="18"/>
  <c r="DM13" i="18"/>
  <c r="DM14" i="18"/>
  <c r="DM15" i="18"/>
  <c r="DM2" i="18"/>
  <c r="DP12" i="19" l="1"/>
  <c r="DQ12" i="19" s="1"/>
  <c r="DO11" i="19"/>
  <c r="DP13" i="19"/>
  <c r="DQ13" i="19" s="1"/>
  <c r="DP10" i="19"/>
  <c r="DQ10" i="19" s="1"/>
  <c r="DO8" i="19"/>
  <c r="DP6" i="19"/>
  <c r="DQ6" i="19" s="1"/>
  <c r="DP5" i="19"/>
  <c r="DQ5" i="19" s="1"/>
  <c r="DP3" i="19"/>
  <c r="DQ3" i="19" s="1"/>
  <c r="DP14" i="19"/>
  <c r="DQ14" i="19" s="1"/>
  <c r="DO9" i="19"/>
  <c r="DP7" i="19"/>
  <c r="DQ7" i="19" s="1"/>
  <c r="DP4" i="19"/>
  <c r="DQ4" i="19" s="1"/>
  <c r="DP14" i="18"/>
  <c r="DQ14" i="18" s="1"/>
  <c r="DP13" i="18"/>
  <c r="DQ13" i="18" s="1"/>
  <c r="DP10" i="18"/>
  <c r="DQ10" i="18" s="1"/>
  <c r="DP7" i="18"/>
  <c r="DQ7" i="18" s="1"/>
  <c r="DP5" i="18"/>
  <c r="DQ5" i="18" s="1"/>
  <c r="DO3" i="18"/>
  <c r="DP15" i="18"/>
  <c r="DQ15" i="18" s="1"/>
  <c r="DO12" i="18"/>
  <c r="DO11" i="18"/>
  <c r="DP9" i="18"/>
  <c r="DQ9" i="18" s="1"/>
  <c r="DP8" i="18"/>
  <c r="DQ8" i="18" s="1"/>
  <c r="DP6" i="18"/>
  <c r="DQ6" i="18" s="1"/>
  <c r="DO4" i="18"/>
  <c r="DR12" i="19"/>
  <c r="DR6" i="19"/>
  <c r="DR13" i="18"/>
  <c r="EC8" i="21"/>
  <c r="EC5" i="21"/>
  <c r="EC6" i="21"/>
  <c r="EC7" i="21"/>
  <c r="EN6" i="16"/>
  <c r="EN16" i="16"/>
  <c r="EN8" i="16"/>
  <c r="EN12" i="16"/>
  <c r="EN2" i="16"/>
  <c r="EN13" i="16"/>
  <c r="EN17" i="16"/>
  <c r="EN3" i="16"/>
  <c r="EN14" i="16"/>
  <c r="EN18" i="16"/>
  <c r="EN19" i="16"/>
  <c r="EN4" i="16"/>
  <c r="EN15" i="16"/>
  <c r="EN5" i="16"/>
  <c r="DP11" i="18"/>
  <c r="DQ11" i="18" s="1"/>
  <c r="DO9" i="18"/>
  <c r="DO14" i="19"/>
  <c r="DO13" i="19"/>
  <c r="DO10" i="19"/>
  <c r="DO7" i="19"/>
  <c r="DO6" i="19"/>
  <c r="DO5" i="19"/>
  <c r="DP11" i="19"/>
  <c r="DQ11" i="19" s="1"/>
  <c r="DO4" i="19"/>
  <c r="DO3" i="19"/>
  <c r="DP8" i="19"/>
  <c r="DQ8" i="19" s="1"/>
  <c r="DO12" i="19"/>
  <c r="DP9" i="19"/>
  <c r="DQ9" i="19" s="1"/>
  <c r="DO10" i="18"/>
  <c r="DO8" i="18"/>
  <c r="DO7" i="18"/>
  <c r="DP4" i="18"/>
  <c r="DQ4" i="18" s="1"/>
  <c r="DP3" i="18"/>
  <c r="DQ3" i="18" s="1"/>
  <c r="DP12" i="18"/>
  <c r="DQ12" i="18" s="1"/>
  <c r="DO15" i="18"/>
  <c r="DO6" i="18"/>
  <c r="DO14" i="18"/>
  <c r="DO5" i="18"/>
  <c r="DO13" i="18"/>
  <c r="O2" i="5"/>
  <c r="O27" i="5"/>
  <c r="P27" i="5" s="1"/>
  <c r="O2" i="24"/>
  <c r="P2" i="24" s="1"/>
  <c r="DR3" i="19" l="1"/>
  <c r="DR10" i="19"/>
  <c r="DR4" i="19"/>
  <c r="DR7" i="19"/>
  <c r="DR14" i="19"/>
  <c r="DR5" i="19"/>
  <c r="DR13" i="19"/>
  <c r="DR7" i="18"/>
  <c r="DR14" i="18"/>
  <c r="DR8" i="18"/>
  <c r="DR5" i="18"/>
  <c r="GU12" i="18"/>
  <c r="GU4" i="18"/>
  <c r="GU11" i="18"/>
  <c r="GU6" i="18"/>
  <c r="GU9" i="18"/>
  <c r="GU7" i="18"/>
  <c r="GU14" i="18"/>
  <c r="GU3" i="18"/>
  <c r="GU8" i="18"/>
  <c r="GU15" i="18"/>
  <c r="GU5" i="18"/>
  <c r="GU10" i="18"/>
  <c r="GU13" i="18"/>
  <c r="DR9" i="18"/>
  <c r="DR6" i="18"/>
  <c r="DR15" i="18"/>
  <c r="DR10" i="18"/>
  <c r="HQ9" i="19"/>
  <c r="HQ11" i="19"/>
  <c r="HQ8" i="19"/>
  <c r="HQ4" i="19"/>
  <c r="HQ7" i="19"/>
  <c r="HQ14" i="19"/>
  <c r="HQ3" i="19"/>
  <c r="HQ5" i="19"/>
  <c r="HQ6" i="19"/>
  <c r="HQ10" i="19"/>
  <c r="HQ13" i="19"/>
  <c r="HQ12" i="19"/>
  <c r="DR8" i="19"/>
  <c r="DR9" i="19"/>
  <c r="DR11" i="19"/>
  <c r="DR11" i="18"/>
  <c r="DR12" i="18"/>
  <c r="DR3" i="18"/>
  <c r="DR4" i="18"/>
  <c r="Q27" i="5"/>
  <c r="Q2" i="24"/>
  <c r="FF3" i="21"/>
  <c r="FF4" i="21"/>
  <c r="FF5" i="21"/>
  <c r="FF6" i="21"/>
  <c r="FF7" i="21"/>
  <c r="FF8" i="21"/>
  <c r="FF9" i="21"/>
  <c r="FF10" i="21"/>
  <c r="FF11" i="21"/>
  <c r="FF12" i="21"/>
  <c r="FF13" i="21"/>
  <c r="FF14" i="21"/>
  <c r="FE3" i="21"/>
  <c r="FE4" i="21"/>
  <c r="FE5" i="21"/>
  <c r="FE6" i="21"/>
  <c r="FE7" i="21"/>
  <c r="FE8" i="21"/>
  <c r="FE9" i="21"/>
  <c r="FE10" i="21"/>
  <c r="FE11" i="21"/>
  <c r="FE12" i="21"/>
  <c r="FE13" i="21"/>
  <c r="FE14" i="21"/>
  <c r="FE2" i="21"/>
  <c r="DN3" i="3"/>
  <c r="DO3" i="3" s="1"/>
  <c r="DN4" i="3"/>
  <c r="DO4" i="3" s="1"/>
  <c r="DN5" i="3"/>
  <c r="DO5" i="3" s="1"/>
  <c r="DN6" i="3"/>
  <c r="DO6" i="3" s="1"/>
  <c r="DN7" i="3"/>
  <c r="DP7" i="3" s="1"/>
  <c r="DQ7" i="3" s="1"/>
  <c r="DN8" i="3"/>
  <c r="DO8" i="3" s="1"/>
  <c r="DN9" i="3"/>
  <c r="DO9" i="3" s="1"/>
  <c r="DN10" i="3"/>
  <c r="DO10" i="3" s="1"/>
  <c r="DN11" i="3"/>
  <c r="DO11" i="3" s="1"/>
  <c r="DN12" i="3"/>
  <c r="DO12" i="3" s="1"/>
  <c r="DN13" i="3"/>
  <c r="DO13" i="3" s="1"/>
  <c r="DN14" i="3"/>
  <c r="DO14" i="3" s="1"/>
  <c r="DN15" i="3"/>
  <c r="DO15" i="3" s="1"/>
  <c r="DN16" i="3"/>
  <c r="DO16" i="3" s="1"/>
  <c r="DN17" i="3"/>
  <c r="DO17" i="3" s="1"/>
  <c r="DN18" i="3"/>
  <c r="DP18" i="3" s="1"/>
  <c r="DQ18" i="3" s="1"/>
  <c r="DN19" i="3"/>
  <c r="DO19" i="3" s="1"/>
  <c r="DN20" i="3"/>
  <c r="DO20" i="3" s="1"/>
  <c r="DN21" i="3"/>
  <c r="DO21" i="3" s="1"/>
  <c r="DN22" i="3"/>
  <c r="DO22" i="3" s="1"/>
  <c r="DN23" i="3"/>
  <c r="DO23" i="3" s="1"/>
  <c r="DN24" i="3"/>
  <c r="DO24" i="3" s="1"/>
  <c r="DN25" i="3"/>
  <c r="DO25" i="3" s="1"/>
  <c r="DM3" i="3"/>
  <c r="DM4" i="3"/>
  <c r="DM5" i="3"/>
  <c r="DM6" i="3"/>
  <c r="DM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" i="3"/>
  <c r="HS12" i="19" l="1"/>
  <c r="HR12" i="19"/>
  <c r="HS13" i="19"/>
  <c r="HR13" i="19"/>
  <c r="HS10" i="19"/>
  <c r="HR10" i="19"/>
  <c r="HR5" i="19"/>
  <c r="HS5" i="19"/>
  <c r="HS3" i="19"/>
  <c r="HR3" i="19"/>
  <c r="HR14" i="19"/>
  <c r="HS14" i="19"/>
  <c r="HS7" i="19"/>
  <c r="HR7" i="19"/>
  <c r="HS4" i="19"/>
  <c r="HR4" i="19"/>
  <c r="HR11" i="19"/>
  <c r="HS11" i="19"/>
  <c r="HR9" i="19"/>
  <c r="HS9" i="19"/>
  <c r="HS6" i="19"/>
  <c r="HR6" i="19"/>
  <c r="HR8" i="19"/>
  <c r="HS8" i="19"/>
  <c r="GV13" i="18"/>
  <c r="GW13" i="18"/>
  <c r="GV10" i="18"/>
  <c r="GW10" i="18"/>
  <c r="GW7" i="18"/>
  <c r="GV7" i="18"/>
  <c r="GV15" i="18"/>
  <c r="GW15" i="18"/>
  <c r="GV6" i="18"/>
  <c r="GW6" i="18"/>
  <c r="GV14" i="18"/>
  <c r="GW14" i="18"/>
  <c r="GW5" i="18"/>
  <c r="GV5" i="18"/>
  <c r="GW9" i="18"/>
  <c r="GV9" i="18"/>
  <c r="GW12" i="18"/>
  <c r="GV12" i="18"/>
  <c r="GW3" i="18"/>
  <c r="GV3" i="18"/>
  <c r="GV8" i="18"/>
  <c r="GW8" i="18"/>
  <c r="GV11" i="18"/>
  <c r="GW11" i="18"/>
  <c r="GV4" i="18"/>
  <c r="GW4" i="18"/>
  <c r="DP6" i="3"/>
  <c r="DQ6" i="3" s="1"/>
  <c r="FH7" i="21"/>
  <c r="FI7" i="21" s="1"/>
  <c r="FH6" i="21"/>
  <c r="FI6" i="21" s="1"/>
  <c r="FH5" i="21"/>
  <c r="FI5" i="21" s="1"/>
  <c r="FG4" i="21"/>
  <c r="FG14" i="21"/>
  <c r="FG3" i="21"/>
  <c r="FH8" i="21"/>
  <c r="FI8" i="21" s="1"/>
  <c r="FG13" i="21"/>
  <c r="FH12" i="21"/>
  <c r="FI12" i="21" s="1"/>
  <c r="FH11" i="21"/>
  <c r="FI11" i="21" s="1"/>
  <c r="FH10" i="21"/>
  <c r="FI10" i="21" s="1"/>
  <c r="FH9" i="21"/>
  <c r="FI9" i="21" s="1"/>
  <c r="DP17" i="3"/>
  <c r="DQ17" i="3" s="1"/>
  <c r="DR18" i="3"/>
  <c r="DR7" i="3"/>
  <c r="DP16" i="3"/>
  <c r="DQ16" i="3" s="1"/>
  <c r="DP4" i="3"/>
  <c r="DQ4" i="3" s="1"/>
  <c r="DP15" i="3"/>
  <c r="DQ15" i="3" s="1"/>
  <c r="DP3" i="3"/>
  <c r="DQ3" i="3" s="1"/>
  <c r="DP25" i="3"/>
  <c r="DQ25" i="3" s="1"/>
  <c r="DP14" i="3"/>
  <c r="DQ14" i="3" s="1"/>
  <c r="DP24" i="3"/>
  <c r="DQ24" i="3" s="1"/>
  <c r="DP13" i="3"/>
  <c r="DQ13" i="3" s="1"/>
  <c r="DP23" i="3"/>
  <c r="DQ23" i="3" s="1"/>
  <c r="DP12" i="3"/>
  <c r="DQ12" i="3" s="1"/>
  <c r="DP22" i="3"/>
  <c r="DQ22" i="3" s="1"/>
  <c r="DP11" i="3"/>
  <c r="DQ11" i="3" s="1"/>
  <c r="DP21" i="3"/>
  <c r="DQ21" i="3" s="1"/>
  <c r="DP10" i="3"/>
  <c r="DQ10" i="3" s="1"/>
  <c r="DP20" i="3"/>
  <c r="DQ20" i="3" s="1"/>
  <c r="DP9" i="3"/>
  <c r="DQ9" i="3" s="1"/>
  <c r="DO7" i="3"/>
  <c r="DP19" i="3"/>
  <c r="DQ19" i="3" s="1"/>
  <c r="DP8" i="3"/>
  <c r="DQ8" i="3" s="1"/>
  <c r="DO18" i="3"/>
  <c r="DP5" i="3"/>
  <c r="DQ5" i="3" s="1"/>
  <c r="FG10" i="21"/>
  <c r="FG9" i="21"/>
  <c r="FH14" i="21"/>
  <c r="FI14" i="21" s="1"/>
  <c r="FG11" i="21"/>
  <c r="FH13" i="21"/>
  <c r="FI13" i="21" s="1"/>
  <c r="FH4" i="21"/>
  <c r="FI4" i="21" s="1"/>
  <c r="FH3" i="21"/>
  <c r="FI3" i="21" s="1"/>
  <c r="FG12" i="21"/>
  <c r="FG8" i="21"/>
  <c r="FG7" i="21"/>
  <c r="FG6" i="21"/>
  <c r="FG5" i="21"/>
  <c r="DR17" i="3" l="1"/>
  <c r="DR6" i="3"/>
  <c r="FJ12" i="21"/>
  <c r="FJ13" i="21"/>
  <c r="FJ14" i="21"/>
  <c r="FJ4" i="21"/>
  <c r="FJ9" i="21"/>
  <c r="FJ10" i="21"/>
  <c r="FJ8" i="21"/>
  <c r="FJ5" i="21"/>
  <c r="FJ6" i="21"/>
  <c r="FJ3" i="21"/>
  <c r="FJ11" i="21"/>
  <c r="FJ7" i="21"/>
  <c r="DR9" i="3"/>
  <c r="DR10" i="3"/>
  <c r="DR15" i="3"/>
  <c r="DR20" i="3"/>
  <c r="DR4" i="3"/>
  <c r="DR11" i="3"/>
  <c r="DR16" i="3"/>
  <c r="DR22" i="3"/>
  <c r="DR3" i="3"/>
  <c r="DR12" i="3"/>
  <c r="DR13" i="3"/>
  <c r="DR5" i="3"/>
  <c r="DR8" i="3"/>
  <c r="DR24" i="3"/>
  <c r="DR23" i="3"/>
  <c r="DR19" i="3"/>
  <c r="DR14" i="3"/>
  <c r="DR21" i="3"/>
  <c r="DR25" i="3"/>
  <c r="FS2" i="21" l="1"/>
  <c r="FT2" i="21" s="1"/>
  <c r="FU2" i="21" l="1"/>
  <c r="FR2" i="21"/>
  <c r="DY2" i="16" l="1"/>
  <c r="EA2" i="16" s="1"/>
  <c r="EB2" i="16" s="1"/>
  <c r="DY3" i="16"/>
  <c r="EA3" i="16" s="1"/>
  <c r="EB3" i="16" s="1"/>
  <c r="DY4" i="16"/>
  <c r="DZ4" i="16" s="1"/>
  <c r="DY5" i="16"/>
  <c r="DZ5" i="16" s="1"/>
  <c r="DY6" i="16"/>
  <c r="DZ6" i="16" s="1"/>
  <c r="DY7" i="16"/>
  <c r="EA7" i="16" s="1"/>
  <c r="EB7" i="16" s="1"/>
  <c r="DY8" i="16"/>
  <c r="DZ8" i="16" s="1"/>
  <c r="DY9" i="16"/>
  <c r="DZ9" i="16" s="1"/>
  <c r="DY10" i="16"/>
  <c r="EA10" i="16" s="1"/>
  <c r="EB10" i="16" s="1"/>
  <c r="DY11" i="16"/>
  <c r="EA11" i="16" s="1"/>
  <c r="EB11" i="16" s="1"/>
  <c r="DY12" i="16"/>
  <c r="EA12" i="16" s="1"/>
  <c r="EB12" i="16" s="1"/>
  <c r="DY13" i="16"/>
  <c r="EA13" i="16" s="1"/>
  <c r="EB13" i="16" s="1"/>
  <c r="DY14" i="16"/>
  <c r="EA14" i="16" s="1"/>
  <c r="EB14" i="16" s="1"/>
  <c r="DY15" i="16"/>
  <c r="DZ15" i="16" s="1"/>
  <c r="DY16" i="16"/>
  <c r="DZ16" i="16" s="1"/>
  <c r="DY17" i="16"/>
  <c r="DZ17" i="16" s="1"/>
  <c r="DY18" i="16"/>
  <c r="DZ18" i="16" s="1"/>
  <c r="DY19" i="16"/>
  <c r="DZ19" i="16" s="1"/>
  <c r="DX2" i="16"/>
  <c r="DX3" i="16"/>
  <c r="DX4" i="16"/>
  <c r="DX5" i="16"/>
  <c r="DX6" i="16"/>
  <c r="DX7" i="16"/>
  <c r="DX8" i="16"/>
  <c r="DX9" i="16"/>
  <c r="DX10" i="16"/>
  <c r="DX11" i="16"/>
  <c r="DX12" i="16"/>
  <c r="DX13" i="16"/>
  <c r="DX14" i="16"/>
  <c r="DX15" i="16"/>
  <c r="DX16" i="16"/>
  <c r="DX17" i="16"/>
  <c r="DX18" i="16"/>
  <c r="DX19" i="16"/>
  <c r="EC11" i="16" l="1"/>
  <c r="EC10" i="16"/>
  <c r="EC12" i="16"/>
  <c r="EC7" i="16"/>
  <c r="EC14" i="16"/>
  <c r="EC3" i="16"/>
  <c r="EC13" i="16"/>
  <c r="EC2" i="16"/>
  <c r="EA9" i="16"/>
  <c r="EB9" i="16" s="1"/>
  <c r="DZ12" i="16"/>
  <c r="EA19" i="16"/>
  <c r="EB19" i="16" s="1"/>
  <c r="EA8" i="16"/>
  <c r="EB8" i="16" s="1"/>
  <c r="DZ14" i="16"/>
  <c r="DZ13" i="16"/>
  <c r="DZ10" i="16"/>
  <c r="DZ3" i="16"/>
  <c r="DZ2" i="16"/>
  <c r="DZ11" i="16"/>
  <c r="EA18" i="16"/>
  <c r="EB18" i="16" s="1"/>
  <c r="EA6" i="16"/>
  <c r="EB6" i="16" s="1"/>
  <c r="EA16" i="16"/>
  <c r="EB16" i="16" s="1"/>
  <c r="EA5" i="16"/>
  <c r="EB5" i="16" s="1"/>
  <c r="EA17" i="16"/>
  <c r="EB17" i="16" s="1"/>
  <c r="EA15" i="16"/>
  <c r="EB15" i="16" s="1"/>
  <c r="EA4" i="16"/>
  <c r="EB4" i="16" s="1"/>
  <c r="DZ7" i="16"/>
  <c r="DY3" i="24"/>
  <c r="EA3" i="24" s="1"/>
  <c r="EB3" i="24" s="1"/>
  <c r="DY4" i="24"/>
  <c r="DZ4" i="24" s="1"/>
  <c r="DY5" i="24"/>
  <c r="EA5" i="24" s="1"/>
  <c r="EB5" i="24" s="1"/>
  <c r="DY6" i="24"/>
  <c r="EA6" i="24" s="1"/>
  <c r="EB6" i="24" s="1"/>
  <c r="DY7" i="24"/>
  <c r="EA7" i="24" s="1"/>
  <c r="EB7" i="24" s="1"/>
  <c r="DY8" i="24"/>
  <c r="DZ8" i="24" s="1"/>
  <c r="DY9" i="24"/>
  <c r="EA9" i="24" s="1"/>
  <c r="EB9" i="24" s="1"/>
  <c r="DY10" i="24"/>
  <c r="EA10" i="24" s="1"/>
  <c r="EB10" i="24" s="1"/>
  <c r="DY11" i="24"/>
  <c r="EA11" i="24" s="1"/>
  <c r="EB11" i="24" s="1"/>
  <c r="DY12" i="24"/>
  <c r="EA12" i="24" s="1"/>
  <c r="EB12" i="24" s="1"/>
  <c r="DY13" i="24"/>
  <c r="DZ13" i="24" s="1"/>
  <c r="DX3" i="24"/>
  <c r="DX4" i="24"/>
  <c r="DX5" i="24"/>
  <c r="DX6" i="24"/>
  <c r="DX7" i="24"/>
  <c r="DX8" i="24"/>
  <c r="DX9" i="24"/>
  <c r="DX10" i="24"/>
  <c r="DX11" i="24"/>
  <c r="DX12" i="24"/>
  <c r="DX13" i="24"/>
  <c r="DX2" i="24"/>
  <c r="EC5" i="16" l="1"/>
  <c r="EC8" i="16"/>
  <c r="EC19" i="16"/>
  <c r="EC6" i="16"/>
  <c r="EC4" i="16"/>
  <c r="EC9" i="16"/>
  <c r="EC18" i="16"/>
  <c r="EC15" i="16"/>
  <c r="EC16" i="16"/>
  <c r="EC17" i="16"/>
  <c r="EC5" i="24"/>
  <c r="EC3" i="24"/>
  <c r="EC12" i="24"/>
  <c r="EC11" i="24"/>
  <c r="EC10" i="24"/>
  <c r="EC9" i="24"/>
  <c r="EC7" i="24"/>
  <c r="EC6" i="24"/>
  <c r="EA8" i="24"/>
  <c r="EB8" i="24" s="1"/>
  <c r="DZ7" i="24"/>
  <c r="EA4" i="24"/>
  <c r="EB4" i="24" s="1"/>
  <c r="DZ3" i="24"/>
  <c r="EA13" i="24"/>
  <c r="EB13" i="24" s="1"/>
  <c r="DZ11" i="24"/>
  <c r="DZ10" i="24"/>
  <c r="DZ9" i="24"/>
  <c r="DZ12" i="24"/>
  <c r="DZ6" i="24"/>
  <c r="DZ5" i="24"/>
  <c r="DF2" i="19"/>
  <c r="DB2" i="19"/>
  <c r="DF2" i="18"/>
  <c r="DB2" i="18"/>
  <c r="HT2" i="19" l="1"/>
  <c r="GX2" i="18"/>
  <c r="EC4" i="24"/>
  <c r="EC8" i="24"/>
  <c r="EC13" i="24"/>
  <c r="CU3" i="18"/>
  <c r="CU4" i="18"/>
  <c r="CU5" i="18"/>
  <c r="CU6" i="18"/>
  <c r="CU7" i="18"/>
  <c r="CU8" i="18"/>
  <c r="CU9" i="18"/>
  <c r="CU10" i="18"/>
  <c r="CU11" i="18"/>
  <c r="CU12" i="18"/>
  <c r="CU13" i="18"/>
  <c r="CU14" i="18"/>
  <c r="CU15" i="18"/>
  <c r="CT3" i="18"/>
  <c r="CT4" i="18"/>
  <c r="CT5" i="18"/>
  <c r="CT6" i="18"/>
  <c r="CT7" i="18"/>
  <c r="CT8" i="18"/>
  <c r="CT9" i="18"/>
  <c r="CT10" i="18"/>
  <c r="CT11" i="18"/>
  <c r="CT12" i="18"/>
  <c r="CT13" i="18"/>
  <c r="CT14" i="18"/>
  <c r="CT15" i="18"/>
  <c r="CT2" i="18"/>
  <c r="CV14" i="18" l="1"/>
  <c r="CW13" i="18"/>
  <c r="CX13" i="18" s="1"/>
  <c r="CV10" i="18"/>
  <c r="CV8" i="18"/>
  <c r="CV6" i="18"/>
  <c r="CW4" i="18"/>
  <c r="CX4" i="18" s="1"/>
  <c r="CW15" i="18"/>
  <c r="CX15" i="18" s="1"/>
  <c r="CV12" i="18"/>
  <c r="CW11" i="18"/>
  <c r="CX11" i="18" s="1"/>
  <c r="CW9" i="18"/>
  <c r="CX9" i="18" s="1"/>
  <c r="CW7" i="18"/>
  <c r="CX7" i="18" s="1"/>
  <c r="CV5" i="18"/>
  <c r="CV3" i="18"/>
  <c r="CV7" i="18"/>
  <c r="CW14" i="18"/>
  <c r="CX14" i="18" s="1"/>
  <c r="CW5" i="18"/>
  <c r="CX5" i="18" s="1"/>
  <c r="CV15" i="18"/>
  <c r="CW12" i="18"/>
  <c r="CX12" i="18" s="1"/>
  <c r="CW8" i="18"/>
  <c r="CX8" i="18" s="1"/>
  <c r="CV9" i="18"/>
  <c r="CW6" i="18"/>
  <c r="CX6" i="18" s="1"/>
  <c r="CW3" i="18"/>
  <c r="CX3" i="18" s="1"/>
  <c r="CW10" i="18"/>
  <c r="CX10" i="18" s="1"/>
  <c r="CV13" i="18"/>
  <c r="CV4" i="18"/>
  <c r="CV11" i="18"/>
  <c r="CY13" i="18" l="1"/>
  <c r="CY11" i="18"/>
  <c r="CY15" i="18"/>
  <c r="CY7" i="18"/>
  <c r="CY9" i="18"/>
  <c r="CY4" i="18"/>
  <c r="CY8" i="18"/>
  <c r="CY12" i="18"/>
  <c r="CY5" i="18"/>
  <c r="CY14" i="18"/>
  <c r="CY10" i="18"/>
  <c r="CY3" i="18"/>
  <c r="CY6" i="18"/>
  <c r="FQ3" i="5"/>
  <c r="FQ4" i="5"/>
  <c r="FQ5" i="5"/>
  <c r="FS5" i="5" s="1"/>
  <c r="FT5" i="5" s="1"/>
  <c r="FQ6" i="5"/>
  <c r="FR6" i="5" s="1"/>
  <c r="FQ7" i="5"/>
  <c r="FS7" i="5" s="1"/>
  <c r="FT7" i="5" s="1"/>
  <c r="FQ8" i="5"/>
  <c r="FS8" i="5" s="1"/>
  <c r="FT8" i="5" s="1"/>
  <c r="FQ9" i="5"/>
  <c r="FS9" i="5" s="1"/>
  <c r="FT9" i="5" s="1"/>
  <c r="FQ10" i="5"/>
  <c r="FQ11" i="5"/>
  <c r="FQ12" i="5"/>
  <c r="FQ13" i="5"/>
  <c r="FQ14" i="5"/>
  <c r="FS14" i="5" s="1"/>
  <c r="FT14" i="5" s="1"/>
  <c r="FQ15" i="5"/>
  <c r="FR15" i="5" s="1"/>
  <c r="FQ16" i="5"/>
  <c r="FS16" i="5" s="1"/>
  <c r="FT16" i="5" s="1"/>
  <c r="FQ17" i="5"/>
  <c r="FS17" i="5" s="1"/>
  <c r="FT17" i="5" s="1"/>
  <c r="FQ18" i="5"/>
  <c r="FS18" i="5" s="1"/>
  <c r="FT18" i="5" s="1"/>
  <c r="FQ19" i="5"/>
  <c r="FS19" i="5" s="1"/>
  <c r="FT19" i="5" s="1"/>
  <c r="FQ20" i="5"/>
  <c r="FS20" i="5" s="1"/>
  <c r="FT20" i="5" s="1"/>
  <c r="FQ21" i="5"/>
  <c r="FS21" i="5" s="1"/>
  <c r="FT21" i="5" s="1"/>
  <c r="FQ22" i="5"/>
  <c r="FQ23" i="5"/>
  <c r="FQ24" i="5"/>
  <c r="FQ25" i="5"/>
  <c r="FS25" i="5" s="1"/>
  <c r="FT25" i="5" s="1"/>
  <c r="FQ26" i="5"/>
  <c r="FS26" i="5" s="1"/>
  <c r="FT26" i="5" s="1"/>
  <c r="FQ27" i="5"/>
  <c r="FP3" i="5"/>
  <c r="FP4" i="5"/>
  <c r="FP5" i="5"/>
  <c r="FP6" i="5"/>
  <c r="FP7" i="5"/>
  <c r="FP8" i="5"/>
  <c r="FP9" i="5"/>
  <c r="FP10" i="5"/>
  <c r="FP11" i="5"/>
  <c r="FP12" i="5"/>
  <c r="FP13" i="5"/>
  <c r="FP14" i="5"/>
  <c r="FP15" i="5"/>
  <c r="FP16" i="5"/>
  <c r="FP17" i="5"/>
  <c r="FP18" i="5"/>
  <c r="FP19" i="5"/>
  <c r="FP20" i="5"/>
  <c r="FP21" i="5"/>
  <c r="FP22" i="5"/>
  <c r="FP23" i="5"/>
  <c r="FP24" i="5"/>
  <c r="FP25" i="5"/>
  <c r="FP26" i="5"/>
  <c r="FP27" i="5"/>
  <c r="FP2" i="5"/>
  <c r="FS27" i="5" l="1"/>
  <c r="FT27" i="5" s="1"/>
  <c r="FR19" i="5"/>
  <c r="FR18" i="5"/>
  <c r="FR8" i="5"/>
  <c r="FR7" i="5"/>
  <c r="FU21" i="5"/>
  <c r="FU20" i="5"/>
  <c r="FU25" i="5"/>
  <c r="FU19" i="5"/>
  <c r="FU17" i="5"/>
  <c r="FU18" i="5"/>
  <c r="FU9" i="5"/>
  <c r="FU16" i="5"/>
  <c r="FU5" i="5"/>
  <c r="FU8" i="5"/>
  <c r="FU26" i="5"/>
  <c r="FU14" i="5"/>
  <c r="FU7" i="5"/>
  <c r="FR17" i="5"/>
  <c r="FR16" i="5"/>
  <c r="FR5" i="5"/>
  <c r="FR27" i="5"/>
  <c r="FR4" i="5"/>
  <c r="FS6" i="5"/>
  <c r="FT6" i="5" s="1"/>
  <c r="FR26" i="5"/>
  <c r="FR14" i="5"/>
  <c r="FR3" i="5"/>
  <c r="FR25" i="5"/>
  <c r="FR13" i="5"/>
  <c r="FS15" i="5"/>
  <c r="FT15" i="5" s="1"/>
  <c r="FS4" i="5"/>
  <c r="FT4" i="5" s="1"/>
  <c r="FR24" i="5"/>
  <c r="FR12" i="5"/>
  <c r="FS3" i="5"/>
  <c r="FT3" i="5" s="1"/>
  <c r="FR23" i="5"/>
  <c r="FR11" i="5"/>
  <c r="FS13" i="5"/>
  <c r="FT13" i="5" s="1"/>
  <c r="FR22" i="5"/>
  <c r="FR10" i="5"/>
  <c r="FS24" i="5"/>
  <c r="FT24" i="5" s="1"/>
  <c r="FS12" i="5"/>
  <c r="FT12" i="5" s="1"/>
  <c r="FR21" i="5"/>
  <c r="FR9" i="5"/>
  <c r="FS23" i="5"/>
  <c r="FT23" i="5" s="1"/>
  <c r="FS11" i="5"/>
  <c r="FT11" i="5" s="1"/>
  <c r="FR20" i="5"/>
  <c r="FS22" i="5"/>
  <c r="FT22" i="5" s="1"/>
  <c r="FS10" i="5"/>
  <c r="FT10" i="5" s="1"/>
  <c r="EU3" i="21"/>
  <c r="EU4" i="21"/>
  <c r="EU5" i="21"/>
  <c r="EU6" i="21"/>
  <c r="EU7" i="21"/>
  <c r="EU8" i="21"/>
  <c r="EU9" i="21"/>
  <c r="EU10" i="21"/>
  <c r="EU11" i="21"/>
  <c r="EU12" i="21"/>
  <c r="EU13" i="21"/>
  <c r="EU14" i="21"/>
  <c r="EU2" i="21"/>
  <c r="ET3" i="21"/>
  <c r="ET4" i="21"/>
  <c r="ET5" i="21"/>
  <c r="ET6" i="21"/>
  <c r="ET7" i="21"/>
  <c r="ET8" i="21"/>
  <c r="ET9" i="21"/>
  <c r="ET10" i="21"/>
  <c r="ET11" i="21"/>
  <c r="ET12" i="21"/>
  <c r="ET13" i="21"/>
  <c r="ET14" i="21"/>
  <c r="ET2" i="21"/>
  <c r="FU27" i="5" l="1"/>
  <c r="EW6" i="21"/>
  <c r="EX6" i="21" s="1"/>
  <c r="EW4" i="21"/>
  <c r="EX4" i="21" s="1"/>
  <c r="EW5" i="21"/>
  <c r="EX5" i="21" s="1"/>
  <c r="EW3" i="21"/>
  <c r="EX3" i="21" s="1"/>
  <c r="EV13" i="21"/>
  <c r="EW7" i="21"/>
  <c r="EX7" i="21" s="1"/>
  <c r="EV12" i="21"/>
  <c r="EW14" i="21"/>
  <c r="EX14" i="21" s="1"/>
  <c r="EV11" i="21"/>
  <c r="EV10" i="21"/>
  <c r="EW9" i="21"/>
  <c r="EX9" i="21" s="1"/>
  <c r="EW8" i="21"/>
  <c r="EX8" i="21" s="1"/>
  <c r="FU23" i="5"/>
  <c r="FU13" i="5"/>
  <c r="FU4" i="5"/>
  <c r="FU15" i="5"/>
  <c r="FU6" i="5"/>
  <c r="FU22" i="5"/>
  <c r="FU10" i="5"/>
  <c r="FU12" i="5"/>
  <c r="FU24" i="5"/>
  <c r="FU3" i="5"/>
  <c r="FU11" i="5"/>
  <c r="EV14" i="21"/>
  <c r="EV9" i="21"/>
  <c r="EV8" i="21"/>
  <c r="EV7" i="21"/>
  <c r="EV6" i="21"/>
  <c r="EV3" i="21"/>
  <c r="EW13" i="21"/>
  <c r="EX13" i="21" s="1"/>
  <c r="EW12" i="21"/>
  <c r="EX12" i="21" s="1"/>
  <c r="EW11" i="21"/>
  <c r="EX11" i="21" s="1"/>
  <c r="EW10" i="21"/>
  <c r="EX10" i="21" s="1"/>
  <c r="EV5" i="21"/>
  <c r="EV4" i="21"/>
  <c r="CR3" i="14"/>
  <c r="CT3" i="14" s="1"/>
  <c r="CU3" i="14" s="1"/>
  <c r="CR4" i="14"/>
  <c r="CT4" i="14" s="1"/>
  <c r="CU4" i="14" s="1"/>
  <c r="CR5" i="14"/>
  <c r="CS5" i="14" s="1"/>
  <c r="CR6" i="14"/>
  <c r="CS6" i="14" s="1"/>
  <c r="CR7" i="14"/>
  <c r="CT7" i="14" s="1"/>
  <c r="CU7" i="14" s="1"/>
  <c r="CR8" i="14"/>
  <c r="CT8" i="14" s="1"/>
  <c r="CU8" i="14" s="1"/>
  <c r="CR9" i="14"/>
  <c r="CT9" i="14" s="1"/>
  <c r="CU9" i="14" s="1"/>
  <c r="CR10" i="14"/>
  <c r="CT10" i="14" s="1"/>
  <c r="CU10" i="14" s="1"/>
  <c r="CR11" i="14"/>
  <c r="CT11" i="14" s="1"/>
  <c r="CU11" i="14" s="1"/>
  <c r="CR12" i="14"/>
  <c r="CT12" i="14" s="1"/>
  <c r="CU12" i="14" s="1"/>
  <c r="CR13" i="14"/>
  <c r="CT13" i="14" s="1"/>
  <c r="CU13" i="14" s="1"/>
  <c r="CR14" i="14"/>
  <c r="CT14" i="14" s="1"/>
  <c r="CU14" i="14" s="1"/>
  <c r="CR15" i="14"/>
  <c r="CS15" i="14" s="1"/>
  <c r="CR16" i="14"/>
  <c r="CS16" i="14" s="1"/>
  <c r="CQ3" i="14"/>
  <c r="CQ4" i="14"/>
  <c r="CQ5" i="14"/>
  <c r="CQ6" i="14"/>
  <c r="CQ7" i="14"/>
  <c r="CQ8" i="14"/>
  <c r="CQ9" i="14"/>
  <c r="CQ10" i="14"/>
  <c r="CQ11" i="14"/>
  <c r="CQ12" i="14"/>
  <c r="CQ13" i="14"/>
  <c r="CQ14" i="14"/>
  <c r="CQ15" i="14"/>
  <c r="CQ16" i="14"/>
  <c r="CQ2" i="14"/>
  <c r="DC3" i="14"/>
  <c r="DD3" i="14" s="1"/>
  <c r="DC4" i="14"/>
  <c r="DD4" i="14" s="1"/>
  <c r="DC5" i="14"/>
  <c r="DD5" i="14" s="1"/>
  <c r="DC6" i="14"/>
  <c r="DE6" i="14" s="1"/>
  <c r="DF6" i="14" s="1"/>
  <c r="DC7" i="14"/>
  <c r="DE7" i="14" s="1"/>
  <c r="DF7" i="14" s="1"/>
  <c r="DC8" i="14"/>
  <c r="DD8" i="14" s="1"/>
  <c r="DC9" i="14"/>
  <c r="DE9" i="14" s="1"/>
  <c r="DF9" i="14" s="1"/>
  <c r="DC10" i="14"/>
  <c r="DE10" i="14" s="1"/>
  <c r="DF10" i="14" s="1"/>
  <c r="DC11" i="14"/>
  <c r="DE11" i="14" s="1"/>
  <c r="DF11" i="14" s="1"/>
  <c r="DC12" i="14"/>
  <c r="DD12" i="14" s="1"/>
  <c r="DC13" i="14"/>
  <c r="DE13" i="14" s="1"/>
  <c r="DF13" i="14" s="1"/>
  <c r="DC14" i="14"/>
  <c r="DD14" i="14" s="1"/>
  <c r="DC15" i="14"/>
  <c r="DE15" i="14" s="1"/>
  <c r="DF15" i="14" s="1"/>
  <c r="DC16" i="14"/>
  <c r="DD16" i="14" s="1"/>
  <c r="DB3" i="14"/>
  <c r="DB4" i="14"/>
  <c r="DB5" i="14"/>
  <c r="DB6" i="14"/>
  <c r="DB7" i="14"/>
  <c r="DB8" i="14"/>
  <c r="DB9" i="14"/>
  <c r="DB10" i="14"/>
  <c r="DB11" i="14"/>
  <c r="DB12" i="14"/>
  <c r="DB13" i="14"/>
  <c r="DB14" i="14"/>
  <c r="DB15" i="14"/>
  <c r="DB16" i="14"/>
  <c r="DB2" i="14"/>
  <c r="EY14" i="21" l="1"/>
  <c r="EY3" i="21"/>
  <c r="EY8" i="21"/>
  <c r="EY5" i="21"/>
  <c r="EY9" i="21"/>
  <c r="EY7" i="21"/>
  <c r="EY10" i="21"/>
  <c r="EY11" i="21"/>
  <c r="EY12" i="21"/>
  <c r="EY4" i="21"/>
  <c r="EY13" i="21"/>
  <c r="EY6" i="21"/>
  <c r="DE4" i="14"/>
  <c r="DF4" i="14" s="1"/>
  <c r="CS4" i="14"/>
  <c r="CS3" i="14"/>
  <c r="CT16" i="14"/>
  <c r="CU16" i="14" s="1"/>
  <c r="DD15" i="14"/>
  <c r="CT15" i="14"/>
  <c r="CU15" i="14" s="1"/>
  <c r="DE14" i="14"/>
  <c r="DF14" i="14" s="1"/>
  <c r="DE5" i="14"/>
  <c r="DF5" i="14" s="1"/>
  <c r="DE3" i="14"/>
  <c r="DF3" i="14" s="1"/>
  <c r="CT6" i="14"/>
  <c r="CU6" i="14" s="1"/>
  <c r="CT5" i="14"/>
  <c r="CU5" i="14" s="1"/>
  <c r="DE8" i="14"/>
  <c r="DF8" i="14" s="1"/>
  <c r="DD6" i="14"/>
  <c r="DE16" i="14"/>
  <c r="DF16" i="14" s="1"/>
  <c r="CV11" i="14"/>
  <c r="CV10" i="14"/>
  <c r="DG7" i="14"/>
  <c r="CV9" i="14"/>
  <c r="CV12" i="14"/>
  <c r="CV8" i="14"/>
  <c r="CV7" i="14"/>
  <c r="CV4" i="14"/>
  <c r="DG14" i="14"/>
  <c r="CV3" i="14"/>
  <c r="DG6" i="14"/>
  <c r="DG13" i="14"/>
  <c r="DG11" i="14"/>
  <c r="DG10" i="14"/>
  <c r="CV14" i="14"/>
  <c r="DG9" i="14"/>
  <c r="DG15" i="14"/>
  <c r="CV13" i="14"/>
  <c r="CS14" i="14"/>
  <c r="DD13" i="14"/>
  <c r="CS13" i="14"/>
  <c r="DD11" i="14"/>
  <c r="CS12" i="14"/>
  <c r="DD10" i="14"/>
  <c r="DE12" i="14"/>
  <c r="DF12" i="14" s="1"/>
  <c r="CS11" i="14"/>
  <c r="DD9" i="14"/>
  <c r="CS10" i="14"/>
  <c r="CS9" i="14"/>
  <c r="DD7" i="14"/>
  <c r="CS8" i="14"/>
  <c r="CS7" i="14"/>
  <c r="FQ2" i="16"/>
  <c r="FQ3" i="16"/>
  <c r="FQ4" i="16"/>
  <c r="FQ5" i="16"/>
  <c r="FQ6" i="16"/>
  <c r="FQ7" i="16"/>
  <c r="FQ8" i="16"/>
  <c r="FQ9" i="16"/>
  <c r="FQ10" i="16"/>
  <c r="FQ11" i="16"/>
  <c r="FQ12" i="16"/>
  <c r="FQ13" i="16"/>
  <c r="FQ14" i="16"/>
  <c r="FQ15" i="16"/>
  <c r="FQ16" i="16"/>
  <c r="FQ17" i="16"/>
  <c r="FQ18" i="16"/>
  <c r="FQ19" i="16"/>
  <c r="FP2" i="16"/>
  <c r="FP3" i="16"/>
  <c r="FP4" i="16"/>
  <c r="FP5" i="16"/>
  <c r="FP6" i="16"/>
  <c r="FP7" i="16"/>
  <c r="FP8" i="16"/>
  <c r="FP9" i="16"/>
  <c r="FP10" i="16"/>
  <c r="FP11" i="16"/>
  <c r="FP12" i="16"/>
  <c r="FP13" i="16"/>
  <c r="FP14" i="16"/>
  <c r="FP15" i="16"/>
  <c r="FP16" i="16"/>
  <c r="FP17" i="16"/>
  <c r="FP18" i="16"/>
  <c r="FP19" i="16"/>
  <c r="EJ3" i="6"/>
  <c r="EK3" i="6" s="1"/>
  <c r="EJ4" i="6"/>
  <c r="EK4" i="6" s="1"/>
  <c r="EJ5" i="6"/>
  <c r="EL5" i="6" s="1"/>
  <c r="EM5" i="6" s="1"/>
  <c r="EJ6" i="6"/>
  <c r="EK6" i="6" s="1"/>
  <c r="EJ7" i="6"/>
  <c r="EL7" i="6" s="1"/>
  <c r="EM7" i="6" s="1"/>
  <c r="EJ8" i="6"/>
  <c r="EL8" i="6" s="1"/>
  <c r="EM8" i="6" s="1"/>
  <c r="EJ9" i="6"/>
  <c r="EL9" i="6" s="1"/>
  <c r="EM9" i="6" s="1"/>
  <c r="EJ10" i="6"/>
  <c r="EL10" i="6" s="1"/>
  <c r="EM10" i="6" s="1"/>
  <c r="EJ11" i="6"/>
  <c r="EL11" i="6" s="1"/>
  <c r="EM11" i="6" s="1"/>
  <c r="EJ12" i="6"/>
  <c r="EK12" i="6" s="1"/>
  <c r="EJ13" i="6"/>
  <c r="EK13" i="6" s="1"/>
  <c r="EJ14" i="6"/>
  <c r="EK14" i="6" s="1"/>
  <c r="EJ15" i="6"/>
  <c r="EK15" i="6" s="1"/>
  <c r="EJ16" i="6"/>
  <c r="EK16" i="6" s="1"/>
  <c r="EJ17" i="6"/>
  <c r="EK17" i="6" s="1"/>
  <c r="EJ18" i="6"/>
  <c r="EK18" i="6" s="1"/>
  <c r="EJ19" i="6"/>
  <c r="EL19" i="6" s="1"/>
  <c r="EM19" i="6" s="1"/>
  <c r="EJ20" i="6"/>
  <c r="EK20" i="6" s="1"/>
  <c r="EJ21" i="6"/>
  <c r="EK21" i="6" s="1"/>
  <c r="EJ22" i="6"/>
  <c r="EL22" i="6" s="1"/>
  <c r="EM22" i="6" s="1"/>
  <c r="EJ23" i="6"/>
  <c r="EK23" i="6" s="1"/>
  <c r="EJ24" i="6"/>
  <c r="EK24" i="6" s="1"/>
  <c r="EJ25" i="6"/>
  <c r="EK25" i="6" s="1"/>
  <c r="EJ26" i="6"/>
  <c r="EK26" i="6" s="1"/>
  <c r="EJ27" i="6"/>
  <c r="EK27" i="6" s="1"/>
  <c r="EJ28" i="6"/>
  <c r="EL28" i="6" s="1"/>
  <c r="EM28" i="6" s="1"/>
  <c r="EJ29" i="6"/>
  <c r="EL29" i="6" s="1"/>
  <c r="EM29" i="6" s="1"/>
  <c r="EJ30" i="6"/>
  <c r="EL30" i="6" s="1"/>
  <c r="EM30" i="6" s="1"/>
  <c r="EJ31" i="6"/>
  <c r="EK31" i="6" s="1"/>
  <c r="EJ32" i="6"/>
  <c r="EL32" i="6" s="1"/>
  <c r="EM32" i="6" s="1"/>
  <c r="EJ33" i="6"/>
  <c r="EK33" i="6" s="1"/>
  <c r="EJ34" i="6"/>
  <c r="EK34" i="6" s="1"/>
  <c r="EJ35" i="6"/>
  <c r="EK35" i="6" s="1"/>
  <c r="EJ36" i="6"/>
  <c r="EK36" i="6" s="1"/>
  <c r="EJ37" i="6"/>
  <c r="EL37" i="6" s="1"/>
  <c r="EM37" i="6" s="1"/>
  <c r="EJ38" i="6"/>
  <c r="EK38" i="6" s="1"/>
  <c r="EJ39" i="6"/>
  <c r="EK39" i="6" s="1"/>
  <c r="EJ40" i="6"/>
  <c r="EL40" i="6" s="1"/>
  <c r="EM40" i="6" s="1"/>
  <c r="EJ2" i="6"/>
  <c r="EL2" i="6" s="1"/>
  <c r="EI3" i="6"/>
  <c r="EI4" i="6"/>
  <c r="EI5" i="6"/>
  <c r="EI6" i="6"/>
  <c r="EI7" i="6"/>
  <c r="EI8" i="6"/>
  <c r="EI9" i="6"/>
  <c r="EI10" i="6"/>
  <c r="EI11" i="6"/>
  <c r="EI12" i="6"/>
  <c r="EI13" i="6"/>
  <c r="EI14" i="6"/>
  <c r="EI15" i="6"/>
  <c r="EI16" i="6"/>
  <c r="EI17" i="6"/>
  <c r="EI18" i="6"/>
  <c r="EI19" i="6"/>
  <c r="EI20" i="6"/>
  <c r="EI21" i="6"/>
  <c r="EI22" i="6"/>
  <c r="EI23" i="6"/>
  <c r="EI24" i="6"/>
  <c r="EI25" i="6"/>
  <c r="EI26" i="6"/>
  <c r="EI27" i="6"/>
  <c r="EI28" i="6"/>
  <c r="EI29" i="6"/>
  <c r="EI30" i="6"/>
  <c r="EI31" i="6"/>
  <c r="EI32" i="6"/>
  <c r="EI33" i="6"/>
  <c r="EI34" i="6"/>
  <c r="EI35" i="6"/>
  <c r="EI36" i="6"/>
  <c r="EI37" i="6"/>
  <c r="EI38" i="6"/>
  <c r="EI39" i="6"/>
  <c r="EI40" i="6"/>
  <c r="EI2" i="6"/>
  <c r="DG3" i="14" l="1"/>
  <c r="DG4" i="14"/>
  <c r="DG5" i="14"/>
  <c r="DG16" i="14"/>
  <c r="EN7" i="6"/>
  <c r="EN37" i="6"/>
  <c r="EN5" i="6"/>
  <c r="EN40" i="6"/>
  <c r="EN28" i="6"/>
  <c r="EN32" i="6"/>
  <c r="EN22" i="6"/>
  <c r="EN11" i="6"/>
  <c r="EN10" i="6"/>
  <c r="EN30" i="6"/>
  <c r="EN9" i="6"/>
  <c r="EN29" i="6"/>
  <c r="EN19" i="6"/>
  <c r="EN8" i="6"/>
  <c r="FR11" i="16"/>
  <c r="FR10" i="16"/>
  <c r="FS19" i="16"/>
  <c r="FT19" i="16" s="1"/>
  <c r="FS9" i="16"/>
  <c r="FT9" i="16" s="1"/>
  <c r="FR13" i="16"/>
  <c r="FS18" i="16"/>
  <c r="FT18" i="16" s="1"/>
  <c r="FS8" i="16"/>
  <c r="FT8" i="16" s="1"/>
  <c r="FS17" i="16"/>
  <c r="FT17" i="16" s="1"/>
  <c r="FR12" i="16"/>
  <c r="FR7" i="16"/>
  <c r="FR2" i="16"/>
  <c r="FR16" i="16"/>
  <c r="FR6" i="16"/>
  <c r="FR15" i="16"/>
  <c r="FR5" i="16"/>
  <c r="FR4" i="16"/>
  <c r="FR14" i="16"/>
  <c r="FR3" i="16"/>
  <c r="CV16" i="14"/>
  <c r="CV6" i="14"/>
  <c r="CV5" i="14"/>
  <c r="CV15" i="14"/>
  <c r="DG8" i="14"/>
  <c r="DG12" i="14"/>
  <c r="EK10" i="6"/>
  <c r="EK9" i="6"/>
  <c r="EL31" i="6"/>
  <c r="EM31" i="6" s="1"/>
  <c r="EK30" i="6"/>
  <c r="FR9" i="16"/>
  <c r="FR8" i="16"/>
  <c r="FS4" i="16"/>
  <c r="FT4" i="16" s="1"/>
  <c r="FS16" i="16"/>
  <c r="FT16" i="16" s="1"/>
  <c r="FR19" i="16"/>
  <c r="FS15" i="16"/>
  <c r="FT15" i="16" s="1"/>
  <c r="FR18" i="16"/>
  <c r="FR17" i="16"/>
  <c r="FS14" i="16"/>
  <c r="FT14" i="16" s="1"/>
  <c r="FS7" i="16"/>
  <c r="FT7" i="16" s="1"/>
  <c r="FS6" i="16"/>
  <c r="FT6" i="16" s="1"/>
  <c r="FS5" i="16"/>
  <c r="FT5" i="16" s="1"/>
  <c r="FS3" i="16"/>
  <c r="FT3" i="16" s="1"/>
  <c r="FS13" i="16"/>
  <c r="FT13" i="16" s="1"/>
  <c r="FS2" i="16"/>
  <c r="FT2" i="16" s="1"/>
  <c r="FS12" i="16"/>
  <c r="FT12" i="16" s="1"/>
  <c r="FS11" i="16"/>
  <c r="FT11" i="16" s="1"/>
  <c r="FS10" i="16"/>
  <c r="FT10" i="16" s="1"/>
  <c r="EK32" i="6"/>
  <c r="EL27" i="6"/>
  <c r="EM27" i="6" s="1"/>
  <c r="EK22" i="6"/>
  <c r="EL21" i="6"/>
  <c r="EM21" i="6" s="1"/>
  <c r="EL20" i="6"/>
  <c r="EM20" i="6" s="1"/>
  <c r="EL18" i="6"/>
  <c r="EM18" i="6" s="1"/>
  <c r="EK11" i="6"/>
  <c r="EL17" i="6"/>
  <c r="EM17" i="6" s="1"/>
  <c r="EL39" i="6"/>
  <c r="EM39" i="6" s="1"/>
  <c r="EL6" i="6"/>
  <c r="EM6" i="6" s="1"/>
  <c r="EL38" i="6"/>
  <c r="EM38" i="6" s="1"/>
  <c r="EL16" i="6"/>
  <c r="EM16" i="6" s="1"/>
  <c r="EK29" i="6"/>
  <c r="EK8" i="6"/>
  <c r="EL15" i="6"/>
  <c r="EM15" i="6" s="1"/>
  <c r="EK28" i="6"/>
  <c r="EK7" i="6"/>
  <c r="EL25" i="6"/>
  <c r="EM25" i="6" s="1"/>
  <c r="EL3" i="6"/>
  <c r="EM3" i="6" s="1"/>
  <c r="EL34" i="6"/>
  <c r="EM34" i="6" s="1"/>
  <c r="EL13" i="6"/>
  <c r="EM13" i="6" s="1"/>
  <c r="EL33" i="6"/>
  <c r="EM33" i="6" s="1"/>
  <c r="EL23" i="6"/>
  <c r="EM23" i="6" s="1"/>
  <c r="EL12" i="6"/>
  <c r="EM12" i="6" s="1"/>
  <c r="EL26" i="6"/>
  <c r="EM26" i="6" s="1"/>
  <c r="EK2" i="6"/>
  <c r="EK19" i="6"/>
  <c r="EL36" i="6"/>
  <c r="EM36" i="6" s="1"/>
  <c r="EL4" i="6"/>
  <c r="EM4" i="6" s="1"/>
  <c r="EK40" i="6"/>
  <c r="EL35" i="6"/>
  <c r="EM35" i="6" s="1"/>
  <c r="EL14" i="6"/>
  <c r="EM14" i="6" s="1"/>
  <c r="EL24" i="6"/>
  <c r="EM24" i="6" s="1"/>
  <c r="EK37" i="6"/>
  <c r="EK5" i="6"/>
  <c r="DC3" i="24"/>
  <c r="DE3" i="24" s="1"/>
  <c r="DF3" i="24" s="1"/>
  <c r="DC4" i="24"/>
  <c r="DE4" i="24" s="1"/>
  <c r="DF4" i="24" s="1"/>
  <c r="DC5" i="24"/>
  <c r="DE5" i="24" s="1"/>
  <c r="DF5" i="24" s="1"/>
  <c r="DC6" i="24"/>
  <c r="DD6" i="24" s="1"/>
  <c r="DC7" i="24"/>
  <c r="DE7" i="24" s="1"/>
  <c r="DF7" i="24" s="1"/>
  <c r="DC8" i="24"/>
  <c r="DD8" i="24" s="1"/>
  <c r="DC9" i="24"/>
  <c r="DD9" i="24" s="1"/>
  <c r="DC10" i="24"/>
  <c r="DE10" i="24" s="1"/>
  <c r="DF10" i="24" s="1"/>
  <c r="DC11" i="24"/>
  <c r="DD11" i="24" s="1"/>
  <c r="DC12" i="24"/>
  <c r="DD12" i="24" s="1"/>
  <c r="DC13" i="24"/>
  <c r="DE13" i="24" s="1"/>
  <c r="DF13" i="24" s="1"/>
  <c r="DC2" i="24"/>
  <c r="DE2" i="24" s="1"/>
  <c r="DF2" i="24" s="1"/>
  <c r="DB3" i="24"/>
  <c r="DB4" i="24"/>
  <c r="DB5" i="24"/>
  <c r="DB6" i="24"/>
  <c r="DB7" i="24"/>
  <c r="DB8" i="24"/>
  <c r="DB9" i="24"/>
  <c r="DB10" i="24"/>
  <c r="DB11" i="24"/>
  <c r="DB12" i="24"/>
  <c r="DB13" i="24"/>
  <c r="DB2" i="24"/>
  <c r="EN38" i="6" l="1"/>
  <c r="EN12" i="6"/>
  <c r="EN23" i="6"/>
  <c r="EN13" i="6"/>
  <c r="EN6" i="6"/>
  <c r="EN24" i="6"/>
  <c r="EN14" i="6"/>
  <c r="EN34" i="6"/>
  <c r="EN39" i="6"/>
  <c r="EN16" i="6"/>
  <c r="EN35" i="6"/>
  <c r="EN3" i="6"/>
  <c r="EN17" i="6"/>
  <c r="EN33" i="6"/>
  <c r="EN25" i="6"/>
  <c r="EN31" i="6"/>
  <c r="EN18" i="6"/>
  <c r="EN27" i="6"/>
  <c r="EN36" i="6"/>
  <c r="EN20" i="6"/>
  <c r="EN4" i="6"/>
  <c r="EN15" i="6"/>
  <c r="EN21" i="6"/>
  <c r="EN26" i="6"/>
  <c r="FU18" i="16"/>
  <c r="FU12" i="16"/>
  <c r="FU15" i="16"/>
  <c r="FU10" i="16"/>
  <c r="FU2" i="16"/>
  <c r="FU13" i="16"/>
  <c r="FU16" i="16"/>
  <c r="FU3" i="16"/>
  <c r="FU9" i="16"/>
  <c r="FU11" i="16"/>
  <c r="FU4" i="16"/>
  <c r="FU5" i="16"/>
  <c r="FU19" i="16"/>
  <c r="FU6" i="16"/>
  <c r="FU7" i="16"/>
  <c r="FU17" i="16"/>
  <c r="FU14" i="16"/>
  <c r="FU8" i="16"/>
  <c r="DG7" i="24"/>
  <c r="DG5" i="24"/>
  <c r="DG4" i="24"/>
  <c r="DG2" i="24"/>
  <c r="DG3" i="24"/>
  <c r="DG13" i="24"/>
  <c r="DG10" i="24"/>
  <c r="DD13" i="24"/>
  <c r="DD7" i="24"/>
  <c r="DD4" i="24"/>
  <c r="DD5" i="24"/>
  <c r="DD2" i="24"/>
  <c r="DD3" i="24"/>
  <c r="DD10" i="24"/>
  <c r="DE11" i="24"/>
  <c r="DF11" i="24" s="1"/>
  <c r="DE12" i="24"/>
  <c r="DF12" i="24" s="1"/>
  <c r="DE6" i="24"/>
  <c r="DF6" i="24" s="1"/>
  <c r="DE8" i="24"/>
  <c r="DF8" i="24" s="1"/>
  <c r="DE9" i="24"/>
  <c r="DF9" i="24" s="1"/>
  <c r="O23" i="3"/>
  <c r="P23" i="3" s="1"/>
  <c r="O24" i="3"/>
  <c r="P24" i="3" s="1"/>
  <c r="O25" i="3"/>
  <c r="P25" i="3" s="1"/>
  <c r="K24" i="3"/>
  <c r="L24" i="3" s="1"/>
  <c r="K25" i="3"/>
  <c r="L25" i="3" s="1"/>
  <c r="BX24" i="3"/>
  <c r="BY24" i="3"/>
  <c r="BZ24" i="3" s="1"/>
  <c r="BX25" i="3"/>
  <c r="BY25" i="3"/>
  <c r="BZ25" i="3" s="1"/>
  <c r="BM24" i="3"/>
  <c r="BN24" i="3"/>
  <c r="BO24" i="3" s="1"/>
  <c r="BM25" i="3"/>
  <c r="BN25" i="3"/>
  <c r="BO25" i="3" s="1"/>
  <c r="BB25" i="3"/>
  <c r="BC25" i="3"/>
  <c r="BD25" i="3" s="1"/>
  <c r="AQ24" i="3"/>
  <c r="AR24" i="3"/>
  <c r="AS24" i="3" s="1"/>
  <c r="AQ25" i="3"/>
  <c r="AR25" i="3"/>
  <c r="AS25" i="3" s="1"/>
  <c r="AF24" i="3"/>
  <c r="AG24" i="3"/>
  <c r="AH24" i="3" s="1"/>
  <c r="AF25" i="3"/>
  <c r="AG25" i="3"/>
  <c r="AH25" i="3" s="1"/>
  <c r="U24" i="3"/>
  <c r="V24" i="3"/>
  <c r="W24" i="3" s="1"/>
  <c r="U25" i="3"/>
  <c r="V25" i="3"/>
  <c r="W25" i="3" s="1"/>
  <c r="DC2" i="16"/>
  <c r="DD2" i="16" s="1"/>
  <c r="DC3" i="16"/>
  <c r="DE3" i="16" s="1"/>
  <c r="DF3" i="16" s="1"/>
  <c r="DC4" i="16"/>
  <c r="DD4" i="16" s="1"/>
  <c r="DC5" i="16"/>
  <c r="DE5" i="16" s="1"/>
  <c r="DF5" i="16" s="1"/>
  <c r="DC6" i="16"/>
  <c r="DD6" i="16" s="1"/>
  <c r="DC7" i="16"/>
  <c r="DE7" i="16" s="1"/>
  <c r="DF7" i="16" s="1"/>
  <c r="DC8" i="16"/>
  <c r="DE8" i="16" s="1"/>
  <c r="DF8" i="16" s="1"/>
  <c r="DC9" i="16"/>
  <c r="DD9" i="16" s="1"/>
  <c r="DC10" i="16"/>
  <c r="DE10" i="16" s="1"/>
  <c r="DF10" i="16" s="1"/>
  <c r="DC11" i="16"/>
  <c r="DD11" i="16" s="1"/>
  <c r="DC12" i="16"/>
  <c r="DE12" i="16" s="1"/>
  <c r="DF12" i="16" s="1"/>
  <c r="DC13" i="16"/>
  <c r="DD13" i="16" s="1"/>
  <c r="DC14" i="16"/>
  <c r="DE14" i="16" s="1"/>
  <c r="DF14" i="16" s="1"/>
  <c r="DC15" i="16"/>
  <c r="DE15" i="16" s="1"/>
  <c r="DF15" i="16" s="1"/>
  <c r="DC16" i="16"/>
  <c r="DD16" i="16" s="1"/>
  <c r="DC17" i="16"/>
  <c r="DD17" i="16" s="1"/>
  <c r="DC18" i="16"/>
  <c r="DE18" i="16" s="1"/>
  <c r="DF18" i="16" s="1"/>
  <c r="DC19" i="16"/>
  <c r="DD19" i="16" s="1"/>
  <c r="DB2" i="16"/>
  <c r="DB3" i="16"/>
  <c r="DB4" i="16"/>
  <c r="DB5" i="16"/>
  <c r="DB6" i="16"/>
  <c r="DB7" i="16"/>
  <c r="DB8" i="16"/>
  <c r="DB9" i="16"/>
  <c r="DB10" i="16"/>
  <c r="DB11" i="16"/>
  <c r="DB12" i="16"/>
  <c r="DB13" i="16"/>
  <c r="DB14" i="16"/>
  <c r="DB15" i="16"/>
  <c r="DB16" i="16"/>
  <c r="DB17" i="16"/>
  <c r="DB18" i="16"/>
  <c r="DB19" i="16"/>
  <c r="DF3" i="19"/>
  <c r="DF4" i="19"/>
  <c r="DF5" i="19"/>
  <c r="DF6" i="19"/>
  <c r="DF7" i="19"/>
  <c r="DF8" i="19"/>
  <c r="DF9" i="19"/>
  <c r="DF10" i="19"/>
  <c r="DF11" i="19"/>
  <c r="DF12" i="19"/>
  <c r="DF13" i="19"/>
  <c r="DF14" i="19"/>
  <c r="DB3" i="19"/>
  <c r="DB4" i="19"/>
  <c r="DB5" i="19"/>
  <c r="DB6" i="19"/>
  <c r="DB7" i="19"/>
  <c r="DB8" i="19"/>
  <c r="DB9" i="19"/>
  <c r="DB10" i="19"/>
  <c r="DB11" i="19"/>
  <c r="DB12" i="19"/>
  <c r="DB13" i="19"/>
  <c r="DB14" i="19"/>
  <c r="DF3" i="18"/>
  <c r="DF4" i="18"/>
  <c r="DF5" i="18"/>
  <c r="DF6" i="18"/>
  <c r="DF7" i="18"/>
  <c r="DF8" i="18"/>
  <c r="DF9" i="18"/>
  <c r="DF10" i="18"/>
  <c r="DF11" i="18"/>
  <c r="DF12" i="18"/>
  <c r="DF13" i="18"/>
  <c r="DF14" i="18"/>
  <c r="DF15" i="18"/>
  <c r="DB3" i="18"/>
  <c r="DB4" i="18"/>
  <c r="DB5" i="18"/>
  <c r="DB6" i="18"/>
  <c r="DB7" i="18"/>
  <c r="DB8" i="18"/>
  <c r="DB9" i="18"/>
  <c r="DB10" i="18"/>
  <c r="DB11" i="18"/>
  <c r="DB12" i="18"/>
  <c r="DB13" i="18"/>
  <c r="DB14" i="18"/>
  <c r="DB15" i="18"/>
  <c r="HT14" i="19" l="1"/>
  <c r="HT13" i="19"/>
  <c r="HT10" i="19"/>
  <c r="HT8" i="19"/>
  <c r="HT4" i="19"/>
  <c r="HT3" i="19"/>
  <c r="HT12" i="19"/>
  <c r="HT11" i="19"/>
  <c r="HT9" i="19"/>
  <c r="HT7" i="19"/>
  <c r="HT6" i="19"/>
  <c r="HT5" i="19"/>
  <c r="GX15" i="18"/>
  <c r="GX12" i="18"/>
  <c r="GX11" i="18"/>
  <c r="GX9" i="18"/>
  <c r="GX7" i="18"/>
  <c r="GX5" i="18"/>
  <c r="GX3" i="18"/>
  <c r="GX14" i="18"/>
  <c r="GX13" i="18"/>
  <c r="GX10" i="18"/>
  <c r="GX8" i="18"/>
  <c r="GX6" i="18"/>
  <c r="GX4" i="18"/>
  <c r="DG10" i="16"/>
  <c r="DG8" i="16"/>
  <c r="DG18" i="16"/>
  <c r="DG7" i="16"/>
  <c r="DG15" i="16"/>
  <c r="DG5" i="16"/>
  <c r="DG12" i="16"/>
  <c r="DG14" i="16"/>
  <c r="DG3" i="16"/>
  <c r="Q25" i="3"/>
  <c r="Q24" i="3"/>
  <c r="Q23" i="3"/>
  <c r="DG6" i="24"/>
  <c r="DG12" i="24"/>
  <c r="DG11" i="24"/>
  <c r="DG9" i="24"/>
  <c r="DG8" i="24"/>
  <c r="AT25" i="3"/>
  <c r="AU25" i="3" s="1"/>
  <c r="X25" i="3"/>
  <c r="Y25" i="3" s="1"/>
  <c r="BP25" i="3"/>
  <c r="BQ25" i="3" s="1"/>
  <c r="AI25" i="3"/>
  <c r="AJ25" i="3" s="1"/>
  <c r="BE25" i="3"/>
  <c r="BF25" i="3" s="1"/>
  <c r="CA25" i="3"/>
  <c r="CB25" i="3" s="1"/>
  <c r="X24" i="3"/>
  <c r="Y24" i="3" s="1"/>
  <c r="AI24" i="3"/>
  <c r="AJ24" i="3" s="1"/>
  <c r="AT24" i="3"/>
  <c r="AU24" i="3" s="1"/>
  <c r="BP24" i="3"/>
  <c r="BQ24" i="3" s="1"/>
  <c r="M24" i="3"/>
  <c r="CA24" i="3"/>
  <c r="CB24" i="3" s="1"/>
  <c r="M25" i="3"/>
  <c r="DD18" i="16"/>
  <c r="DD15" i="16"/>
  <c r="DD14" i="16"/>
  <c r="DD12" i="16"/>
  <c r="DD10" i="16"/>
  <c r="DD8" i="16"/>
  <c r="DD7" i="16"/>
  <c r="DD5" i="16"/>
  <c r="DD3" i="16"/>
  <c r="DE19" i="16"/>
  <c r="DF19" i="16" s="1"/>
  <c r="DE17" i="16"/>
  <c r="DF17" i="16" s="1"/>
  <c r="DE16" i="16"/>
  <c r="DF16" i="16" s="1"/>
  <c r="DE13" i="16"/>
  <c r="DF13" i="16" s="1"/>
  <c r="DE11" i="16"/>
  <c r="DF11" i="16" s="1"/>
  <c r="DE9" i="16"/>
  <c r="DF9" i="16" s="1"/>
  <c r="DE6" i="16"/>
  <c r="DF6" i="16" s="1"/>
  <c r="DE4" i="16"/>
  <c r="DF4" i="16" s="1"/>
  <c r="DE2" i="16"/>
  <c r="DF2" i="16" s="1"/>
  <c r="CK25" i="3" l="1"/>
  <c r="CG25" i="3"/>
  <c r="CH25" i="3" s="1"/>
  <c r="CK24" i="3"/>
  <c r="CG24" i="3"/>
  <c r="CH24" i="3" s="1"/>
  <c r="DG2" i="16"/>
  <c r="DG4" i="16"/>
  <c r="DG17" i="16"/>
  <c r="DG6" i="16"/>
  <c r="DG9" i="16"/>
  <c r="DG19" i="16"/>
  <c r="DG11" i="16"/>
  <c r="DG13" i="16"/>
  <c r="DG16" i="16"/>
  <c r="BR25" i="3"/>
  <c r="Z25" i="3"/>
  <c r="CC24" i="3"/>
  <c r="AV24" i="3"/>
  <c r="AV25" i="3"/>
  <c r="Z24" i="3"/>
  <c r="BR24" i="3"/>
  <c r="AK25" i="3"/>
  <c r="BG25" i="3"/>
  <c r="AK24" i="3"/>
  <c r="CC25" i="3"/>
  <c r="DN3" i="21" l="1"/>
  <c r="DP3" i="21" s="1"/>
  <c r="DQ3" i="21" s="1"/>
  <c r="DN4" i="21"/>
  <c r="DP4" i="21" s="1"/>
  <c r="DQ4" i="21" s="1"/>
  <c r="DN5" i="21"/>
  <c r="DP5" i="21" s="1"/>
  <c r="DQ5" i="21" s="1"/>
  <c r="DN6" i="21"/>
  <c r="DP6" i="21" s="1"/>
  <c r="DQ6" i="21" s="1"/>
  <c r="DN7" i="21"/>
  <c r="DP7" i="21" s="1"/>
  <c r="DQ7" i="21" s="1"/>
  <c r="DN8" i="21"/>
  <c r="DP8" i="21" s="1"/>
  <c r="DQ8" i="21" s="1"/>
  <c r="DN9" i="21"/>
  <c r="DP9" i="21" s="1"/>
  <c r="DQ9" i="21" s="1"/>
  <c r="DN10" i="21"/>
  <c r="DP10" i="21" s="1"/>
  <c r="DQ10" i="21" s="1"/>
  <c r="DN11" i="21"/>
  <c r="DP11" i="21" s="1"/>
  <c r="DQ11" i="21" s="1"/>
  <c r="DN12" i="21"/>
  <c r="DP12" i="21" s="1"/>
  <c r="DQ12" i="21" s="1"/>
  <c r="DN13" i="21"/>
  <c r="DP13" i="21" s="1"/>
  <c r="DQ13" i="21" s="1"/>
  <c r="DN14" i="21"/>
  <c r="DP14" i="21" s="1"/>
  <c r="DQ14" i="21" s="1"/>
  <c r="DM3" i="21"/>
  <c r="DM4" i="21"/>
  <c r="DM5" i="21"/>
  <c r="DM6" i="21"/>
  <c r="DM7" i="21"/>
  <c r="DM8" i="21"/>
  <c r="DM9" i="21"/>
  <c r="DM10" i="21"/>
  <c r="DM11" i="21"/>
  <c r="DM12" i="21"/>
  <c r="DM13" i="21"/>
  <c r="DM14" i="21"/>
  <c r="DM2" i="21"/>
  <c r="DC3" i="4"/>
  <c r="DE3" i="4" s="1"/>
  <c r="DF3" i="4" s="1"/>
  <c r="DC4" i="4"/>
  <c r="DE4" i="4" s="1"/>
  <c r="DF4" i="4" s="1"/>
  <c r="DC5" i="4"/>
  <c r="DE5" i="4" s="1"/>
  <c r="DF5" i="4" s="1"/>
  <c r="DC6" i="4"/>
  <c r="DE6" i="4" s="1"/>
  <c r="DF6" i="4" s="1"/>
  <c r="DC7" i="4"/>
  <c r="DE7" i="4" s="1"/>
  <c r="DF7" i="4" s="1"/>
  <c r="DC8" i="4"/>
  <c r="DE8" i="4" s="1"/>
  <c r="DF8" i="4" s="1"/>
  <c r="DC9" i="4"/>
  <c r="DE9" i="4" s="1"/>
  <c r="DF9" i="4" s="1"/>
  <c r="DC10" i="4"/>
  <c r="DE10" i="4" s="1"/>
  <c r="DF10" i="4" s="1"/>
  <c r="DC11" i="4"/>
  <c r="DE11" i="4" s="1"/>
  <c r="DF11" i="4" s="1"/>
  <c r="DC12" i="4"/>
  <c r="DE12" i="4" s="1"/>
  <c r="DF12" i="4" s="1"/>
  <c r="DC13" i="4"/>
  <c r="DE13" i="4" s="1"/>
  <c r="DF13" i="4" s="1"/>
  <c r="DC14" i="4"/>
  <c r="DE14" i="4" s="1"/>
  <c r="DF14" i="4" s="1"/>
  <c r="DC15" i="4"/>
  <c r="DE15" i="4" s="1"/>
  <c r="DF15" i="4" s="1"/>
  <c r="DC16" i="4"/>
  <c r="DE16" i="4" s="1"/>
  <c r="DF16" i="4" s="1"/>
  <c r="DC17" i="4"/>
  <c r="DE17" i="4" s="1"/>
  <c r="DF17" i="4" s="1"/>
  <c r="DC18" i="4"/>
  <c r="DE18" i="4" s="1"/>
  <c r="DF18" i="4" s="1"/>
  <c r="DC19" i="4"/>
  <c r="DE19" i="4" s="1"/>
  <c r="DF19" i="4" s="1"/>
  <c r="DC20" i="4"/>
  <c r="DE20" i="4" s="1"/>
  <c r="DF20" i="4" s="1"/>
  <c r="DC21" i="4"/>
  <c r="DE21" i="4" s="1"/>
  <c r="DF21" i="4" s="1"/>
  <c r="DC22" i="4"/>
  <c r="DE22" i="4" s="1"/>
  <c r="DF22" i="4" s="1"/>
  <c r="DC23" i="4"/>
  <c r="DE23" i="4" s="1"/>
  <c r="DF23" i="4" s="1"/>
  <c r="DC24" i="4"/>
  <c r="DE24" i="4" s="1"/>
  <c r="DF24" i="4" s="1"/>
  <c r="DC25" i="4"/>
  <c r="DE25" i="4" s="1"/>
  <c r="DF25" i="4" s="1"/>
  <c r="DC26" i="4"/>
  <c r="DE26" i="4" s="1"/>
  <c r="DF26" i="4" s="1"/>
  <c r="DC27" i="4"/>
  <c r="DE27" i="4" s="1"/>
  <c r="DF27" i="4" s="1"/>
  <c r="DC28" i="4"/>
  <c r="DE28" i="4" s="1"/>
  <c r="DF28" i="4" s="1"/>
  <c r="DC29" i="4"/>
  <c r="DE29" i="4" s="1"/>
  <c r="DF29" i="4" s="1"/>
  <c r="DC30" i="4"/>
  <c r="DE30" i="4" s="1"/>
  <c r="DF30" i="4" s="1"/>
  <c r="DC31" i="4"/>
  <c r="DE31" i="4" s="1"/>
  <c r="DF31" i="4" s="1"/>
  <c r="DC32" i="4"/>
  <c r="DE32" i="4" s="1"/>
  <c r="DF32" i="4" s="1"/>
  <c r="DC33" i="4"/>
  <c r="DE33" i="4" s="1"/>
  <c r="DF33" i="4" s="1"/>
  <c r="DC34" i="4"/>
  <c r="DE34" i="4" s="1"/>
  <c r="DF34" i="4" s="1"/>
  <c r="DB3" i="4"/>
  <c r="DB4" i="4"/>
  <c r="DB5" i="4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2" i="4"/>
  <c r="EU3" i="3"/>
  <c r="EU4" i="3"/>
  <c r="EU5" i="3"/>
  <c r="EU6" i="3"/>
  <c r="EU7" i="3"/>
  <c r="EU8" i="3"/>
  <c r="EU9" i="3"/>
  <c r="EU10" i="3"/>
  <c r="EU11" i="3"/>
  <c r="EU12" i="3"/>
  <c r="EU13" i="3"/>
  <c r="EU14" i="3"/>
  <c r="EU15" i="3"/>
  <c r="EU16" i="3"/>
  <c r="EU17" i="3"/>
  <c r="EU18" i="3"/>
  <c r="EU19" i="3"/>
  <c r="EU20" i="3"/>
  <c r="EU21" i="3"/>
  <c r="EU22" i="3"/>
  <c r="EU23" i="3"/>
  <c r="EU24" i="3"/>
  <c r="EU25" i="3"/>
  <c r="ET3" i="3"/>
  <c r="ET4" i="3"/>
  <c r="ET5" i="3"/>
  <c r="ET6" i="3"/>
  <c r="ET7" i="3"/>
  <c r="ET8" i="3"/>
  <c r="ET9" i="3"/>
  <c r="ET10" i="3"/>
  <c r="ET11" i="3"/>
  <c r="ET12" i="3"/>
  <c r="ET13" i="3"/>
  <c r="ET14" i="3"/>
  <c r="ET15" i="3"/>
  <c r="ET16" i="3"/>
  <c r="ET17" i="3"/>
  <c r="ET18" i="3"/>
  <c r="ET19" i="3"/>
  <c r="ET20" i="3"/>
  <c r="ET21" i="3"/>
  <c r="ET22" i="3"/>
  <c r="ET23" i="3"/>
  <c r="ET24" i="3"/>
  <c r="ET25" i="3"/>
  <c r="ET2" i="3"/>
  <c r="DN3" i="24"/>
  <c r="DO3" i="24" s="1"/>
  <c r="DN4" i="24"/>
  <c r="DO4" i="24" s="1"/>
  <c r="DN5" i="24"/>
  <c r="DP5" i="24" s="1"/>
  <c r="DQ5" i="24" s="1"/>
  <c r="DN6" i="24"/>
  <c r="DO6" i="24" s="1"/>
  <c r="DN7" i="24"/>
  <c r="DP7" i="24" s="1"/>
  <c r="DQ7" i="24" s="1"/>
  <c r="DN8" i="24"/>
  <c r="DO8" i="24" s="1"/>
  <c r="DN9" i="24"/>
  <c r="DP9" i="24" s="1"/>
  <c r="DQ9" i="24" s="1"/>
  <c r="DN10" i="24"/>
  <c r="DO10" i="24" s="1"/>
  <c r="DN11" i="24"/>
  <c r="DP11" i="24" s="1"/>
  <c r="DQ11" i="24" s="1"/>
  <c r="DN12" i="24"/>
  <c r="DO12" i="24" s="1"/>
  <c r="DN13" i="24"/>
  <c r="DP13" i="24" s="1"/>
  <c r="DQ13" i="24" s="1"/>
  <c r="DM3" i="24"/>
  <c r="DM4" i="24"/>
  <c r="DM5" i="24"/>
  <c r="DM6" i="24"/>
  <c r="DM7" i="24"/>
  <c r="DM8" i="24"/>
  <c r="DM9" i="24"/>
  <c r="DM10" i="24"/>
  <c r="DM11" i="24"/>
  <c r="DM12" i="24"/>
  <c r="DM13" i="24"/>
  <c r="DM2" i="24"/>
  <c r="DY3" i="5"/>
  <c r="EA3" i="5" s="1"/>
  <c r="EB3" i="5" s="1"/>
  <c r="DY4" i="5"/>
  <c r="EA4" i="5" s="1"/>
  <c r="EB4" i="5" s="1"/>
  <c r="DY5" i="5"/>
  <c r="EA5" i="5" s="1"/>
  <c r="EB5" i="5" s="1"/>
  <c r="DY6" i="5"/>
  <c r="EA6" i="5" s="1"/>
  <c r="EB6" i="5" s="1"/>
  <c r="DY7" i="5"/>
  <c r="EA7" i="5" s="1"/>
  <c r="EB7" i="5" s="1"/>
  <c r="DY8" i="5"/>
  <c r="EA8" i="5" s="1"/>
  <c r="EB8" i="5" s="1"/>
  <c r="DY9" i="5"/>
  <c r="EA9" i="5" s="1"/>
  <c r="EB9" i="5" s="1"/>
  <c r="DY10" i="5"/>
  <c r="EA10" i="5" s="1"/>
  <c r="EB10" i="5" s="1"/>
  <c r="DY11" i="5"/>
  <c r="EA11" i="5" s="1"/>
  <c r="EB11" i="5" s="1"/>
  <c r="DY12" i="5"/>
  <c r="EA12" i="5" s="1"/>
  <c r="EB12" i="5" s="1"/>
  <c r="DY13" i="5"/>
  <c r="EA13" i="5" s="1"/>
  <c r="EB13" i="5" s="1"/>
  <c r="DY14" i="5"/>
  <c r="EA14" i="5" s="1"/>
  <c r="EB14" i="5" s="1"/>
  <c r="DY15" i="5"/>
  <c r="EA15" i="5" s="1"/>
  <c r="EB15" i="5" s="1"/>
  <c r="DY16" i="5"/>
  <c r="EA16" i="5" s="1"/>
  <c r="EB16" i="5" s="1"/>
  <c r="DY17" i="5"/>
  <c r="EA17" i="5" s="1"/>
  <c r="EB17" i="5" s="1"/>
  <c r="DY18" i="5"/>
  <c r="EA18" i="5" s="1"/>
  <c r="EB18" i="5" s="1"/>
  <c r="DY19" i="5"/>
  <c r="EA19" i="5" s="1"/>
  <c r="EB19" i="5" s="1"/>
  <c r="DY20" i="5"/>
  <c r="EA20" i="5" s="1"/>
  <c r="EB20" i="5" s="1"/>
  <c r="DY21" i="5"/>
  <c r="EA21" i="5" s="1"/>
  <c r="EB21" i="5" s="1"/>
  <c r="DY22" i="5"/>
  <c r="EA22" i="5" s="1"/>
  <c r="EB22" i="5" s="1"/>
  <c r="DY23" i="5"/>
  <c r="EA23" i="5" s="1"/>
  <c r="EB23" i="5" s="1"/>
  <c r="DY24" i="5"/>
  <c r="EA24" i="5" s="1"/>
  <c r="EB24" i="5" s="1"/>
  <c r="DY25" i="5"/>
  <c r="EA25" i="5" s="1"/>
  <c r="EB25" i="5" s="1"/>
  <c r="DY26" i="5"/>
  <c r="EA26" i="5" s="1"/>
  <c r="EB26" i="5" s="1"/>
  <c r="DY27" i="5"/>
  <c r="EA27" i="5" s="1"/>
  <c r="EB27" i="5" s="1"/>
  <c r="DX3" i="5"/>
  <c r="DX4" i="5"/>
  <c r="DX5" i="5"/>
  <c r="DX6" i="5"/>
  <c r="DX7" i="5"/>
  <c r="DX8" i="5"/>
  <c r="DX9" i="5"/>
  <c r="DX10" i="5"/>
  <c r="DX11" i="5"/>
  <c r="DX12" i="5"/>
  <c r="DX13" i="5"/>
  <c r="DX14" i="5"/>
  <c r="DX15" i="5"/>
  <c r="DX16" i="5"/>
  <c r="DX17" i="5"/>
  <c r="DX18" i="5"/>
  <c r="DX19" i="5"/>
  <c r="DX20" i="5"/>
  <c r="DX21" i="5"/>
  <c r="DX22" i="5"/>
  <c r="DX23" i="5"/>
  <c r="DX24" i="5"/>
  <c r="DX25" i="5"/>
  <c r="DX26" i="5"/>
  <c r="DX27" i="5"/>
  <c r="DX2" i="5"/>
  <c r="DN3" i="6"/>
  <c r="DP3" i="6" s="1"/>
  <c r="DQ3" i="6" s="1"/>
  <c r="DN4" i="6"/>
  <c r="DP4" i="6" s="1"/>
  <c r="DQ4" i="6" s="1"/>
  <c r="DN5" i="6"/>
  <c r="DP5" i="6" s="1"/>
  <c r="DQ5" i="6" s="1"/>
  <c r="DN6" i="6"/>
  <c r="DP6" i="6" s="1"/>
  <c r="DQ6" i="6" s="1"/>
  <c r="DN7" i="6"/>
  <c r="DP7" i="6" s="1"/>
  <c r="DQ7" i="6" s="1"/>
  <c r="DN8" i="6"/>
  <c r="DP8" i="6" s="1"/>
  <c r="DQ8" i="6" s="1"/>
  <c r="DN9" i="6"/>
  <c r="DP9" i="6" s="1"/>
  <c r="DQ9" i="6" s="1"/>
  <c r="DN10" i="6"/>
  <c r="DP10" i="6" s="1"/>
  <c r="DQ10" i="6" s="1"/>
  <c r="DN11" i="6"/>
  <c r="DP11" i="6" s="1"/>
  <c r="DQ11" i="6" s="1"/>
  <c r="DN12" i="6"/>
  <c r="DP12" i="6" s="1"/>
  <c r="DQ12" i="6" s="1"/>
  <c r="DN13" i="6"/>
  <c r="DP13" i="6" s="1"/>
  <c r="DQ13" i="6" s="1"/>
  <c r="DN14" i="6"/>
  <c r="DP14" i="6" s="1"/>
  <c r="DQ14" i="6" s="1"/>
  <c r="DN15" i="6"/>
  <c r="DP15" i="6" s="1"/>
  <c r="DQ15" i="6" s="1"/>
  <c r="DN16" i="6"/>
  <c r="DP16" i="6" s="1"/>
  <c r="DQ16" i="6" s="1"/>
  <c r="DN17" i="6"/>
  <c r="DP17" i="6" s="1"/>
  <c r="DQ17" i="6" s="1"/>
  <c r="DN18" i="6"/>
  <c r="DP18" i="6" s="1"/>
  <c r="DQ18" i="6" s="1"/>
  <c r="DN19" i="6"/>
  <c r="DP19" i="6" s="1"/>
  <c r="DQ19" i="6" s="1"/>
  <c r="DN20" i="6"/>
  <c r="DP20" i="6" s="1"/>
  <c r="DQ20" i="6" s="1"/>
  <c r="DN21" i="6"/>
  <c r="DP21" i="6" s="1"/>
  <c r="DQ21" i="6" s="1"/>
  <c r="DN22" i="6"/>
  <c r="DP22" i="6" s="1"/>
  <c r="DQ22" i="6" s="1"/>
  <c r="DN23" i="6"/>
  <c r="DP23" i="6" s="1"/>
  <c r="DQ23" i="6" s="1"/>
  <c r="DN24" i="6"/>
  <c r="DP24" i="6" s="1"/>
  <c r="DQ24" i="6" s="1"/>
  <c r="DN25" i="6"/>
  <c r="DP25" i="6" s="1"/>
  <c r="DQ25" i="6" s="1"/>
  <c r="DN26" i="6"/>
  <c r="DP26" i="6" s="1"/>
  <c r="DQ26" i="6" s="1"/>
  <c r="DN27" i="6"/>
  <c r="DP27" i="6" s="1"/>
  <c r="DQ27" i="6" s="1"/>
  <c r="DN28" i="6"/>
  <c r="DP28" i="6" s="1"/>
  <c r="DQ28" i="6" s="1"/>
  <c r="DN29" i="6"/>
  <c r="DP29" i="6" s="1"/>
  <c r="DQ29" i="6" s="1"/>
  <c r="DN30" i="6"/>
  <c r="DP30" i="6" s="1"/>
  <c r="DQ30" i="6" s="1"/>
  <c r="DN31" i="6"/>
  <c r="DP31" i="6" s="1"/>
  <c r="DQ31" i="6" s="1"/>
  <c r="DN32" i="6"/>
  <c r="DP32" i="6" s="1"/>
  <c r="DQ32" i="6" s="1"/>
  <c r="DN33" i="6"/>
  <c r="DP33" i="6" s="1"/>
  <c r="DQ33" i="6" s="1"/>
  <c r="DN34" i="6"/>
  <c r="DP34" i="6" s="1"/>
  <c r="DQ34" i="6" s="1"/>
  <c r="DN35" i="6"/>
  <c r="DP35" i="6" s="1"/>
  <c r="DQ35" i="6" s="1"/>
  <c r="DN36" i="6"/>
  <c r="DP36" i="6" s="1"/>
  <c r="DQ36" i="6" s="1"/>
  <c r="DN37" i="6"/>
  <c r="DP37" i="6" s="1"/>
  <c r="DQ37" i="6" s="1"/>
  <c r="DN38" i="6"/>
  <c r="DP38" i="6" s="1"/>
  <c r="DQ38" i="6" s="1"/>
  <c r="DN39" i="6"/>
  <c r="DP39" i="6" s="1"/>
  <c r="DQ39" i="6" s="1"/>
  <c r="DN40" i="6"/>
  <c r="DP40" i="6" s="1"/>
  <c r="DQ40" i="6" s="1"/>
  <c r="DM3" i="6"/>
  <c r="DM4" i="6"/>
  <c r="DM5" i="6"/>
  <c r="DM6" i="6"/>
  <c r="DM7" i="6"/>
  <c r="DM8" i="6"/>
  <c r="DM9" i="6"/>
  <c r="DM10" i="6"/>
  <c r="DM11" i="6"/>
  <c r="DM12" i="6"/>
  <c r="DM13" i="6"/>
  <c r="DM14" i="6"/>
  <c r="DM15" i="6"/>
  <c r="DM16" i="6"/>
  <c r="DM17" i="6"/>
  <c r="DM18" i="6"/>
  <c r="DM19" i="6"/>
  <c r="DM20" i="6"/>
  <c r="DM21" i="6"/>
  <c r="DM22" i="6"/>
  <c r="DM23" i="6"/>
  <c r="DM24" i="6"/>
  <c r="DM25" i="6"/>
  <c r="DM26" i="6"/>
  <c r="DM27" i="6"/>
  <c r="DM28" i="6"/>
  <c r="DM29" i="6"/>
  <c r="DM30" i="6"/>
  <c r="DM31" i="6"/>
  <c r="DM32" i="6"/>
  <c r="DM33" i="6"/>
  <c r="DM34" i="6"/>
  <c r="DM35" i="6"/>
  <c r="DM36" i="6"/>
  <c r="DM37" i="6"/>
  <c r="DM38" i="6"/>
  <c r="DM39" i="6"/>
  <c r="DM40" i="6"/>
  <c r="DM2" i="6"/>
  <c r="CJ3" i="19"/>
  <c r="CK3" i="19" s="1"/>
  <c r="CJ4" i="19"/>
  <c r="CK4" i="19" s="1"/>
  <c r="CJ5" i="19"/>
  <c r="CL5" i="19" s="1"/>
  <c r="CM5" i="19" s="1"/>
  <c r="CJ6" i="19"/>
  <c r="CL6" i="19" s="1"/>
  <c r="CM6" i="19" s="1"/>
  <c r="CJ7" i="19"/>
  <c r="CL7" i="19" s="1"/>
  <c r="CM7" i="19" s="1"/>
  <c r="CJ8" i="19"/>
  <c r="CK8" i="19" s="1"/>
  <c r="CJ9" i="19"/>
  <c r="CL9" i="19" s="1"/>
  <c r="CM9" i="19" s="1"/>
  <c r="CJ10" i="19"/>
  <c r="CK10" i="19" s="1"/>
  <c r="CJ11" i="19"/>
  <c r="CL11" i="19" s="1"/>
  <c r="CM11" i="19" s="1"/>
  <c r="CJ12" i="19"/>
  <c r="CL12" i="19" s="1"/>
  <c r="CM12" i="19" s="1"/>
  <c r="CJ13" i="19"/>
  <c r="CK13" i="19" s="1"/>
  <c r="CJ14" i="19"/>
  <c r="CK14" i="19" s="1"/>
  <c r="CI3" i="19"/>
  <c r="CI4" i="19"/>
  <c r="CI5" i="19"/>
  <c r="CI6" i="19"/>
  <c r="CI7" i="19"/>
  <c r="CI8" i="19"/>
  <c r="CI9" i="19"/>
  <c r="CI10" i="19"/>
  <c r="CI11" i="19"/>
  <c r="CI12" i="19"/>
  <c r="CI13" i="19"/>
  <c r="CI14" i="19"/>
  <c r="CI2" i="19"/>
  <c r="DY3" i="4"/>
  <c r="DY4" i="4"/>
  <c r="DY5" i="4"/>
  <c r="DY6" i="4"/>
  <c r="DY7" i="4"/>
  <c r="DY8" i="4"/>
  <c r="DY9" i="4"/>
  <c r="DY10" i="4"/>
  <c r="DY11" i="4"/>
  <c r="DY12" i="4"/>
  <c r="DY13" i="4"/>
  <c r="DY14" i="4"/>
  <c r="DY15" i="4"/>
  <c r="DY16" i="4"/>
  <c r="DY17" i="4"/>
  <c r="DY18" i="4"/>
  <c r="DY19" i="4"/>
  <c r="DY20" i="4"/>
  <c r="DY21" i="4"/>
  <c r="DY22" i="4"/>
  <c r="DY23" i="4"/>
  <c r="DY24" i="4"/>
  <c r="DY25" i="4"/>
  <c r="DY26" i="4"/>
  <c r="DY27" i="4"/>
  <c r="DY28" i="4"/>
  <c r="DY29" i="4"/>
  <c r="DY30" i="4"/>
  <c r="DY31" i="4"/>
  <c r="DY32" i="4"/>
  <c r="DY33" i="4"/>
  <c r="DY34" i="4"/>
  <c r="DX3" i="4"/>
  <c r="DX4" i="4"/>
  <c r="DX5" i="4"/>
  <c r="DX6" i="4"/>
  <c r="DX7" i="4"/>
  <c r="DX8" i="4"/>
  <c r="DX9" i="4"/>
  <c r="DX10" i="4"/>
  <c r="DX11" i="4"/>
  <c r="DX12" i="4"/>
  <c r="DX13" i="4"/>
  <c r="DX14" i="4"/>
  <c r="DX15" i="4"/>
  <c r="DX16" i="4"/>
  <c r="DX17" i="4"/>
  <c r="DX18" i="4"/>
  <c r="DX19" i="4"/>
  <c r="DX20" i="4"/>
  <c r="DX21" i="4"/>
  <c r="DX22" i="4"/>
  <c r="DX23" i="4"/>
  <c r="DX24" i="4"/>
  <c r="DX25" i="4"/>
  <c r="DX26" i="4"/>
  <c r="DX27" i="4"/>
  <c r="DX28" i="4"/>
  <c r="DX29" i="4"/>
  <c r="DX30" i="4"/>
  <c r="DX31" i="4"/>
  <c r="DX32" i="4"/>
  <c r="DX33" i="4"/>
  <c r="DX34" i="4"/>
  <c r="DX2" i="4"/>
  <c r="DC3" i="21"/>
  <c r="DE3" i="21" s="1"/>
  <c r="DF3" i="21" s="1"/>
  <c r="DC4" i="21"/>
  <c r="DE4" i="21" s="1"/>
  <c r="DF4" i="21" s="1"/>
  <c r="DC5" i="21"/>
  <c r="DE5" i="21" s="1"/>
  <c r="DF5" i="21" s="1"/>
  <c r="DC6" i="21"/>
  <c r="DE6" i="21" s="1"/>
  <c r="DF6" i="21" s="1"/>
  <c r="DC7" i="21"/>
  <c r="DE7" i="21" s="1"/>
  <c r="DF7" i="21" s="1"/>
  <c r="DC8" i="21"/>
  <c r="DE8" i="21" s="1"/>
  <c r="DF8" i="21" s="1"/>
  <c r="DC9" i="21"/>
  <c r="DE9" i="21" s="1"/>
  <c r="DF9" i="21" s="1"/>
  <c r="DC10" i="21"/>
  <c r="DE10" i="21" s="1"/>
  <c r="DF10" i="21" s="1"/>
  <c r="DC11" i="21"/>
  <c r="DE11" i="21" s="1"/>
  <c r="DF11" i="21" s="1"/>
  <c r="DC12" i="21"/>
  <c r="DE12" i="21" s="1"/>
  <c r="DF12" i="21" s="1"/>
  <c r="DC13" i="21"/>
  <c r="DE13" i="21" s="1"/>
  <c r="DF13" i="21" s="1"/>
  <c r="DC14" i="21"/>
  <c r="DE14" i="21" s="1"/>
  <c r="DF14" i="21" s="1"/>
  <c r="DB3" i="21"/>
  <c r="DB4" i="21"/>
  <c r="DB5" i="21"/>
  <c r="DB6" i="21"/>
  <c r="DB7" i="21"/>
  <c r="DB8" i="21"/>
  <c r="DB9" i="21"/>
  <c r="DB10" i="21"/>
  <c r="DB11" i="21"/>
  <c r="DB12" i="21"/>
  <c r="DB13" i="21"/>
  <c r="DB14" i="21"/>
  <c r="DB2" i="21"/>
  <c r="CJ3" i="18"/>
  <c r="CJ4" i="18"/>
  <c r="CJ5" i="18"/>
  <c r="CJ6" i="18"/>
  <c r="CJ7" i="18"/>
  <c r="CJ8" i="18"/>
  <c r="CJ9" i="18"/>
  <c r="CJ10" i="18"/>
  <c r="CJ11" i="18"/>
  <c r="CJ12" i="18"/>
  <c r="CJ13" i="18"/>
  <c r="CJ14" i="18"/>
  <c r="CJ15" i="18"/>
  <c r="CI3" i="18"/>
  <c r="CI4" i="18"/>
  <c r="CI5" i="18"/>
  <c r="CI6" i="18"/>
  <c r="CI7" i="18"/>
  <c r="CI8" i="18"/>
  <c r="CI9" i="18"/>
  <c r="CI10" i="18"/>
  <c r="CI11" i="18"/>
  <c r="CI12" i="18"/>
  <c r="CI13" i="18"/>
  <c r="CI14" i="18"/>
  <c r="CI15" i="18"/>
  <c r="CI2" i="18"/>
  <c r="EJ3" i="5"/>
  <c r="EJ4" i="5"/>
  <c r="EJ5" i="5"/>
  <c r="EJ6" i="5"/>
  <c r="EJ7" i="5"/>
  <c r="EJ8" i="5"/>
  <c r="EJ9" i="5"/>
  <c r="EJ10" i="5"/>
  <c r="EJ11" i="5"/>
  <c r="EJ12" i="5"/>
  <c r="EJ13" i="5"/>
  <c r="EJ14" i="5"/>
  <c r="EJ15" i="5"/>
  <c r="EJ16" i="5"/>
  <c r="EJ17" i="5"/>
  <c r="EJ18" i="5"/>
  <c r="EJ19" i="5"/>
  <c r="EJ20" i="5"/>
  <c r="EJ21" i="5"/>
  <c r="EJ22" i="5"/>
  <c r="EJ23" i="5"/>
  <c r="EJ24" i="5"/>
  <c r="EJ25" i="5"/>
  <c r="EJ26" i="5"/>
  <c r="EJ27" i="5"/>
  <c r="EI3" i="5"/>
  <c r="EI4" i="5"/>
  <c r="EI5" i="5"/>
  <c r="EI6" i="5"/>
  <c r="EI7" i="5"/>
  <c r="EI8" i="5"/>
  <c r="EI9" i="5"/>
  <c r="EI10" i="5"/>
  <c r="EI11" i="5"/>
  <c r="EI12" i="5"/>
  <c r="EI13" i="5"/>
  <c r="EI14" i="5"/>
  <c r="EI15" i="5"/>
  <c r="EI16" i="5"/>
  <c r="EI17" i="5"/>
  <c r="EI18" i="5"/>
  <c r="EI19" i="5"/>
  <c r="EI20" i="5"/>
  <c r="EI21" i="5"/>
  <c r="EI22" i="5"/>
  <c r="EI23" i="5"/>
  <c r="EI24" i="5"/>
  <c r="EI25" i="5"/>
  <c r="EI26" i="5"/>
  <c r="EI27" i="5"/>
  <c r="EI2" i="5"/>
  <c r="DY3" i="3"/>
  <c r="EA3" i="3" s="1"/>
  <c r="EB3" i="3" s="1"/>
  <c r="DY4" i="3"/>
  <c r="EA4" i="3" s="1"/>
  <c r="EB4" i="3" s="1"/>
  <c r="DY5" i="3"/>
  <c r="EA5" i="3" s="1"/>
  <c r="EB5" i="3" s="1"/>
  <c r="DY6" i="3"/>
  <c r="EA6" i="3" s="1"/>
  <c r="EB6" i="3" s="1"/>
  <c r="DY7" i="3"/>
  <c r="EA7" i="3" s="1"/>
  <c r="EB7" i="3" s="1"/>
  <c r="DY8" i="3"/>
  <c r="EA8" i="3" s="1"/>
  <c r="EB8" i="3" s="1"/>
  <c r="DY9" i="3"/>
  <c r="EA9" i="3" s="1"/>
  <c r="EB9" i="3" s="1"/>
  <c r="DY10" i="3"/>
  <c r="EA10" i="3" s="1"/>
  <c r="EB10" i="3" s="1"/>
  <c r="DY11" i="3"/>
  <c r="EA11" i="3" s="1"/>
  <c r="EB11" i="3" s="1"/>
  <c r="DY12" i="3"/>
  <c r="EA12" i="3" s="1"/>
  <c r="EB12" i="3" s="1"/>
  <c r="DY13" i="3"/>
  <c r="EA13" i="3" s="1"/>
  <c r="EB13" i="3" s="1"/>
  <c r="DY14" i="3"/>
  <c r="EA14" i="3" s="1"/>
  <c r="EB14" i="3" s="1"/>
  <c r="DY15" i="3"/>
  <c r="EA15" i="3" s="1"/>
  <c r="EB15" i="3" s="1"/>
  <c r="DY16" i="3"/>
  <c r="EA16" i="3" s="1"/>
  <c r="EB16" i="3" s="1"/>
  <c r="DY17" i="3"/>
  <c r="EA17" i="3" s="1"/>
  <c r="EB17" i="3" s="1"/>
  <c r="DY18" i="3"/>
  <c r="EA18" i="3" s="1"/>
  <c r="EB18" i="3" s="1"/>
  <c r="DY19" i="3"/>
  <c r="EA19" i="3" s="1"/>
  <c r="EB19" i="3" s="1"/>
  <c r="DY20" i="3"/>
  <c r="EA20" i="3" s="1"/>
  <c r="EB20" i="3" s="1"/>
  <c r="DY21" i="3"/>
  <c r="EA21" i="3" s="1"/>
  <c r="EB21" i="3" s="1"/>
  <c r="DY22" i="3"/>
  <c r="EA22" i="3" s="1"/>
  <c r="EB22" i="3" s="1"/>
  <c r="DY23" i="3"/>
  <c r="EA23" i="3" s="1"/>
  <c r="EB23" i="3" s="1"/>
  <c r="DY24" i="3"/>
  <c r="EA24" i="3" s="1"/>
  <c r="EB24" i="3" s="1"/>
  <c r="DY25" i="3"/>
  <c r="EA25" i="3" s="1"/>
  <c r="EB25" i="3" s="1"/>
  <c r="DX3" i="3"/>
  <c r="DX4" i="3"/>
  <c r="DX5" i="3"/>
  <c r="DX6" i="3"/>
  <c r="DX7" i="3"/>
  <c r="DX8" i="3"/>
  <c r="DX9" i="3"/>
  <c r="DX10" i="3"/>
  <c r="DX11" i="3"/>
  <c r="DX12" i="3"/>
  <c r="DX13" i="3"/>
  <c r="DX14" i="3"/>
  <c r="DX15" i="3"/>
  <c r="DX16" i="3"/>
  <c r="DX17" i="3"/>
  <c r="DX18" i="3"/>
  <c r="DX19" i="3"/>
  <c r="DX20" i="3"/>
  <c r="DX21" i="3"/>
  <c r="DX22" i="3"/>
  <c r="DX23" i="3"/>
  <c r="DX24" i="3"/>
  <c r="DX25" i="3"/>
  <c r="DX2" i="3"/>
  <c r="CK14" i="18" l="1"/>
  <c r="CK13" i="18"/>
  <c r="CK10" i="18"/>
  <c r="CK8" i="18"/>
  <c r="CK6" i="18"/>
  <c r="CK4" i="18"/>
  <c r="CL15" i="18"/>
  <c r="CM15" i="18" s="1"/>
  <c r="CL12" i="18"/>
  <c r="CM12" i="18" s="1"/>
  <c r="CL11" i="18"/>
  <c r="CM11" i="18" s="1"/>
  <c r="CL9" i="18"/>
  <c r="CM9" i="18" s="1"/>
  <c r="CL7" i="18"/>
  <c r="CM7" i="18" s="1"/>
  <c r="CL5" i="18"/>
  <c r="CM5" i="18" s="1"/>
  <c r="CL3" i="18"/>
  <c r="CM3" i="18" s="1"/>
  <c r="EL27" i="5"/>
  <c r="EM27" i="5" s="1"/>
  <c r="DR11" i="21"/>
  <c r="DG14" i="21"/>
  <c r="DG3" i="21"/>
  <c r="DR10" i="21"/>
  <c r="DG13" i="21"/>
  <c r="DR9" i="21"/>
  <c r="DG12" i="21"/>
  <c r="DR8" i="21"/>
  <c r="DG11" i="21"/>
  <c r="DR7" i="21"/>
  <c r="DG10" i="21"/>
  <c r="DR6" i="21"/>
  <c r="DG9" i="21"/>
  <c r="DR5" i="21"/>
  <c r="DG8" i="21"/>
  <c r="DR4" i="21"/>
  <c r="DG4" i="21"/>
  <c r="DG7" i="21"/>
  <c r="DG6" i="21"/>
  <c r="DR14" i="21"/>
  <c r="DR3" i="21"/>
  <c r="DR12" i="21"/>
  <c r="DG5" i="21"/>
  <c r="DR13" i="21"/>
  <c r="EC27" i="5"/>
  <c r="EL16" i="5"/>
  <c r="EM16" i="5" s="1"/>
  <c r="EL5" i="5"/>
  <c r="EM5" i="5" s="1"/>
  <c r="EC26" i="5"/>
  <c r="EC14" i="5"/>
  <c r="EC3" i="5"/>
  <c r="EL6" i="5"/>
  <c r="EM6" i="5" s="1"/>
  <c r="EN27" i="5"/>
  <c r="EL15" i="5"/>
  <c r="EM15" i="5" s="1"/>
  <c r="EL4" i="5"/>
  <c r="EM4" i="5" s="1"/>
  <c r="EC25" i="5"/>
  <c r="EC13" i="5"/>
  <c r="EC15" i="5"/>
  <c r="EL26" i="5"/>
  <c r="EM26" i="5" s="1"/>
  <c r="EL14" i="5"/>
  <c r="EM14" i="5" s="1"/>
  <c r="EL3" i="5"/>
  <c r="EM3" i="5" s="1"/>
  <c r="EC24" i="5"/>
  <c r="EC12" i="5"/>
  <c r="EL25" i="5"/>
  <c r="EM25" i="5" s="1"/>
  <c r="EL13" i="5"/>
  <c r="EM13" i="5" s="1"/>
  <c r="EC23" i="5"/>
  <c r="EC11" i="5"/>
  <c r="EL24" i="5"/>
  <c r="EM24" i="5" s="1"/>
  <c r="EL12" i="5"/>
  <c r="EM12" i="5" s="1"/>
  <c r="EC22" i="5"/>
  <c r="EC10" i="5"/>
  <c r="EL23" i="5"/>
  <c r="EM23" i="5" s="1"/>
  <c r="EL11" i="5"/>
  <c r="EM11" i="5" s="1"/>
  <c r="EC21" i="5"/>
  <c r="EC9" i="5"/>
  <c r="EC4" i="5"/>
  <c r="EL22" i="5"/>
  <c r="EM22" i="5" s="1"/>
  <c r="EL10" i="5"/>
  <c r="EM10" i="5" s="1"/>
  <c r="EC20" i="5"/>
  <c r="EL21" i="5"/>
  <c r="EM21" i="5" s="1"/>
  <c r="EL9" i="5"/>
  <c r="EM9" i="5" s="1"/>
  <c r="EC19" i="5"/>
  <c r="EC8" i="5"/>
  <c r="EL20" i="5"/>
  <c r="EM20" i="5" s="1"/>
  <c r="EC18" i="5"/>
  <c r="EC7" i="5"/>
  <c r="EL19" i="5"/>
  <c r="EM19" i="5" s="1"/>
  <c r="EL8" i="5"/>
  <c r="EM8" i="5" s="1"/>
  <c r="EC17" i="5"/>
  <c r="EC6" i="5"/>
  <c r="EL17" i="5"/>
  <c r="EM17" i="5" s="1"/>
  <c r="EL18" i="5"/>
  <c r="EM18" i="5" s="1"/>
  <c r="EL7" i="5"/>
  <c r="EM7" i="5" s="1"/>
  <c r="EC16" i="5"/>
  <c r="EC5" i="5"/>
  <c r="DR30" i="6"/>
  <c r="DR20" i="6"/>
  <c r="DR9" i="6"/>
  <c r="DR29" i="6"/>
  <c r="DR19" i="6"/>
  <c r="DR8" i="6"/>
  <c r="DR40" i="6"/>
  <c r="DR28" i="6"/>
  <c r="DR7" i="6"/>
  <c r="DR39" i="6"/>
  <c r="DR27" i="6"/>
  <c r="DR18" i="6"/>
  <c r="DR6" i="6"/>
  <c r="DR38" i="6"/>
  <c r="DR17" i="6"/>
  <c r="DR37" i="6"/>
  <c r="DR26" i="6"/>
  <c r="DR16" i="6"/>
  <c r="DR5" i="6"/>
  <c r="DR21" i="6"/>
  <c r="DR36" i="6"/>
  <c r="DR15" i="6"/>
  <c r="DR4" i="6"/>
  <c r="DR35" i="6"/>
  <c r="DR25" i="6"/>
  <c r="DR14" i="6"/>
  <c r="DR3" i="6"/>
  <c r="DR31" i="6"/>
  <c r="DR34" i="6"/>
  <c r="DR24" i="6"/>
  <c r="DR13" i="6"/>
  <c r="DR10" i="6"/>
  <c r="DR33" i="6"/>
  <c r="DR23" i="6"/>
  <c r="DR12" i="6"/>
  <c r="DR32" i="6"/>
  <c r="DR22" i="6"/>
  <c r="DR11" i="6"/>
  <c r="EW25" i="3"/>
  <c r="EX25" i="3" s="1"/>
  <c r="EW14" i="3"/>
  <c r="EX14" i="3" s="1"/>
  <c r="EW15" i="3"/>
  <c r="EX15" i="3" s="1"/>
  <c r="EW24" i="3"/>
  <c r="EX24" i="3" s="1"/>
  <c r="EW13" i="3"/>
  <c r="EX13" i="3" s="1"/>
  <c r="EW5" i="3"/>
  <c r="EX5" i="3" s="1"/>
  <c r="EW23" i="3"/>
  <c r="EX23" i="3" s="1"/>
  <c r="EW12" i="3"/>
  <c r="EX12" i="3" s="1"/>
  <c r="EW22" i="3"/>
  <c r="EX22" i="3" s="1"/>
  <c r="EW11" i="3"/>
  <c r="EX11" i="3" s="1"/>
  <c r="EW3" i="3"/>
  <c r="EX3" i="3" s="1"/>
  <c r="EW21" i="3"/>
  <c r="EX21" i="3" s="1"/>
  <c r="EW10" i="3"/>
  <c r="EX10" i="3" s="1"/>
  <c r="EW4" i="3"/>
  <c r="EX4" i="3" s="1"/>
  <c r="EW20" i="3"/>
  <c r="EX20" i="3" s="1"/>
  <c r="EW9" i="3"/>
  <c r="EX9" i="3" s="1"/>
  <c r="EW19" i="3"/>
  <c r="EX19" i="3" s="1"/>
  <c r="EW8" i="3"/>
  <c r="EX8" i="3" s="1"/>
  <c r="EW18" i="3"/>
  <c r="EX18" i="3" s="1"/>
  <c r="EW7" i="3"/>
  <c r="EX7" i="3" s="1"/>
  <c r="EW16" i="3"/>
  <c r="EX16" i="3" s="1"/>
  <c r="EW17" i="3"/>
  <c r="EX17" i="3" s="1"/>
  <c r="EW6" i="3"/>
  <c r="EX6" i="3" s="1"/>
  <c r="DR5" i="24"/>
  <c r="DR13" i="24"/>
  <c r="DR11" i="24"/>
  <c r="DR9" i="24"/>
  <c r="DR7" i="24"/>
  <c r="EA15" i="4"/>
  <c r="EB15" i="4" s="1"/>
  <c r="EA25" i="4"/>
  <c r="EB25" i="4" s="1"/>
  <c r="EA13" i="4"/>
  <c r="EB13" i="4" s="1"/>
  <c r="EA34" i="4"/>
  <c r="EB34" i="4" s="1"/>
  <c r="EA24" i="4"/>
  <c r="EB24" i="4" s="1"/>
  <c r="EA12" i="4"/>
  <c r="EB12" i="4" s="1"/>
  <c r="EA26" i="4"/>
  <c r="EB26" i="4" s="1"/>
  <c r="EA33" i="4"/>
  <c r="EB33" i="4" s="1"/>
  <c r="EA23" i="4"/>
  <c r="EB23" i="4" s="1"/>
  <c r="EA11" i="4"/>
  <c r="EB11" i="4" s="1"/>
  <c r="EA32" i="4"/>
  <c r="EB32" i="4" s="1"/>
  <c r="EA22" i="4"/>
  <c r="EB22" i="4" s="1"/>
  <c r="EA10" i="4"/>
  <c r="EB10" i="4" s="1"/>
  <c r="EA31" i="4"/>
  <c r="EB31" i="4" s="1"/>
  <c r="EA21" i="4"/>
  <c r="EB21" i="4" s="1"/>
  <c r="EA9" i="4"/>
  <c r="EB9" i="4" s="1"/>
  <c r="EA30" i="4"/>
  <c r="EB30" i="4" s="1"/>
  <c r="EA20" i="4"/>
  <c r="EB20" i="4" s="1"/>
  <c r="EA8" i="4"/>
  <c r="EB8" i="4" s="1"/>
  <c r="EA3" i="4"/>
  <c r="EB3" i="4" s="1"/>
  <c r="EA29" i="4"/>
  <c r="EB29" i="4" s="1"/>
  <c r="EA19" i="4"/>
  <c r="EB19" i="4" s="1"/>
  <c r="EA7" i="4"/>
  <c r="EB7" i="4" s="1"/>
  <c r="EA28" i="4"/>
  <c r="EB28" i="4" s="1"/>
  <c r="EA18" i="4"/>
  <c r="EB18" i="4" s="1"/>
  <c r="EA6" i="4"/>
  <c r="EB6" i="4" s="1"/>
  <c r="EA17" i="4"/>
  <c r="EB17" i="4" s="1"/>
  <c r="EA5" i="4"/>
  <c r="EB5" i="4" s="1"/>
  <c r="EA14" i="4"/>
  <c r="EB14" i="4" s="1"/>
  <c r="EA27" i="4"/>
  <c r="EB27" i="4" s="1"/>
  <c r="EA16" i="4"/>
  <c r="EB16" i="4" s="1"/>
  <c r="EA4" i="4"/>
  <c r="EB4" i="4" s="1"/>
  <c r="CN12" i="19"/>
  <c r="CN11" i="19"/>
  <c r="CN9" i="19"/>
  <c r="CN7" i="19"/>
  <c r="CN6" i="19"/>
  <c r="CN5" i="19"/>
  <c r="CN3" i="18"/>
  <c r="DG32" i="4"/>
  <c r="DG30" i="4"/>
  <c r="DG22" i="4"/>
  <c r="DG16" i="4"/>
  <c r="DG33" i="4"/>
  <c r="DG31" i="4"/>
  <c r="DG29" i="4"/>
  <c r="DG26" i="4"/>
  <c r="DG25" i="4"/>
  <c r="DG23" i="4"/>
  <c r="DG21" i="4"/>
  <c r="DG19" i="4"/>
  <c r="DG17" i="4"/>
  <c r="DG15" i="4"/>
  <c r="DG13" i="4"/>
  <c r="DG11" i="4"/>
  <c r="DG9" i="4"/>
  <c r="DG7" i="4"/>
  <c r="DG5" i="4"/>
  <c r="DG3" i="4"/>
  <c r="DG34" i="4"/>
  <c r="DG28" i="4"/>
  <c r="DG27" i="4"/>
  <c r="DG24" i="4"/>
  <c r="DG20" i="4"/>
  <c r="DG18" i="4"/>
  <c r="DG14" i="4"/>
  <c r="DG12" i="4"/>
  <c r="DG10" i="4"/>
  <c r="DG8" i="4"/>
  <c r="DG6" i="4"/>
  <c r="DG4" i="4"/>
  <c r="EC25" i="3"/>
  <c r="EC23" i="3"/>
  <c r="EC21" i="3"/>
  <c r="EC19" i="3"/>
  <c r="EC17" i="3"/>
  <c r="EC15" i="3"/>
  <c r="EC14" i="3"/>
  <c r="EC12" i="3"/>
  <c r="EC10" i="3"/>
  <c r="EC8" i="3"/>
  <c r="EC6" i="3"/>
  <c r="EC24" i="3"/>
  <c r="EC22" i="3"/>
  <c r="EC20" i="3"/>
  <c r="EC18" i="3"/>
  <c r="EC16" i="3"/>
  <c r="EC13" i="3"/>
  <c r="EC11" i="3"/>
  <c r="EC9" i="3"/>
  <c r="EC7" i="3"/>
  <c r="EC5" i="3"/>
  <c r="EC3" i="3"/>
  <c r="EY23" i="3"/>
  <c r="EC4" i="3"/>
  <c r="EY5" i="3"/>
  <c r="EV25" i="3"/>
  <c r="EV23" i="3"/>
  <c r="EV21" i="3"/>
  <c r="EV19" i="3"/>
  <c r="EV17" i="3"/>
  <c r="EV15" i="3"/>
  <c r="EV14" i="3"/>
  <c r="EV12" i="3"/>
  <c r="EV10" i="3"/>
  <c r="EV8" i="3"/>
  <c r="EV6" i="3"/>
  <c r="EV4" i="3"/>
  <c r="EV24" i="3"/>
  <c r="EV22" i="3"/>
  <c r="EV20" i="3"/>
  <c r="EV18" i="3"/>
  <c r="EV16" i="3"/>
  <c r="EV13" i="3"/>
  <c r="EV11" i="3"/>
  <c r="EV9" i="3"/>
  <c r="EV7" i="3"/>
  <c r="EV5" i="3"/>
  <c r="EV3" i="3"/>
  <c r="DO13" i="21"/>
  <c r="DO11" i="21"/>
  <c r="DO9" i="21"/>
  <c r="DO7" i="21"/>
  <c r="DO5" i="21"/>
  <c r="DO14" i="21"/>
  <c r="DO12" i="21"/>
  <c r="DO10" i="21"/>
  <c r="DO8" i="21"/>
  <c r="DO6" i="21"/>
  <c r="DO4" i="21"/>
  <c r="DO3" i="21"/>
  <c r="DD33" i="4"/>
  <c r="DD31" i="4"/>
  <c r="DD29" i="4"/>
  <c r="DD26" i="4"/>
  <c r="DD25" i="4"/>
  <c r="DD23" i="4"/>
  <c r="DD21" i="4"/>
  <c r="DD19" i="4"/>
  <c r="DD17" i="4"/>
  <c r="DD15" i="4"/>
  <c r="DD13" i="4"/>
  <c r="DD11" i="4"/>
  <c r="DD9" i="4"/>
  <c r="DD7" i="4"/>
  <c r="DD5" i="4"/>
  <c r="DD3" i="4"/>
  <c r="DD34" i="4"/>
  <c r="DD32" i="4"/>
  <c r="DD30" i="4"/>
  <c r="DD28" i="4"/>
  <c r="DD27" i="4"/>
  <c r="DD24" i="4"/>
  <c r="DD22" i="4"/>
  <c r="DD20" i="4"/>
  <c r="DD18" i="4"/>
  <c r="DD16" i="4"/>
  <c r="DD14" i="4"/>
  <c r="DD12" i="4"/>
  <c r="DD10" i="4"/>
  <c r="DD8" i="4"/>
  <c r="DD6" i="4"/>
  <c r="DD4" i="4"/>
  <c r="DO13" i="24"/>
  <c r="DO11" i="24"/>
  <c r="DO9" i="24"/>
  <c r="DO7" i="24"/>
  <c r="DO5" i="24"/>
  <c r="DP12" i="24"/>
  <c r="DQ12" i="24" s="1"/>
  <c r="DP10" i="24"/>
  <c r="DQ10" i="24" s="1"/>
  <c r="DP8" i="24"/>
  <c r="DQ8" i="24" s="1"/>
  <c r="DP6" i="24"/>
  <c r="DQ6" i="24" s="1"/>
  <c r="DP4" i="24"/>
  <c r="DQ4" i="24" s="1"/>
  <c r="DP3" i="24"/>
  <c r="DQ3" i="24" s="1"/>
  <c r="EK26" i="5"/>
  <c r="EK24" i="5"/>
  <c r="EK22" i="5"/>
  <c r="EK20" i="5"/>
  <c r="EK18" i="5"/>
  <c r="EK16" i="5"/>
  <c r="EK14" i="5"/>
  <c r="EK12" i="5"/>
  <c r="EK10" i="5"/>
  <c r="EK7" i="5"/>
  <c r="EK5" i="5"/>
  <c r="EK3" i="5"/>
  <c r="DZ26" i="5"/>
  <c r="DZ24" i="5"/>
  <c r="DZ22" i="5"/>
  <c r="DZ20" i="5"/>
  <c r="DZ18" i="5"/>
  <c r="DZ16" i="5"/>
  <c r="DZ14" i="5"/>
  <c r="DZ12" i="5"/>
  <c r="DZ10" i="5"/>
  <c r="DZ7" i="5"/>
  <c r="DZ5" i="5"/>
  <c r="DZ3" i="5"/>
  <c r="EK27" i="5"/>
  <c r="EK25" i="5"/>
  <c r="EK23" i="5"/>
  <c r="EK21" i="5"/>
  <c r="EK19" i="5"/>
  <c r="EK17" i="5"/>
  <c r="EK15" i="5"/>
  <c r="EK13" i="5"/>
  <c r="EK11" i="5"/>
  <c r="EK9" i="5"/>
  <c r="EK8" i="5"/>
  <c r="EK6" i="5"/>
  <c r="EK4" i="5"/>
  <c r="DZ27" i="5"/>
  <c r="DZ25" i="5"/>
  <c r="DZ23" i="5"/>
  <c r="DZ21" i="5"/>
  <c r="DZ19" i="5"/>
  <c r="DZ17" i="5"/>
  <c r="DZ15" i="5"/>
  <c r="DZ13" i="5"/>
  <c r="DZ11" i="5"/>
  <c r="DZ9" i="5"/>
  <c r="DZ8" i="5"/>
  <c r="DZ6" i="5"/>
  <c r="DZ4" i="5"/>
  <c r="DO39" i="6"/>
  <c r="DO37" i="6"/>
  <c r="DO35" i="6"/>
  <c r="DO33" i="6"/>
  <c r="DO31" i="6"/>
  <c r="DO29" i="6"/>
  <c r="DO27" i="6"/>
  <c r="DO26" i="6"/>
  <c r="DO25" i="6"/>
  <c r="DO23" i="6"/>
  <c r="DO21" i="6"/>
  <c r="DO19" i="6"/>
  <c r="DO18" i="6"/>
  <c r="DO16" i="6"/>
  <c r="DO14" i="6"/>
  <c r="DO12" i="6"/>
  <c r="DO10" i="6"/>
  <c r="DO8" i="6"/>
  <c r="DO6" i="6"/>
  <c r="DO5" i="6"/>
  <c r="DO3" i="6"/>
  <c r="DO40" i="6"/>
  <c r="DO38" i="6"/>
  <c r="DO36" i="6"/>
  <c r="DO34" i="6"/>
  <c r="DO32" i="6"/>
  <c r="DO30" i="6"/>
  <c r="DO28" i="6"/>
  <c r="DO24" i="6"/>
  <c r="DO22" i="6"/>
  <c r="DO20" i="6"/>
  <c r="DO17" i="6"/>
  <c r="DO15" i="6"/>
  <c r="DO13" i="6"/>
  <c r="DO11" i="6"/>
  <c r="DO9" i="6"/>
  <c r="DO7" i="6"/>
  <c r="DO4" i="6"/>
  <c r="CK12" i="19"/>
  <c r="CK11" i="19"/>
  <c r="CK9" i="19"/>
  <c r="CK7" i="19"/>
  <c r="CK6" i="19"/>
  <c r="CK5" i="19"/>
  <c r="CL14" i="19"/>
  <c r="CM14" i="19" s="1"/>
  <c r="CL13" i="19"/>
  <c r="CM13" i="19" s="1"/>
  <c r="CL10" i="19"/>
  <c r="CM10" i="19" s="1"/>
  <c r="CL8" i="19"/>
  <c r="CM8" i="19" s="1"/>
  <c r="CL4" i="19"/>
  <c r="CM4" i="19" s="1"/>
  <c r="CL3" i="19"/>
  <c r="CM3" i="19" s="1"/>
  <c r="DZ33" i="4"/>
  <c r="DZ31" i="4"/>
  <c r="DZ29" i="4"/>
  <c r="DZ26" i="4"/>
  <c r="DZ25" i="4"/>
  <c r="DZ23" i="4"/>
  <c r="DZ21" i="4"/>
  <c r="DZ19" i="4"/>
  <c r="DZ17" i="4"/>
  <c r="DZ15" i="4"/>
  <c r="DZ13" i="4"/>
  <c r="DZ11" i="4"/>
  <c r="DZ9" i="4"/>
  <c r="DZ7" i="4"/>
  <c r="DZ5" i="4"/>
  <c r="DZ3" i="4"/>
  <c r="DZ34" i="4"/>
  <c r="DZ32" i="4"/>
  <c r="DZ30" i="4"/>
  <c r="DZ28" i="4"/>
  <c r="DZ27" i="4"/>
  <c r="DZ24" i="4"/>
  <c r="DZ22" i="4"/>
  <c r="DZ20" i="4"/>
  <c r="DZ18" i="4"/>
  <c r="DZ16" i="4"/>
  <c r="DZ14" i="4"/>
  <c r="DZ12" i="4"/>
  <c r="DZ10" i="4"/>
  <c r="DZ8" i="4"/>
  <c r="DZ6" i="4"/>
  <c r="DZ4" i="4"/>
  <c r="DD13" i="21"/>
  <c r="DD11" i="21"/>
  <c r="DD9" i="21"/>
  <c r="DD7" i="21"/>
  <c r="DD5" i="21"/>
  <c r="DD14" i="21"/>
  <c r="DD12" i="21"/>
  <c r="DD10" i="21"/>
  <c r="DD8" i="21"/>
  <c r="DD6" i="21"/>
  <c r="DD4" i="21"/>
  <c r="DD3" i="21"/>
  <c r="CK15" i="18"/>
  <c r="CK12" i="18"/>
  <c r="CK11" i="18"/>
  <c r="CK9" i="18"/>
  <c r="CK7" i="18"/>
  <c r="CK5" i="18"/>
  <c r="CK3" i="18"/>
  <c r="CL14" i="18"/>
  <c r="CM14" i="18" s="1"/>
  <c r="CL13" i="18"/>
  <c r="CM13" i="18" s="1"/>
  <c r="CL10" i="18"/>
  <c r="CM10" i="18" s="1"/>
  <c r="CL8" i="18"/>
  <c r="CM8" i="18" s="1"/>
  <c r="CL6" i="18"/>
  <c r="CM6" i="18" s="1"/>
  <c r="CL4" i="18"/>
  <c r="CM4" i="18" s="1"/>
  <c r="DZ24" i="3"/>
  <c r="DZ22" i="3"/>
  <c r="DZ20" i="3"/>
  <c r="DZ18" i="3"/>
  <c r="DZ16" i="3"/>
  <c r="DZ13" i="3"/>
  <c r="DZ11" i="3"/>
  <c r="DZ9" i="3"/>
  <c r="DZ7" i="3"/>
  <c r="DZ5" i="3"/>
  <c r="DZ3" i="3"/>
  <c r="DZ25" i="3"/>
  <c r="DZ23" i="3"/>
  <c r="DZ21" i="3"/>
  <c r="DZ19" i="3"/>
  <c r="DZ17" i="3"/>
  <c r="DZ15" i="3"/>
  <c r="DZ14" i="3"/>
  <c r="DZ12" i="3"/>
  <c r="DZ10" i="3"/>
  <c r="DZ8" i="3"/>
  <c r="DZ6" i="3"/>
  <c r="DZ4" i="3"/>
  <c r="CN7" i="18" l="1"/>
  <c r="CN15" i="18"/>
  <c r="CN12" i="18"/>
  <c r="EY13" i="3"/>
  <c r="EY16" i="3"/>
  <c r="EY14" i="3"/>
  <c r="CN11" i="18"/>
  <c r="CN5" i="18"/>
  <c r="CN9" i="18"/>
  <c r="EY20" i="3"/>
  <c r="EY10" i="3"/>
  <c r="EY19" i="3"/>
  <c r="EY6" i="3"/>
  <c r="EY18" i="3"/>
  <c r="EY3" i="3"/>
  <c r="EY22" i="3"/>
  <c r="EY17" i="3"/>
  <c r="EY7" i="3"/>
  <c r="EY8" i="3"/>
  <c r="EY9" i="3"/>
  <c r="EY4" i="3"/>
  <c r="EY21" i="3"/>
  <c r="EY11" i="3"/>
  <c r="EY12" i="3"/>
  <c r="EY24" i="3"/>
  <c r="EY15" i="3"/>
  <c r="EY25" i="3"/>
  <c r="FC21" i="4"/>
  <c r="FE21" i="4" s="1"/>
  <c r="EN24" i="5"/>
  <c r="EN21" i="5"/>
  <c r="EN20" i="5"/>
  <c r="EN11" i="5"/>
  <c r="EN3" i="5"/>
  <c r="EN4" i="5"/>
  <c r="EN17" i="5"/>
  <c r="EN12" i="5"/>
  <c r="EN8" i="5"/>
  <c r="EN10" i="5"/>
  <c r="EN23" i="5"/>
  <c r="EN14" i="5"/>
  <c r="EN15" i="5"/>
  <c r="EN5" i="5"/>
  <c r="EN7" i="5"/>
  <c r="EN19" i="5"/>
  <c r="EN22" i="5"/>
  <c r="EN13" i="5"/>
  <c r="EN26" i="5"/>
  <c r="EN16" i="5"/>
  <c r="EN18" i="5"/>
  <c r="EN9" i="5"/>
  <c r="EN25" i="5"/>
  <c r="EN6" i="5"/>
  <c r="FC7" i="4"/>
  <c r="FE7" i="4" s="1"/>
  <c r="FC33" i="4"/>
  <c r="FE33" i="4" s="1"/>
  <c r="FC29" i="4"/>
  <c r="FD29" i="4" s="1"/>
  <c r="FC15" i="4"/>
  <c r="FD15" i="4" s="1"/>
  <c r="FC3" i="4"/>
  <c r="FE3" i="4" s="1"/>
  <c r="FC17" i="4"/>
  <c r="FD17" i="4" s="1"/>
  <c r="FC22" i="4"/>
  <c r="FE22" i="4" s="1"/>
  <c r="FC25" i="4"/>
  <c r="FD25" i="4" s="1"/>
  <c r="FC32" i="4"/>
  <c r="FE32" i="4" s="1"/>
  <c r="FC11" i="4"/>
  <c r="FD11" i="4" s="1"/>
  <c r="FC8" i="4"/>
  <c r="FD8" i="4" s="1"/>
  <c r="FC23" i="4"/>
  <c r="FE23" i="4" s="1"/>
  <c r="FC10" i="4"/>
  <c r="FE10" i="4" s="1"/>
  <c r="FC20" i="4"/>
  <c r="FE20" i="4" s="1"/>
  <c r="FC18" i="4"/>
  <c r="FE18" i="4" s="1"/>
  <c r="FC30" i="4"/>
  <c r="FE30" i="4" s="1"/>
  <c r="FC6" i="4"/>
  <c r="FE6" i="4" s="1"/>
  <c r="FC4" i="4"/>
  <c r="FE4" i="4" s="1"/>
  <c r="FC5" i="4"/>
  <c r="FE5" i="4" s="1"/>
  <c r="FC9" i="4"/>
  <c r="FD9" i="4" s="1"/>
  <c r="FC24" i="4"/>
  <c r="FD24" i="4" s="1"/>
  <c r="FC19" i="4"/>
  <c r="FD19" i="4" s="1"/>
  <c r="FC34" i="4"/>
  <c r="FD34" i="4" s="1"/>
  <c r="FC31" i="4"/>
  <c r="FE31" i="4" s="1"/>
  <c r="DR12" i="24"/>
  <c r="DR3" i="24"/>
  <c r="DR4" i="24"/>
  <c r="DR6" i="24"/>
  <c r="DR8" i="24"/>
  <c r="DR10" i="24"/>
  <c r="FD23" i="4"/>
  <c r="EC16" i="4"/>
  <c r="EC27" i="4"/>
  <c r="EC10" i="4"/>
  <c r="EC17" i="4"/>
  <c r="EC33" i="4"/>
  <c r="EC14" i="4"/>
  <c r="FD21" i="4"/>
  <c r="EC9" i="4"/>
  <c r="EC22" i="4"/>
  <c r="FE15" i="4"/>
  <c r="EC28" i="4"/>
  <c r="EC26" i="4"/>
  <c r="FC26" i="4"/>
  <c r="EC8" i="4"/>
  <c r="EC21" i="4"/>
  <c r="EC32" i="4"/>
  <c r="FC14" i="4"/>
  <c r="EC34" i="4"/>
  <c r="EC7" i="4"/>
  <c r="EC13" i="4"/>
  <c r="EC23" i="4"/>
  <c r="FC28" i="4"/>
  <c r="EC20" i="4"/>
  <c r="EC31" i="4"/>
  <c r="FC13" i="4"/>
  <c r="EC3" i="4"/>
  <c r="EC6" i="4"/>
  <c r="EC19" i="4"/>
  <c r="FC16" i="4"/>
  <c r="EC12" i="4"/>
  <c r="EC25" i="4"/>
  <c r="EC4" i="4"/>
  <c r="EC5" i="4"/>
  <c r="EC30" i="4"/>
  <c r="FC12" i="4"/>
  <c r="EC18" i="4"/>
  <c r="EC29" i="4"/>
  <c r="FC27" i="4"/>
  <c r="EC11" i="4"/>
  <c r="EC24" i="4"/>
  <c r="EC15" i="4"/>
  <c r="CN3" i="19"/>
  <c r="CN8" i="19"/>
  <c r="CN4" i="19"/>
  <c r="CN10" i="19"/>
  <c r="CN13" i="19"/>
  <c r="CN14" i="19"/>
  <c r="CN4" i="18"/>
  <c r="CN8" i="18"/>
  <c r="CN10" i="18"/>
  <c r="CN13" i="18"/>
  <c r="CN6" i="18"/>
  <c r="CN14" i="18"/>
  <c r="EU3" i="6"/>
  <c r="EU4" i="6"/>
  <c r="EU5" i="6"/>
  <c r="EU6" i="6"/>
  <c r="EU7" i="6"/>
  <c r="EU8" i="6"/>
  <c r="EU9" i="6"/>
  <c r="EU10" i="6"/>
  <c r="EU11" i="6"/>
  <c r="EU12" i="6"/>
  <c r="EU13" i="6"/>
  <c r="EU14" i="6"/>
  <c r="EU15" i="6"/>
  <c r="EU16" i="6"/>
  <c r="EU17" i="6"/>
  <c r="EU18" i="6"/>
  <c r="EU19" i="6"/>
  <c r="EU20" i="6"/>
  <c r="EU21" i="6"/>
  <c r="EU22" i="6"/>
  <c r="EU23" i="6"/>
  <c r="EU24" i="6"/>
  <c r="EU25" i="6"/>
  <c r="EU26" i="6"/>
  <c r="EU27" i="6"/>
  <c r="EU28" i="6"/>
  <c r="EU29" i="6"/>
  <c r="EU30" i="6"/>
  <c r="EU31" i="6"/>
  <c r="EU32" i="6"/>
  <c r="EU33" i="6"/>
  <c r="EU34" i="6"/>
  <c r="EU35" i="6"/>
  <c r="EU36" i="6"/>
  <c r="EU37" i="6"/>
  <c r="EU38" i="6"/>
  <c r="EU39" i="6"/>
  <c r="EU40" i="6"/>
  <c r="ET3" i="6"/>
  <c r="ET4" i="6"/>
  <c r="ET5" i="6"/>
  <c r="ET6" i="6"/>
  <c r="ET7" i="6"/>
  <c r="ET8" i="6"/>
  <c r="ET9" i="6"/>
  <c r="ET10" i="6"/>
  <c r="ET11" i="6"/>
  <c r="ET12" i="6"/>
  <c r="ET13" i="6"/>
  <c r="ET14" i="6"/>
  <c r="ET15" i="6"/>
  <c r="ET16" i="6"/>
  <c r="ET17" i="6"/>
  <c r="ET18" i="6"/>
  <c r="ET19" i="6"/>
  <c r="ET20" i="6"/>
  <c r="ET21" i="6"/>
  <c r="ET22" i="6"/>
  <c r="ET23" i="6"/>
  <c r="ET24" i="6"/>
  <c r="ET25" i="6"/>
  <c r="ET26" i="6"/>
  <c r="ET27" i="6"/>
  <c r="ET28" i="6"/>
  <c r="ET29" i="6"/>
  <c r="ET30" i="6"/>
  <c r="ET31" i="6"/>
  <c r="ET32" i="6"/>
  <c r="ET33" i="6"/>
  <c r="ET34" i="6"/>
  <c r="ET35" i="6"/>
  <c r="ET36" i="6"/>
  <c r="ET37" i="6"/>
  <c r="ET38" i="6"/>
  <c r="ET39" i="6"/>
  <c r="ET40" i="6"/>
  <c r="ET2" i="6"/>
  <c r="FE29" i="4" l="1"/>
  <c r="FD32" i="4"/>
  <c r="FD7" i="4"/>
  <c r="FE17" i="4"/>
  <c r="FD6" i="4"/>
  <c r="FD33" i="4"/>
  <c r="FD31" i="4"/>
  <c r="FE9" i="4"/>
  <c r="FD10" i="4"/>
  <c r="EW36" i="6"/>
  <c r="EX36" i="6" s="1"/>
  <c r="EW15" i="6"/>
  <c r="EX15" i="6" s="1"/>
  <c r="EW4" i="6"/>
  <c r="EX4" i="6" s="1"/>
  <c r="EW16" i="6"/>
  <c r="EX16" i="6" s="1"/>
  <c r="EW35" i="6"/>
  <c r="EX35" i="6" s="1"/>
  <c r="EW25" i="6"/>
  <c r="EX25" i="6" s="1"/>
  <c r="EW14" i="6"/>
  <c r="EX14" i="6" s="1"/>
  <c r="EW3" i="6"/>
  <c r="EX3" i="6" s="1"/>
  <c r="EW5" i="6"/>
  <c r="EX5" i="6" s="1"/>
  <c r="EW34" i="6"/>
  <c r="EX34" i="6" s="1"/>
  <c r="EW24" i="6"/>
  <c r="EX24" i="6" s="1"/>
  <c r="EW13" i="6"/>
  <c r="EX13" i="6" s="1"/>
  <c r="EW33" i="6"/>
  <c r="EX33" i="6" s="1"/>
  <c r="EW23" i="6"/>
  <c r="EX23" i="6" s="1"/>
  <c r="EW12" i="6"/>
  <c r="EX12" i="6" s="1"/>
  <c r="EW32" i="6"/>
  <c r="EX32" i="6" s="1"/>
  <c r="EW22" i="6"/>
  <c r="EX22" i="6" s="1"/>
  <c r="EW11" i="6"/>
  <c r="EX11" i="6" s="1"/>
  <c r="EW31" i="6"/>
  <c r="EX31" i="6" s="1"/>
  <c r="EW21" i="6"/>
  <c r="EX21" i="6" s="1"/>
  <c r="EW10" i="6"/>
  <c r="EX10" i="6" s="1"/>
  <c r="EW30" i="6"/>
  <c r="EX30" i="6" s="1"/>
  <c r="EW20" i="6"/>
  <c r="EX20" i="6" s="1"/>
  <c r="EW9" i="6"/>
  <c r="EX9" i="6" s="1"/>
  <c r="EW29" i="6"/>
  <c r="EX29" i="6" s="1"/>
  <c r="EW19" i="6"/>
  <c r="EX19" i="6" s="1"/>
  <c r="EW8" i="6"/>
  <c r="EX8" i="6" s="1"/>
  <c r="EW26" i="6"/>
  <c r="EX26" i="6" s="1"/>
  <c r="EW40" i="6"/>
  <c r="EX40" i="6" s="1"/>
  <c r="EW28" i="6"/>
  <c r="EX28" i="6" s="1"/>
  <c r="EW7" i="6"/>
  <c r="EX7" i="6" s="1"/>
  <c r="EW37" i="6"/>
  <c r="EX37" i="6" s="1"/>
  <c r="EW39" i="6"/>
  <c r="EX39" i="6" s="1"/>
  <c r="EW27" i="6"/>
  <c r="EX27" i="6" s="1"/>
  <c r="EW18" i="6"/>
  <c r="EX18" i="6" s="1"/>
  <c r="EW6" i="6"/>
  <c r="EX6" i="6" s="1"/>
  <c r="EW38" i="6"/>
  <c r="EX38" i="6" s="1"/>
  <c r="EW17" i="6"/>
  <c r="EX17" i="6" s="1"/>
  <c r="FE8" i="4"/>
  <c r="FD5" i="4"/>
  <c r="FD4" i="4"/>
  <c r="FD3" i="4"/>
  <c r="FE24" i="4"/>
  <c r="FD20" i="4"/>
  <c r="FD22" i="4"/>
  <c r="FE25" i="4"/>
  <c r="FE19" i="4"/>
  <c r="FD18" i="4"/>
  <c r="FE11" i="4"/>
  <c r="FD30" i="4"/>
  <c r="FE34" i="4"/>
  <c r="FE13" i="4"/>
  <c r="FD13" i="4"/>
  <c r="FE26" i="4"/>
  <c r="FD26" i="4"/>
  <c r="FD12" i="4"/>
  <c r="FE12" i="4"/>
  <c r="FD16" i="4"/>
  <c r="FE16" i="4"/>
  <c r="FE27" i="4"/>
  <c r="FD27" i="4"/>
  <c r="FE28" i="4"/>
  <c r="FD28" i="4"/>
  <c r="FE14" i="4"/>
  <c r="FD14" i="4"/>
  <c r="EV39" i="6"/>
  <c r="EV37" i="6"/>
  <c r="EV35" i="6"/>
  <c r="EV33" i="6"/>
  <c r="EV31" i="6"/>
  <c r="EV29" i="6"/>
  <c r="EV27" i="6"/>
  <c r="EV26" i="6"/>
  <c r="EV25" i="6"/>
  <c r="EV23" i="6"/>
  <c r="EV21" i="6"/>
  <c r="EV19" i="6"/>
  <c r="EV18" i="6"/>
  <c r="EV16" i="6"/>
  <c r="EV14" i="6"/>
  <c r="EV12" i="6"/>
  <c r="EV10" i="6"/>
  <c r="EV8" i="6"/>
  <c r="EV6" i="6"/>
  <c r="EV5" i="6"/>
  <c r="EV3" i="6"/>
  <c r="EV40" i="6"/>
  <c r="EV38" i="6"/>
  <c r="EV36" i="6"/>
  <c r="EV34" i="6"/>
  <c r="EV32" i="6"/>
  <c r="EV30" i="6"/>
  <c r="EV28" i="6"/>
  <c r="EV24" i="6"/>
  <c r="EV22" i="6"/>
  <c r="EV20" i="6"/>
  <c r="EV17" i="6"/>
  <c r="EV15" i="6"/>
  <c r="EV13" i="6"/>
  <c r="EV11" i="6"/>
  <c r="EV9" i="6"/>
  <c r="EV7" i="6"/>
  <c r="EV4" i="6"/>
  <c r="EJ3" i="21"/>
  <c r="EJ4" i="21"/>
  <c r="EJ5" i="21"/>
  <c r="EJ6" i="21"/>
  <c r="EJ7" i="21"/>
  <c r="EJ8" i="21"/>
  <c r="EJ9" i="21"/>
  <c r="EJ10" i="21"/>
  <c r="EJ11" i="21"/>
  <c r="EJ12" i="21"/>
  <c r="EJ13" i="21"/>
  <c r="EJ14" i="21"/>
  <c r="EI3" i="21"/>
  <c r="EI4" i="21"/>
  <c r="EI5" i="21"/>
  <c r="EI6" i="21"/>
  <c r="EI7" i="21"/>
  <c r="EI8" i="21"/>
  <c r="EI9" i="21"/>
  <c r="EI10" i="21"/>
  <c r="EI11" i="21"/>
  <c r="EI12" i="21"/>
  <c r="EI13" i="21"/>
  <c r="EI14" i="21"/>
  <c r="EI2" i="21"/>
  <c r="EL5" i="21" l="1"/>
  <c r="EM5" i="21" s="1"/>
  <c r="EL3" i="21"/>
  <c r="EM3" i="21" s="1"/>
  <c r="EL6" i="21"/>
  <c r="EM6" i="21" s="1"/>
  <c r="EL4" i="21"/>
  <c r="EM4" i="21" s="1"/>
  <c r="EL14" i="21"/>
  <c r="EM14" i="21" s="1"/>
  <c r="EL12" i="21"/>
  <c r="EM12" i="21" s="1"/>
  <c r="EL13" i="21"/>
  <c r="EM13" i="21" s="1"/>
  <c r="EL11" i="21"/>
  <c r="EM11" i="21" s="1"/>
  <c r="EL10" i="21"/>
  <c r="EM10" i="21" s="1"/>
  <c r="EL9" i="21"/>
  <c r="EM9" i="21" s="1"/>
  <c r="EL8" i="21"/>
  <c r="EM8" i="21" s="1"/>
  <c r="EL7" i="21"/>
  <c r="EM7" i="21" s="1"/>
  <c r="EY27" i="6"/>
  <c r="EY40" i="6"/>
  <c r="EY20" i="6"/>
  <c r="EY22" i="6"/>
  <c r="EY24" i="6"/>
  <c r="EY35" i="6"/>
  <c r="EY17" i="6"/>
  <c r="EY39" i="6"/>
  <c r="EY26" i="6"/>
  <c r="EY30" i="6"/>
  <c r="EY32" i="6"/>
  <c r="EY34" i="6"/>
  <c r="EY16" i="6"/>
  <c r="EY37" i="6"/>
  <c r="EY8" i="6"/>
  <c r="EY10" i="6"/>
  <c r="EY12" i="6"/>
  <c r="EY5" i="6"/>
  <c r="EY4" i="6"/>
  <c r="EY7" i="6"/>
  <c r="EY19" i="6"/>
  <c r="EY21" i="6"/>
  <c r="EY23" i="6"/>
  <c r="EY3" i="6"/>
  <c r="EY15" i="6"/>
  <c r="EY38" i="6"/>
  <c r="EY6" i="6"/>
  <c r="EY29" i="6"/>
  <c r="EY31" i="6"/>
  <c r="EY33" i="6"/>
  <c r="EY14" i="6"/>
  <c r="EY18" i="6"/>
  <c r="EY28" i="6"/>
  <c r="EY9" i="6"/>
  <c r="EY11" i="6"/>
  <c r="EY13" i="6"/>
  <c r="EY25" i="6"/>
  <c r="EY36" i="6"/>
  <c r="EK13" i="21"/>
  <c r="EK11" i="21"/>
  <c r="EK9" i="21"/>
  <c r="EK7" i="21"/>
  <c r="EK5" i="21"/>
  <c r="EK14" i="21"/>
  <c r="EK12" i="21"/>
  <c r="EK10" i="21"/>
  <c r="EK8" i="21"/>
  <c r="EK6" i="21"/>
  <c r="EK4" i="21"/>
  <c r="EK3" i="21"/>
  <c r="CU3" i="19"/>
  <c r="CU4" i="19"/>
  <c r="CU5" i="19"/>
  <c r="CU6" i="19"/>
  <c r="CU7" i="19"/>
  <c r="CU8" i="19"/>
  <c r="CU9" i="19"/>
  <c r="CU10" i="19"/>
  <c r="CU11" i="19"/>
  <c r="CU12" i="19"/>
  <c r="CU13" i="19"/>
  <c r="CU14" i="19"/>
  <c r="CT3" i="19"/>
  <c r="CT4" i="19"/>
  <c r="CT5" i="19"/>
  <c r="CT6" i="19"/>
  <c r="CT7" i="19"/>
  <c r="CT8" i="19"/>
  <c r="CT9" i="19"/>
  <c r="CT10" i="19"/>
  <c r="CT11" i="19"/>
  <c r="CT12" i="19"/>
  <c r="CT13" i="19"/>
  <c r="CT14" i="19"/>
  <c r="CT2" i="19"/>
  <c r="CR3" i="3"/>
  <c r="CT3" i="3" s="1"/>
  <c r="CU3" i="3" s="1"/>
  <c r="CR4" i="3"/>
  <c r="CT4" i="3" s="1"/>
  <c r="CU4" i="3" s="1"/>
  <c r="CR5" i="3"/>
  <c r="CT5" i="3" s="1"/>
  <c r="CU5" i="3" s="1"/>
  <c r="CR6" i="3"/>
  <c r="CT6" i="3" s="1"/>
  <c r="CU6" i="3" s="1"/>
  <c r="CR7" i="3"/>
  <c r="CT7" i="3" s="1"/>
  <c r="CU7" i="3" s="1"/>
  <c r="CR8" i="3"/>
  <c r="CT8" i="3" s="1"/>
  <c r="CU8" i="3" s="1"/>
  <c r="CR9" i="3"/>
  <c r="CT9" i="3" s="1"/>
  <c r="CU9" i="3" s="1"/>
  <c r="CR10" i="3"/>
  <c r="CT10" i="3" s="1"/>
  <c r="CU10" i="3" s="1"/>
  <c r="CR11" i="3"/>
  <c r="CT11" i="3" s="1"/>
  <c r="CU11" i="3" s="1"/>
  <c r="CR12" i="3"/>
  <c r="CT12" i="3" s="1"/>
  <c r="CU12" i="3" s="1"/>
  <c r="CR13" i="3"/>
  <c r="CT13" i="3" s="1"/>
  <c r="CU13" i="3" s="1"/>
  <c r="CR14" i="3"/>
  <c r="CT14" i="3" s="1"/>
  <c r="CU14" i="3" s="1"/>
  <c r="CR15" i="3"/>
  <c r="CT15" i="3" s="1"/>
  <c r="CU15" i="3" s="1"/>
  <c r="CR16" i="3"/>
  <c r="CT16" i="3" s="1"/>
  <c r="CU16" i="3" s="1"/>
  <c r="CR17" i="3"/>
  <c r="CT17" i="3" s="1"/>
  <c r="CU17" i="3" s="1"/>
  <c r="CR18" i="3"/>
  <c r="CT18" i="3" s="1"/>
  <c r="CU18" i="3" s="1"/>
  <c r="CR19" i="3"/>
  <c r="CT19" i="3" s="1"/>
  <c r="CU19" i="3" s="1"/>
  <c r="CR20" i="3"/>
  <c r="CT20" i="3" s="1"/>
  <c r="CU20" i="3" s="1"/>
  <c r="CR21" i="3"/>
  <c r="CT21" i="3" s="1"/>
  <c r="CU21" i="3" s="1"/>
  <c r="CR22" i="3"/>
  <c r="CT22" i="3" s="1"/>
  <c r="CU22" i="3" s="1"/>
  <c r="CR23" i="3"/>
  <c r="CT23" i="3" s="1"/>
  <c r="CU23" i="3" s="1"/>
  <c r="CR24" i="3"/>
  <c r="CT24" i="3" s="1"/>
  <c r="CU24" i="3" s="1"/>
  <c r="CR25" i="3"/>
  <c r="CT25" i="3" s="1"/>
  <c r="CU25" i="3" s="1"/>
  <c r="CQ3" i="3"/>
  <c r="CQ4" i="3"/>
  <c r="CQ5" i="3"/>
  <c r="CQ6" i="3"/>
  <c r="CQ7" i="3"/>
  <c r="CQ8" i="3"/>
  <c r="CQ9" i="3"/>
  <c r="CQ10" i="3"/>
  <c r="CQ11" i="3"/>
  <c r="CQ12" i="3"/>
  <c r="CQ13" i="3"/>
  <c r="CQ14" i="3"/>
  <c r="CQ15" i="3"/>
  <c r="CQ16" i="3"/>
  <c r="CQ17" i="3"/>
  <c r="CQ18" i="3"/>
  <c r="CQ19" i="3"/>
  <c r="CQ20" i="3"/>
  <c r="CQ21" i="3"/>
  <c r="CQ22" i="3"/>
  <c r="CQ23" i="3"/>
  <c r="CQ24" i="3"/>
  <c r="CQ25" i="3"/>
  <c r="CQ2" i="3"/>
  <c r="DY3" i="14"/>
  <c r="EA3" i="14" s="1"/>
  <c r="EB3" i="14" s="1"/>
  <c r="DY4" i="14"/>
  <c r="EA4" i="14" s="1"/>
  <c r="EB4" i="14" s="1"/>
  <c r="DY5" i="14"/>
  <c r="EA5" i="14" s="1"/>
  <c r="EB5" i="14" s="1"/>
  <c r="DY6" i="14"/>
  <c r="EA6" i="14" s="1"/>
  <c r="EB6" i="14" s="1"/>
  <c r="DY7" i="14"/>
  <c r="EA7" i="14" s="1"/>
  <c r="EB7" i="14" s="1"/>
  <c r="DY8" i="14"/>
  <c r="EA8" i="14" s="1"/>
  <c r="EB8" i="14" s="1"/>
  <c r="DY9" i="14"/>
  <c r="EA9" i="14" s="1"/>
  <c r="EB9" i="14" s="1"/>
  <c r="DY10" i="14"/>
  <c r="EA10" i="14" s="1"/>
  <c r="EB10" i="14" s="1"/>
  <c r="DY11" i="14"/>
  <c r="EA11" i="14" s="1"/>
  <c r="EB11" i="14" s="1"/>
  <c r="DY12" i="14"/>
  <c r="EA12" i="14" s="1"/>
  <c r="EB12" i="14" s="1"/>
  <c r="DY13" i="14"/>
  <c r="EA13" i="14" s="1"/>
  <c r="EB13" i="14" s="1"/>
  <c r="DY14" i="14"/>
  <c r="EA14" i="14" s="1"/>
  <c r="EB14" i="14" s="1"/>
  <c r="DY15" i="14"/>
  <c r="EA15" i="14" s="1"/>
  <c r="EB15" i="14" s="1"/>
  <c r="DY16" i="14"/>
  <c r="EA16" i="14" s="1"/>
  <c r="EB16" i="14" s="1"/>
  <c r="DX3" i="14"/>
  <c r="DX4" i="14"/>
  <c r="DX5" i="14"/>
  <c r="DX6" i="14"/>
  <c r="DX7" i="14"/>
  <c r="DX8" i="14"/>
  <c r="DX9" i="14"/>
  <c r="DX10" i="14"/>
  <c r="DX11" i="14"/>
  <c r="DX12" i="14"/>
  <c r="DX13" i="14"/>
  <c r="DX14" i="14"/>
  <c r="DX15" i="14"/>
  <c r="DX16" i="14"/>
  <c r="DX2" i="14"/>
  <c r="EN5" i="21" l="1"/>
  <c r="CV14" i="19"/>
  <c r="CV13" i="19"/>
  <c r="CV10" i="19"/>
  <c r="CV8" i="19"/>
  <c r="CV4" i="19"/>
  <c r="CV3" i="19"/>
  <c r="CW12" i="19"/>
  <c r="CX12" i="19" s="1"/>
  <c r="CW11" i="19"/>
  <c r="CX11" i="19" s="1"/>
  <c r="CW9" i="19"/>
  <c r="CX9" i="19" s="1"/>
  <c r="CW7" i="19"/>
  <c r="CX7" i="19" s="1"/>
  <c r="CW6" i="19"/>
  <c r="CX6" i="19" s="1"/>
  <c r="CW5" i="19"/>
  <c r="CX5" i="19" s="1"/>
  <c r="EN7" i="21"/>
  <c r="EN9" i="21"/>
  <c r="EN12" i="21"/>
  <c r="EN8" i="21"/>
  <c r="EN10" i="21"/>
  <c r="EN14" i="21"/>
  <c r="EN6" i="21"/>
  <c r="FY4" i="21"/>
  <c r="FY11" i="21"/>
  <c r="FY6" i="21"/>
  <c r="FY7" i="21"/>
  <c r="FY13" i="21"/>
  <c r="EN11" i="21"/>
  <c r="FY8" i="21"/>
  <c r="EN13" i="21"/>
  <c r="FY9" i="21"/>
  <c r="FY12" i="21"/>
  <c r="FY3" i="21"/>
  <c r="EN3" i="21"/>
  <c r="EN4" i="21"/>
  <c r="FY10" i="21"/>
  <c r="FY14" i="21"/>
  <c r="FY5" i="21"/>
  <c r="EC15" i="14"/>
  <c r="EC11" i="14"/>
  <c r="EC7" i="14"/>
  <c r="EC16" i="14"/>
  <c r="EC14" i="14"/>
  <c r="EC12" i="14"/>
  <c r="EC10" i="14"/>
  <c r="EC8" i="14"/>
  <c r="EC6" i="14"/>
  <c r="EC4" i="14"/>
  <c r="EC13" i="14"/>
  <c r="EC9" i="14"/>
  <c r="EC5" i="14"/>
  <c r="EC3" i="14"/>
  <c r="CV24" i="3"/>
  <c r="CV22" i="3"/>
  <c r="CV20" i="3"/>
  <c r="CV18" i="3"/>
  <c r="CV16" i="3"/>
  <c r="CV13" i="3"/>
  <c r="CV11" i="3"/>
  <c r="CV9" i="3"/>
  <c r="CV7" i="3"/>
  <c r="CV5" i="3"/>
  <c r="CV3" i="3"/>
  <c r="CV25" i="3"/>
  <c r="CV23" i="3"/>
  <c r="CV21" i="3"/>
  <c r="CV19" i="3"/>
  <c r="CV17" i="3"/>
  <c r="CV15" i="3"/>
  <c r="CV14" i="3"/>
  <c r="CV12" i="3"/>
  <c r="CV10" i="3"/>
  <c r="CV8" i="3"/>
  <c r="CV6" i="3"/>
  <c r="CV4" i="3"/>
  <c r="CS25" i="3"/>
  <c r="CS23" i="3"/>
  <c r="CS21" i="3"/>
  <c r="CS19" i="3"/>
  <c r="CS17" i="3"/>
  <c r="CS15" i="3"/>
  <c r="CS14" i="3"/>
  <c r="CS12" i="3"/>
  <c r="CS10" i="3"/>
  <c r="CS8" i="3"/>
  <c r="CS6" i="3"/>
  <c r="CS4" i="3"/>
  <c r="CS24" i="3"/>
  <c r="CS22" i="3"/>
  <c r="CS20" i="3"/>
  <c r="CS18" i="3"/>
  <c r="CS16" i="3"/>
  <c r="CS13" i="3"/>
  <c r="CS11" i="3"/>
  <c r="CS9" i="3"/>
  <c r="CS7" i="3"/>
  <c r="CS5" i="3"/>
  <c r="CS3" i="3"/>
  <c r="CV12" i="19"/>
  <c r="CV11" i="19"/>
  <c r="CV9" i="19"/>
  <c r="CV7" i="19"/>
  <c r="CV6" i="19"/>
  <c r="CV5" i="19"/>
  <c r="CW14" i="19"/>
  <c r="CX14" i="19" s="1"/>
  <c r="CW13" i="19"/>
  <c r="CX13" i="19" s="1"/>
  <c r="CW10" i="19"/>
  <c r="CX10" i="19" s="1"/>
  <c r="CW8" i="19"/>
  <c r="CX8" i="19" s="1"/>
  <c r="CW4" i="19"/>
  <c r="CX4" i="19" s="1"/>
  <c r="CW3" i="19"/>
  <c r="CX3" i="19" s="1"/>
  <c r="DZ15" i="14"/>
  <c r="DZ13" i="14"/>
  <c r="DZ11" i="14"/>
  <c r="DZ9" i="14"/>
  <c r="DZ7" i="14"/>
  <c r="DZ5" i="14"/>
  <c r="DZ3" i="14"/>
  <c r="DZ16" i="14"/>
  <c r="DZ14" i="14"/>
  <c r="DZ12" i="14"/>
  <c r="DZ10" i="14"/>
  <c r="DZ8" i="14"/>
  <c r="DZ6" i="14"/>
  <c r="DZ4" i="14"/>
  <c r="CY9" i="19" l="1"/>
  <c r="CY5" i="19"/>
  <c r="CY7" i="19"/>
  <c r="CY11" i="19"/>
  <c r="CY6" i="19"/>
  <c r="CY12" i="19"/>
  <c r="GA10" i="21"/>
  <c r="FZ10" i="21"/>
  <c r="FZ7" i="21"/>
  <c r="GA7" i="21"/>
  <c r="FZ8" i="21"/>
  <c r="GA8" i="21"/>
  <c r="FZ6" i="21"/>
  <c r="GA6" i="21"/>
  <c r="GA9" i="21"/>
  <c r="FZ9" i="21"/>
  <c r="GA11" i="21"/>
  <c r="FZ11" i="21"/>
  <c r="GA12" i="21"/>
  <c r="FZ12" i="21"/>
  <c r="FZ5" i="21"/>
  <c r="GA5" i="21"/>
  <c r="GA13" i="21"/>
  <c r="FZ13" i="21"/>
  <c r="GA4" i="21"/>
  <c r="FZ4" i="21"/>
  <c r="GA14" i="21"/>
  <c r="FZ14" i="21"/>
  <c r="GA3" i="21"/>
  <c r="FZ3" i="21"/>
  <c r="CY3" i="19"/>
  <c r="CY8" i="19"/>
  <c r="CY14" i="19"/>
  <c r="CY4" i="19"/>
  <c r="CY10" i="19"/>
  <c r="CY13" i="19"/>
  <c r="BY3" i="19"/>
  <c r="BY4" i="19"/>
  <c r="BY5" i="19"/>
  <c r="BY6" i="19"/>
  <c r="BY7" i="19"/>
  <c r="BY8" i="19"/>
  <c r="BY9" i="19"/>
  <c r="BY10" i="19"/>
  <c r="BY11" i="19"/>
  <c r="BY12" i="19"/>
  <c r="BY13" i="19"/>
  <c r="BY14" i="19"/>
  <c r="BX3" i="19"/>
  <c r="BX4" i="19"/>
  <c r="BX5" i="19"/>
  <c r="BX6" i="19"/>
  <c r="BX7" i="19"/>
  <c r="BX8" i="19"/>
  <c r="BX9" i="19"/>
  <c r="BX10" i="19"/>
  <c r="BX11" i="19"/>
  <c r="BX12" i="19"/>
  <c r="BX13" i="19"/>
  <c r="BX14" i="19"/>
  <c r="BX2" i="19"/>
  <c r="DN2" i="16"/>
  <c r="DO2" i="16" s="1"/>
  <c r="DN3" i="16"/>
  <c r="DP3" i="16" s="1"/>
  <c r="DQ3" i="16" s="1"/>
  <c r="DN4" i="16"/>
  <c r="DO4" i="16" s="1"/>
  <c r="DN5" i="16"/>
  <c r="DP5" i="16" s="1"/>
  <c r="DQ5" i="16" s="1"/>
  <c r="DN6" i="16"/>
  <c r="DO6" i="16" s="1"/>
  <c r="DN7" i="16"/>
  <c r="DP7" i="16" s="1"/>
  <c r="DQ7" i="16" s="1"/>
  <c r="DN8" i="16"/>
  <c r="DP8" i="16" s="1"/>
  <c r="DQ8" i="16" s="1"/>
  <c r="DN9" i="16"/>
  <c r="DO9" i="16" s="1"/>
  <c r="DN10" i="16"/>
  <c r="DP10" i="16" s="1"/>
  <c r="DQ10" i="16" s="1"/>
  <c r="DN11" i="16"/>
  <c r="DO11" i="16" s="1"/>
  <c r="DN12" i="16"/>
  <c r="DP12" i="16" s="1"/>
  <c r="DQ12" i="16" s="1"/>
  <c r="DN13" i="16"/>
  <c r="DO13" i="16" s="1"/>
  <c r="DN14" i="16"/>
  <c r="DP14" i="16" s="1"/>
  <c r="DQ14" i="16" s="1"/>
  <c r="DN15" i="16"/>
  <c r="DP15" i="16" s="1"/>
  <c r="DQ15" i="16" s="1"/>
  <c r="DN16" i="16"/>
  <c r="DO16" i="16" s="1"/>
  <c r="DN17" i="16"/>
  <c r="DO17" i="16" s="1"/>
  <c r="DN18" i="16"/>
  <c r="DP18" i="16" s="1"/>
  <c r="DQ18" i="16" s="1"/>
  <c r="DN19" i="16"/>
  <c r="DO19" i="16" s="1"/>
  <c r="DM2" i="16"/>
  <c r="DM3" i="16"/>
  <c r="DM4" i="16"/>
  <c r="DM5" i="16"/>
  <c r="DM6" i="16"/>
  <c r="DM7" i="16"/>
  <c r="DM8" i="16"/>
  <c r="DM9" i="16"/>
  <c r="DM10" i="16"/>
  <c r="DM11" i="16"/>
  <c r="DM12" i="16"/>
  <c r="DM13" i="16"/>
  <c r="DM14" i="16"/>
  <c r="DM15" i="16"/>
  <c r="DM16" i="16"/>
  <c r="DM17" i="16"/>
  <c r="DM18" i="16"/>
  <c r="DM19" i="16"/>
  <c r="DC3" i="3"/>
  <c r="DC4" i="3"/>
  <c r="DC5" i="3"/>
  <c r="DC6" i="3"/>
  <c r="DC7" i="3"/>
  <c r="DC8" i="3"/>
  <c r="DC9" i="3"/>
  <c r="DC10" i="3"/>
  <c r="DC11" i="3"/>
  <c r="DC12" i="3"/>
  <c r="DC13" i="3"/>
  <c r="DC14" i="3"/>
  <c r="DC15" i="3"/>
  <c r="DC16" i="3"/>
  <c r="DC17" i="3"/>
  <c r="DC18" i="3"/>
  <c r="DC19" i="3"/>
  <c r="DC20" i="3"/>
  <c r="DC21" i="3"/>
  <c r="DC22" i="3"/>
  <c r="DC23" i="3"/>
  <c r="DC24" i="3"/>
  <c r="DC25" i="3"/>
  <c r="DB3" i="3"/>
  <c r="DB4" i="3"/>
  <c r="DB5" i="3"/>
  <c r="DB6" i="3"/>
  <c r="DB7" i="3"/>
  <c r="DB8" i="3"/>
  <c r="DB9" i="3"/>
  <c r="DB10" i="3"/>
  <c r="DB11" i="3"/>
  <c r="DB12" i="3"/>
  <c r="DB13" i="3"/>
  <c r="DB14" i="3"/>
  <c r="DB15" i="3"/>
  <c r="DB16" i="3"/>
  <c r="DB17" i="3"/>
  <c r="DB18" i="3"/>
  <c r="DB19" i="3"/>
  <c r="DB20" i="3"/>
  <c r="DB21" i="3"/>
  <c r="DB22" i="3"/>
  <c r="DB23" i="3"/>
  <c r="DB24" i="3"/>
  <c r="DB25" i="3"/>
  <c r="DB2" i="3"/>
  <c r="FQ3" i="24"/>
  <c r="FQ4" i="24"/>
  <c r="FQ5" i="24"/>
  <c r="FQ6" i="24"/>
  <c r="FQ7" i="24"/>
  <c r="FQ8" i="24"/>
  <c r="FQ9" i="24"/>
  <c r="FQ10" i="24"/>
  <c r="FQ11" i="24"/>
  <c r="FQ12" i="24"/>
  <c r="FQ13" i="24"/>
  <c r="FP3" i="24"/>
  <c r="FP4" i="24"/>
  <c r="FP5" i="24"/>
  <c r="FP6" i="24"/>
  <c r="FP7" i="24"/>
  <c r="FP8" i="24"/>
  <c r="FP9" i="24"/>
  <c r="FP10" i="24"/>
  <c r="FP11" i="24"/>
  <c r="FP12" i="24"/>
  <c r="FP13" i="24"/>
  <c r="FP2" i="24"/>
  <c r="BZ14" i="19" l="1"/>
  <c r="BZ13" i="19"/>
  <c r="BZ10" i="19"/>
  <c r="BZ8" i="19"/>
  <c r="BZ4" i="19"/>
  <c r="BZ3" i="19"/>
  <c r="CA12" i="19"/>
  <c r="CB12" i="19" s="1"/>
  <c r="CA11" i="19"/>
  <c r="CB11" i="19" s="1"/>
  <c r="CA9" i="19"/>
  <c r="CB9" i="19" s="1"/>
  <c r="CA7" i="19"/>
  <c r="CB7" i="19" s="1"/>
  <c r="CA6" i="19"/>
  <c r="CB6" i="19" s="1"/>
  <c r="CA5" i="19"/>
  <c r="CB5" i="19" s="1"/>
  <c r="DR5" i="16"/>
  <c r="DR14" i="16"/>
  <c r="DR3" i="16"/>
  <c r="DR12" i="16"/>
  <c r="DR10" i="16"/>
  <c r="DR7" i="16"/>
  <c r="DR15" i="16"/>
  <c r="DR18" i="16"/>
  <c r="DR8" i="16"/>
  <c r="DE19" i="3"/>
  <c r="DF19" i="3" s="1"/>
  <c r="DE8" i="3"/>
  <c r="DF8" i="3" s="1"/>
  <c r="DE20" i="3"/>
  <c r="DF20" i="3" s="1"/>
  <c r="DE18" i="3"/>
  <c r="DF18" i="3" s="1"/>
  <c r="DE7" i="3"/>
  <c r="DF7" i="3" s="1"/>
  <c r="DE17" i="3"/>
  <c r="DF17" i="3" s="1"/>
  <c r="DE6" i="3"/>
  <c r="DF6" i="3" s="1"/>
  <c r="DE16" i="3"/>
  <c r="DF16" i="3" s="1"/>
  <c r="DE5" i="3"/>
  <c r="DF5" i="3" s="1"/>
  <c r="DE15" i="3"/>
  <c r="DF15" i="3" s="1"/>
  <c r="DE4" i="3"/>
  <c r="DF4" i="3" s="1"/>
  <c r="DE3" i="3"/>
  <c r="DF3" i="3" s="1"/>
  <c r="DE25" i="3"/>
  <c r="DF25" i="3" s="1"/>
  <c r="FU25" i="3"/>
  <c r="DE14" i="3"/>
  <c r="DF14" i="3" s="1"/>
  <c r="DE24" i="3"/>
  <c r="DF24" i="3" s="1"/>
  <c r="FU24" i="3"/>
  <c r="DE13" i="3"/>
  <c r="DF13" i="3" s="1"/>
  <c r="DE23" i="3"/>
  <c r="DF23" i="3" s="1"/>
  <c r="DE12" i="3"/>
  <c r="DF12" i="3" s="1"/>
  <c r="DE9" i="3"/>
  <c r="DF9" i="3" s="1"/>
  <c r="DE22" i="3"/>
  <c r="DF22" i="3" s="1"/>
  <c r="DE11" i="3"/>
  <c r="DF11" i="3" s="1"/>
  <c r="DE21" i="3"/>
  <c r="DF21" i="3" s="1"/>
  <c r="DE10" i="3"/>
  <c r="DF10" i="3" s="1"/>
  <c r="FS11" i="24"/>
  <c r="FT11" i="24" s="1"/>
  <c r="FS9" i="24"/>
  <c r="FT9" i="24" s="1"/>
  <c r="FS8" i="24"/>
  <c r="FT8" i="24" s="1"/>
  <c r="FS7" i="24"/>
  <c r="FT7" i="24" s="1"/>
  <c r="FS6" i="24"/>
  <c r="FT6" i="24" s="1"/>
  <c r="FS5" i="24"/>
  <c r="FT5" i="24" s="1"/>
  <c r="FS4" i="24"/>
  <c r="FT4" i="24" s="1"/>
  <c r="FS3" i="24"/>
  <c r="FT3" i="24" s="1"/>
  <c r="FS10" i="24"/>
  <c r="FT10" i="24" s="1"/>
  <c r="FS13" i="24"/>
  <c r="FT13" i="24" s="1"/>
  <c r="FS12" i="24"/>
  <c r="FT12" i="24" s="1"/>
  <c r="CC12" i="19"/>
  <c r="DG8" i="3"/>
  <c r="DG7" i="3"/>
  <c r="DD24" i="3"/>
  <c r="DD22" i="3"/>
  <c r="DD20" i="3"/>
  <c r="DD18" i="3"/>
  <c r="DD16" i="3"/>
  <c r="DD13" i="3"/>
  <c r="DD11" i="3"/>
  <c r="DD9" i="3"/>
  <c r="DD7" i="3"/>
  <c r="DD5" i="3"/>
  <c r="DD3" i="3"/>
  <c r="DD25" i="3"/>
  <c r="DD23" i="3"/>
  <c r="DD21" i="3"/>
  <c r="DD19" i="3"/>
  <c r="DD17" i="3"/>
  <c r="DD15" i="3"/>
  <c r="DD14" i="3"/>
  <c r="DD12" i="3"/>
  <c r="DD10" i="3"/>
  <c r="DD8" i="3"/>
  <c r="DD6" i="3"/>
  <c r="DD4" i="3"/>
  <c r="BZ12" i="19"/>
  <c r="BZ11" i="19"/>
  <c r="BZ9" i="19"/>
  <c r="BZ7" i="19"/>
  <c r="BZ6" i="19"/>
  <c r="BZ5" i="19"/>
  <c r="CA14" i="19"/>
  <c r="CB14" i="19" s="1"/>
  <c r="CA13" i="19"/>
  <c r="CB13" i="19" s="1"/>
  <c r="CA10" i="19"/>
  <c r="CB10" i="19" s="1"/>
  <c r="CA8" i="19"/>
  <c r="CB8" i="19" s="1"/>
  <c r="CA4" i="19"/>
  <c r="CB4" i="19" s="1"/>
  <c r="CA3" i="19"/>
  <c r="CB3" i="19" s="1"/>
  <c r="DO14" i="16"/>
  <c r="DO10" i="16"/>
  <c r="DO7" i="16"/>
  <c r="DO3" i="16"/>
  <c r="DO18" i="16"/>
  <c r="DO15" i="16"/>
  <c r="DO12" i="16"/>
  <c r="DO8" i="16"/>
  <c r="DO5" i="16"/>
  <c r="DP19" i="16"/>
  <c r="DQ19" i="16" s="1"/>
  <c r="DP17" i="16"/>
  <c r="DQ17" i="16" s="1"/>
  <c r="DP16" i="16"/>
  <c r="DQ16" i="16" s="1"/>
  <c r="DP13" i="16"/>
  <c r="DQ13" i="16" s="1"/>
  <c r="DP11" i="16"/>
  <c r="DQ11" i="16" s="1"/>
  <c r="DP9" i="16"/>
  <c r="DQ9" i="16" s="1"/>
  <c r="DP6" i="16"/>
  <c r="DQ6" i="16" s="1"/>
  <c r="DP4" i="16"/>
  <c r="DQ4" i="16" s="1"/>
  <c r="DP2" i="16"/>
  <c r="DQ2" i="16" s="1"/>
  <c r="FR12" i="24"/>
  <c r="FR10" i="24"/>
  <c r="FR8" i="24"/>
  <c r="FR6" i="24"/>
  <c r="FR4" i="24"/>
  <c r="FR3" i="24"/>
  <c r="FR13" i="24"/>
  <c r="FR11" i="24"/>
  <c r="FR9" i="24"/>
  <c r="FR7" i="24"/>
  <c r="FR5" i="24"/>
  <c r="CC6" i="19" l="1"/>
  <c r="CC9" i="19"/>
  <c r="CC5" i="19"/>
  <c r="CC7" i="19"/>
  <c r="CC11" i="19"/>
  <c r="FU9" i="24"/>
  <c r="FU13" i="24"/>
  <c r="FU3" i="24"/>
  <c r="FU4" i="24"/>
  <c r="FU8" i="24"/>
  <c r="FU11" i="24"/>
  <c r="DG16" i="3"/>
  <c r="DG25" i="3"/>
  <c r="DG9" i="3"/>
  <c r="DG23" i="3"/>
  <c r="DG14" i="3"/>
  <c r="DG17" i="3"/>
  <c r="DG18" i="3"/>
  <c r="DG22" i="3"/>
  <c r="DG12" i="3"/>
  <c r="DG13" i="3"/>
  <c r="DG24" i="3"/>
  <c r="DG3" i="3"/>
  <c r="DG4" i="3"/>
  <c r="DG5" i="3"/>
  <c r="DG6" i="3"/>
  <c r="DG20" i="3"/>
  <c r="DG19" i="3"/>
  <c r="DR4" i="16"/>
  <c r="DR2" i="16"/>
  <c r="DR9" i="16"/>
  <c r="DR13" i="16"/>
  <c r="DR11" i="16"/>
  <c r="DR16" i="16"/>
  <c r="DR17" i="16"/>
  <c r="DR6" i="16"/>
  <c r="DR19" i="16"/>
  <c r="FN10" i="3"/>
  <c r="FN23" i="3"/>
  <c r="FN17" i="3"/>
  <c r="FN21" i="3"/>
  <c r="FN13" i="3"/>
  <c r="FN4" i="3"/>
  <c r="FN7" i="3"/>
  <c r="DG10" i="3"/>
  <c r="FN11" i="3"/>
  <c r="FV24" i="3"/>
  <c r="FN24" i="3"/>
  <c r="FN15" i="3"/>
  <c r="FN18" i="3"/>
  <c r="DG11" i="3"/>
  <c r="FN22" i="3"/>
  <c r="FN14" i="3"/>
  <c r="FN5" i="3"/>
  <c r="FN20" i="3"/>
  <c r="DG15" i="3"/>
  <c r="FN9" i="3"/>
  <c r="FV25" i="3"/>
  <c r="FN25" i="3"/>
  <c r="FN16" i="3"/>
  <c r="FN8" i="3"/>
  <c r="DG21" i="3"/>
  <c r="FN12" i="3"/>
  <c r="FN3" i="3"/>
  <c r="FN6" i="3"/>
  <c r="FN19" i="3"/>
  <c r="FU6" i="24"/>
  <c r="FU10" i="24"/>
  <c r="FU12" i="24"/>
  <c r="FU5" i="24"/>
  <c r="FU7" i="24"/>
  <c r="CC3" i="19"/>
  <c r="CC4" i="19"/>
  <c r="CC10" i="19"/>
  <c r="CC13" i="19"/>
  <c r="CC8" i="19"/>
  <c r="CC14" i="19"/>
  <c r="EJ3" i="24"/>
  <c r="EJ4" i="24"/>
  <c r="EJ5" i="24"/>
  <c r="EJ6" i="24"/>
  <c r="EJ7" i="24"/>
  <c r="EJ8" i="24"/>
  <c r="EJ9" i="24"/>
  <c r="EJ10" i="24"/>
  <c r="EJ11" i="24"/>
  <c r="EJ12" i="24"/>
  <c r="EJ13" i="24"/>
  <c r="EJ2" i="24"/>
  <c r="EL2" i="24" s="1"/>
  <c r="EI3" i="24"/>
  <c r="EI4" i="24"/>
  <c r="EI5" i="24"/>
  <c r="EI6" i="24"/>
  <c r="EI7" i="24"/>
  <c r="EI8" i="24"/>
  <c r="EI9" i="24"/>
  <c r="EI10" i="24"/>
  <c r="EI11" i="24"/>
  <c r="EI12" i="24"/>
  <c r="EI13" i="24"/>
  <c r="EI2" i="24"/>
  <c r="FF2" i="16"/>
  <c r="FF3" i="16"/>
  <c r="FF4" i="16"/>
  <c r="FF5" i="16"/>
  <c r="FF6" i="16"/>
  <c r="FF7" i="16"/>
  <c r="FF8" i="16"/>
  <c r="FF9" i="16"/>
  <c r="FF10" i="16"/>
  <c r="FF11" i="16"/>
  <c r="FF12" i="16"/>
  <c r="FF13" i="16"/>
  <c r="FF14" i="16"/>
  <c r="FF15" i="16"/>
  <c r="FF16" i="16"/>
  <c r="FF17" i="16"/>
  <c r="FF18" i="16"/>
  <c r="FF19" i="16"/>
  <c r="FE2" i="16"/>
  <c r="FE3" i="16"/>
  <c r="FE4" i="16"/>
  <c r="FE5" i="16"/>
  <c r="FE6" i="16"/>
  <c r="FE7" i="16"/>
  <c r="FE8" i="16"/>
  <c r="FE9" i="16"/>
  <c r="FE10" i="16"/>
  <c r="FE11" i="16"/>
  <c r="FE12" i="16"/>
  <c r="FE13" i="16"/>
  <c r="FE14" i="16"/>
  <c r="FE15" i="16"/>
  <c r="FE16" i="16"/>
  <c r="FE17" i="16"/>
  <c r="FE18" i="16"/>
  <c r="FE19" i="16"/>
  <c r="DN3" i="5"/>
  <c r="DN4" i="5"/>
  <c r="DN5" i="5"/>
  <c r="DN6" i="5"/>
  <c r="DN7" i="5"/>
  <c r="DN8" i="5"/>
  <c r="DN9" i="5"/>
  <c r="DN10" i="5"/>
  <c r="DN11" i="5"/>
  <c r="DN12" i="5"/>
  <c r="DN13" i="5"/>
  <c r="DN14" i="5"/>
  <c r="DN15" i="5"/>
  <c r="DN16" i="5"/>
  <c r="DN17" i="5"/>
  <c r="DN18" i="5"/>
  <c r="DN19" i="5"/>
  <c r="DN20" i="5"/>
  <c r="DN21" i="5"/>
  <c r="DN22" i="5"/>
  <c r="DN23" i="5"/>
  <c r="DN24" i="5"/>
  <c r="DN25" i="5"/>
  <c r="DN26" i="5"/>
  <c r="DN27" i="5"/>
  <c r="DM3" i="5"/>
  <c r="DM4" i="5"/>
  <c r="DM5" i="5"/>
  <c r="DM6" i="5"/>
  <c r="DM7" i="5"/>
  <c r="DM8" i="5"/>
  <c r="DM9" i="5"/>
  <c r="DM10" i="5"/>
  <c r="DM11" i="5"/>
  <c r="DM12" i="5"/>
  <c r="DM13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" i="5"/>
  <c r="DC3" i="5"/>
  <c r="DE3" i="5" s="1"/>
  <c r="DF3" i="5" s="1"/>
  <c r="DC4" i="5"/>
  <c r="DE4" i="5" s="1"/>
  <c r="DF4" i="5" s="1"/>
  <c r="DC5" i="5"/>
  <c r="DE5" i="5" s="1"/>
  <c r="DF5" i="5" s="1"/>
  <c r="DC6" i="5"/>
  <c r="DE6" i="5" s="1"/>
  <c r="DF6" i="5" s="1"/>
  <c r="DC7" i="5"/>
  <c r="DE7" i="5" s="1"/>
  <c r="DF7" i="5" s="1"/>
  <c r="DC8" i="5"/>
  <c r="DE8" i="5" s="1"/>
  <c r="DF8" i="5" s="1"/>
  <c r="DC9" i="5"/>
  <c r="DE9" i="5" s="1"/>
  <c r="DF9" i="5" s="1"/>
  <c r="DC10" i="5"/>
  <c r="DE10" i="5" s="1"/>
  <c r="DF10" i="5" s="1"/>
  <c r="DC11" i="5"/>
  <c r="DE11" i="5" s="1"/>
  <c r="DF11" i="5" s="1"/>
  <c r="DC12" i="5"/>
  <c r="DE12" i="5" s="1"/>
  <c r="DF12" i="5" s="1"/>
  <c r="DC13" i="5"/>
  <c r="DE13" i="5" s="1"/>
  <c r="DF13" i="5" s="1"/>
  <c r="DC14" i="5"/>
  <c r="DE14" i="5" s="1"/>
  <c r="DF14" i="5" s="1"/>
  <c r="DC15" i="5"/>
  <c r="DE15" i="5" s="1"/>
  <c r="DF15" i="5" s="1"/>
  <c r="DC16" i="5"/>
  <c r="DE16" i="5" s="1"/>
  <c r="DF16" i="5" s="1"/>
  <c r="DC17" i="5"/>
  <c r="DD17" i="5" s="1"/>
  <c r="DC18" i="5"/>
  <c r="DE18" i="5" s="1"/>
  <c r="DF18" i="5" s="1"/>
  <c r="DC19" i="5"/>
  <c r="DE19" i="5" s="1"/>
  <c r="DF19" i="5" s="1"/>
  <c r="DC20" i="5"/>
  <c r="DE20" i="5" s="1"/>
  <c r="DF20" i="5" s="1"/>
  <c r="DC21" i="5"/>
  <c r="DD21" i="5" s="1"/>
  <c r="DC22" i="5"/>
  <c r="DE22" i="5" s="1"/>
  <c r="DF22" i="5" s="1"/>
  <c r="DC23" i="5"/>
  <c r="DE23" i="5" s="1"/>
  <c r="DF23" i="5" s="1"/>
  <c r="DC24" i="5"/>
  <c r="DE24" i="5" s="1"/>
  <c r="DF24" i="5" s="1"/>
  <c r="DC25" i="5"/>
  <c r="DD25" i="5" s="1"/>
  <c r="DC26" i="5"/>
  <c r="DE26" i="5" s="1"/>
  <c r="DF26" i="5" s="1"/>
  <c r="DC27" i="5"/>
  <c r="DE27" i="5" s="1"/>
  <c r="DF27" i="5" s="1"/>
  <c r="DB3" i="5"/>
  <c r="DB4" i="5"/>
  <c r="DB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" i="5"/>
  <c r="DC3" i="6"/>
  <c r="DE3" i="6" s="1"/>
  <c r="DF3" i="6" s="1"/>
  <c r="DC4" i="6"/>
  <c r="DE4" i="6" s="1"/>
  <c r="DF4" i="6" s="1"/>
  <c r="DC5" i="6"/>
  <c r="DE5" i="6" s="1"/>
  <c r="DF5" i="6" s="1"/>
  <c r="DC6" i="6"/>
  <c r="DE6" i="6" s="1"/>
  <c r="DF6" i="6" s="1"/>
  <c r="DC7" i="6"/>
  <c r="DE7" i="6" s="1"/>
  <c r="DF7" i="6" s="1"/>
  <c r="DC8" i="6"/>
  <c r="DE8" i="6" s="1"/>
  <c r="DF8" i="6" s="1"/>
  <c r="DC9" i="6"/>
  <c r="DD9" i="6" s="1"/>
  <c r="DC10" i="6"/>
  <c r="DE10" i="6" s="1"/>
  <c r="DF10" i="6" s="1"/>
  <c r="DC11" i="6"/>
  <c r="DE11" i="6" s="1"/>
  <c r="DF11" i="6" s="1"/>
  <c r="DC12" i="6"/>
  <c r="DE12" i="6" s="1"/>
  <c r="DF12" i="6" s="1"/>
  <c r="DC13" i="6"/>
  <c r="DD13" i="6" s="1"/>
  <c r="DC14" i="6"/>
  <c r="DE14" i="6" s="1"/>
  <c r="DF14" i="6" s="1"/>
  <c r="DC15" i="6"/>
  <c r="DE15" i="6" s="1"/>
  <c r="DF15" i="6" s="1"/>
  <c r="DC16" i="6"/>
  <c r="DE16" i="6" s="1"/>
  <c r="DF16" i="6" s="1"/>
  <c r="DC17" i="6"/>
  <c r="DD17" i="6" s="1"/>
  <c r="DC18" i="6"/>
  <c r="DE18" i="6" s="1"/>
  <c r="DF18" i="6" s="1"/>
  <c r="DC19" i="6"/>
  <c r="DE19" i="6" s="1"/>
  <c r="DF19" i="6" s="1"/>
  <c r="DC20" i="6"/>
  <c r="DD20" i="6" s="1"/>
  <c r="DC21" i="6"/>
  <c r="DE21" i="6" s="1"/>
  <c r="DF21" i="6" s="1"/>
  <c r="DC22" i="6"/>
  <c r="DE22" i="6" s="1"/>
  <c r="DF22" i="6" s="1"/>
  <c r="DC23" i="6"/>
  <c r="DE23" i="6" s="1"/>
  <c r="DF23" i="6" s="1"/>
  <c r="DC24" i="6"/>
  <c r="DD24" i="6" s="1"/>
  <c r="DC25" i="6"/>
  <c r="DE25" i="6" s="1"/>
  <c r="DF25" i="6" s="1"/>
  <c r="DC26" i="6"/>
  <c r="DE26" i="6" s="1"/>
  <c r="DF26" i="6" s="1"/>
  <c r="DC27" i="6"/>
  <c r="DE27" i="6" s="1"/>
  <c r="DF27" i="6" s="1"/>
  <c r="DC28" i="6"/>
  <c r="DE28" i="6" s="1"/>
  <c r="DF28" i="6" s="1"/>
  <c r="DC29" i="6"/>
  <c r="DE29" i="6" s="1"/>
  <c r="DF29" i="6" s="1"/>
  <c r="DC30" i="6"/>
  <c r="DD30" i="6" s="1"/>
  <c r="DC31" i="6"/>
  <c r="DE31" i="6" s="1"/>
  <c r="DF31" i="6" s="1"/>
  <c r="DC32" i="6"/>
  <c r="DE32" i="6" s="1"/>
  <c r="DF32" i="6" s="1"/>
  <c r="DC33" i="6"/>
  <c r="DE33" i="6" s="1"/>
  <c r="DF33" i="6" s="1"/>
  <c r="DC34" i="6"/>
  <c r="DD34" i="6" s="1"/>
  <c r="DC35" i="6"/>
  <c r="DE35" i="6" s="1"/>
  <c r="DF35" i="6" s="1"/>
  <c r="DC36" i="6"/>
  <c r="DE36" i="6" s="1"/>
  <c r="DF36" i="6" s="1"/>
  <c r="DC37" i="6"/>
  <c r="DE37" i="6" s="1"/>
  <c r="DF37" i="6" s="1"/>
  <c r="DC38" i="6"/>
  <c r="DD38" i="6" s="1"/>
  <c r="DC39" i="6"/>
  <c r="DE39" i="6" s="1"/>
  <c r="DF39" i="6" s="1"/>
  <c r="DC40" i="6"/>
  <c r="DE40" i="6" s="1"/>
  <c r="DF40" i="6" s="1"/>
  <c r="DB3" i="6"/>
  <c r="DB4" i="6"/>
  <c r="DB5" i="6"/>
  <c r="DB6" i="6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20" i="6"/>
  <c r="DB21" i="6"/>
  <c r="DB22" i="6"/>
  <c r="DB23" i="6"/>
  <c r="DB24" i="6"/>
  <c r="DB25" i="6"/>
  <c r="DB26" i="6"/>
  <c r="DB27" i="6"/>
  <c r="DB28" i="6"/>
  <c r="DB29" i="6"/>
  <c r="DB30" i="6"/>
  <c r="DB31" i="6"/>
  <c r="DB32" i="6"/>
  <c r="DB33" i="6"/>
  <c r="DB34" i="6"/>
  <c r="DB35" i="6"/>
  <c r="DB36" i="6"/>
  <c r="DB37" i="6"/>
  <c r="DB38" i="6"/>
  <c r="DB39" i="6"/>
  <c r="DB40" i="6"/>
  <c r="DB2" i="6"/>
  <c r="DP27" i="5" l="1"/>
  <c r="DQ27" i="5" s="1"/>
  <c r="FW24" i="3"/>
  <c r="FW25" i="3"/>
  <c r="DP16" i="5"/>
  <c r="DQ16" i="5" s="1"/>
  <c r="DP5" i="5"/>
  <c r="DQ5" i="5" s="1"/>
  <c r="DP15" i="5"/>
  <c r="DQ15" i="5" s="1"/>
  <c r="DP4" i="5"/>
  <c r="DQ4" i="5" s="1"/>
  <c r="DO26" i="5"/>
  <c r="DP14" i="5"/>
  <c r="DQ14" i="5" s="1"/>
  <c r="DP3" i="5"/>
  <c r="DQ3" i="5" s="1"/>
  <c r="DP25" i="5"/>
  <c r="DQ25" i="5" s="1"/>
  <c r="DP13" i="5"/>
  <c r="DQ13" i="5" s="1"/>
  <c r="DP24" i="5"/>
  <c r="DQ24" i="5" s="1"/>
  <c r="DP12" i="5"/>
  <c r="DQ12" i="5" s="1"/>
  <c r="DP23" i="5"/>
  <c r="DQ23" i="5" s="1"/>
  <c r="DP11" i="5"/>
  <c r="DQ11" i="5" s="1"/>
  <c r="DO22" i="5"/>
  <c r="DP10" i="5"/>
  <c r="DQ10" i="5" s="1"/>
  <c r="DP21" i="5"/>
  <c r="DQ21" i="5" s="1"/>
  <c r="DP9" i="5"/>
  <c r="DQ9" i="5" s="1"/>
  <c r="DP17" i="5"/>
  <c r="DQ17" i="5" s="1"/>
  <c r="DP20" i="5"/>
  <c r="DQ20" i="5" s="1"/>
  <c r="DP6" i="5"/>
  <c r="DQ6" i="5" s="1"/>
  <c r="DP19" i="5"/>
  <c r="DQ19" i="5" s="1"/>
  <c r="DP8" i="5"/>
  <c r="DQ8" i="5" s="1"/>
  <c r="DO18" i="5"/>
  <c r="DP7" i="5"/>
  <c r="DQ7" i="5" s="1"/>
  <c r="FH3" i="16"/>
  <c r="FI3" i="16" s="1"/>
  <c r="FH12" i="16"/>
  <c r="FI12" i="16" s="1"/>
  <c r="FG11" i="16"/>
  <c r="FH10" i="16"/>
  <c r="FI10" i="16" s="1"/>
  <c r="FG13" i="16"/>
  <c r="FG19" i="16"/>
  <c r="FG9" i="16"/>
  <c r="FH14" i="16"/>
  <c r="FI14" i="16" s="1"/>
  <c r="FH18" i="16"/>
  <c r="FI18" i="16" s="1"/>
  <c r="FH8" i="16"/>
  <c r="FI8" i="16" s="1"/>
  <c r="FG17" i="16"/>
  <c r="FH7" i="16"/>
  <c r="FI7" i="16" s="1"/>
  <c r="FG16" i="16"/>
  <c r="FG6" i="16"/>
  <c r="FG2" i="16"/>
  <c r="FH15" i="16"/>
  <c r="FI15" i="16" s="1"/>
  <c r="FH5" i="16"/>
  <c r="FI5" i="16" s="1"/>
  <c r="FG4" i="16"/>
  <c r="FO17" i="3"/>
  <c r="FP17" i="3"/>
  <c r="FP3" i="3"/>
  <c r="FO3" i="3"/>
  <c r="FO5" i="3"/>
  <c r="FP5" i="3"/>
  <c r="FO7" i="3"/>
  <c r="FP7" i="3"/>
  <c r="FR25" i="3"/>
  <c r="FS25" i="3" s="1"/>
  <c r="FP25" i="3"/>
  <c r="FO25" i="3"/>
  <c r="FP15" i="3"/>
  <c r="FO15" i="3"/>
  <c r="FP4" i="3"/>
  <c r="FO4" i="3"/>
  <c r="FP12" i="3"/>
  <c r="FO12" i="3"/>
  <c r="FP14" i="3"/>
  <c r="FO14" i="3"/>
  <c r="FP9" i="3"/>
  <c r="FO9" i="3"/>
  <c r="FP24" i="3"/>
  <c r="FO24" i="3"/>
  <c r="FR24" i="3"/>
  <c r="FS24" i="3" s="1"/>
  <c r="FP13" i="3"/>
  <c r="FO13" i="3"/>
  <c r="FP23" i="3"/>
  <c r="FO23" i="3"/>
  <c r="FP19" i="3"/>
  <c r="FO19" i="3"/>
  <c r="FP22" i="3"/>
  <c r="FO22" i="3"/>
  <c r="FP8" i="3"/>
  <c r="FO8" i="3"/>
  <c r="FP11" i="3"/>
  <c r="FO11" i="3"/>
  <c r="FP21" i="3"/>
  <c r="FO21" i="3"/>
  <c r="FP10" i="3"/>
  <c r="FO10" i="3"/>
  <c r="FO6" i="3"/>
  <c r="FP6" i="3"/>
  <c r="FP20" i="3"/>
  <c r="FO20" i="3"/>
  <c r="FO16" i="3"/>
  <c r="FP16" i="3"/>
  <c r="FO18" i="3"/>
  <c r="FP18" i="3"/>
  <c r="EL8" i="24"/>
  <c r="EM8" i="24" s="1"/>
  <c r="EL7" i="24"/>
  <c r="EM7" i="24" s="1"/>
  <c r="EL6" i="24"/>
  <c r="EM6" i="24" s="1"/>
  <c r="EL5" i="24"/>
  <c r="EM5" i="24" s="1"/>
  <c r="EL4" i="24"/>
  <c r="EM4" i="24" s="1"/>
  <c r="EL3" i="24"/>
  <c r="EM3" i="24" s="1"/>
  <c r="EL13" i="24"/>
  <c r="EM13" i="24" s="1"/>
  <c r="EL12" i="24"/>
  <c r="EM12" i="24" s="1"/>
  <c r="EL11" i="24"/>
  <c r="EM11" i="24" s="1"/>
  <c r="EL10" i="24"/>
  <c r="EM10" i="24" s="1"/>
  <c r="EL9" i="24"/>
  <c r="EM9" i="24" s="1"/>
  <c r="DG26" i="5"/>
  <c r="DG24" i="5"/>
  <c r="DG22" i="5"/>
  <c r="DG20" i="5"/>
  <c r="DG18" i="5"/>
  <c r="DG16" i="5"/>
  <c r="DG14" i="5"/>
  <c r="DG12" i="5"/>
  <c r="DG10" i="5"/>
  <c r="DG7" i="5"/>
  <c r="DG5" i="5"/>
  <c r="DG3" i="5"/>
  <c r="DR15" i="5"/>
  <c r="DG27" i="5"/>
  <c r="DG23" i="5"/>
  <c r="DG19" i="5"/>
  <c r="DG15" i="5"/>
  <c r="DG13" i="5"/>
  <c r="DG11" i="5"/>
  <c r="DG9" i="5"/>
  <c r="DG8" i="5"/>
  <c r="DG6" i="5"/>
  <c r="DG4" i="5"/>
  <c r="DG39" i="6"/>
  <c r="DG37" i="6"/>
  <c r="DG35" i="6"/>
  <c r="DG33" i="6"/>
  <c r="DG31" i="6"/>
  <c r="DG29" i="6"/>
  <c r="DG27" i="6"/>
  <c r="DG26" i="6"/>
  <c r="DG25" i="6"/>
  <c r="DG23" i="6"/>
  <c r="DG21" i="6"/>
  <c r="DG19" i="6"/>
  <c r="DG18" i="6"/>
  <c r="DG16" i="6"/>
  <c r="DG14" i="6"/>
  <c r="DG12" i="6"/>
  <c r="DG10" i="6"/>
  <c r="DG8" i="6"/>
  <c r="DG6" i="6"/>
  <c r="DG5" i="6"/>
  <c r="DG3" i="6"/>
  <c r="DG40" i="6"/>
  <c r="DG36" i="6"/>
  <c r="DG32" i="6"/>
  <c r="DG28" i="6"/>
  <c r="DG22" i="6"/>
  <c r="DG15" i="6"/>
  <c r="DG11" i="6"/>
  <c r="DG7" i="6"/>
  <c r="DG4" i="6"/>
  <c r="EK12" i="24"/>
  <c r="EK10" i="24"/>
  <c r="EK8" i="24"/>
  <c r="EK6" i="24"/>
  <c r="EK4" i="24"/>
  <c r="EK3" i="24"/>
  <c r="EK2" i="24"/>
  <c r="EK13" i="24"/>
  <c r="EK11" i="24"/>
  <c r="EK9" i="24"/>
  <c r="EK7" i="24"/>
  <c r="EK5" i="24"/>
  <c r="FG18" i="16"/>
  <c r="FG15" i="16"/>
  <c r="FG14" i="16"/>
  <c r="FG12" i="16"/>
  <c r="FG10" i="16"/>
  <c r="FG8" i="16"/>
  <c r="FG7" i="16"/>
  <c r="FG5" i="16"/>
  <c r="FG3" i="16"/>
  <c r="FH19" i="16"/>
  <c r="FI19" i="16" s="1"/>
  <c r="FH17" i="16"/>
  <c r="FI17" i="16" s="1"/>
  <c r="FH16" i="16"/>
  <c r="FI16" i="16" s="1"/>
  <c r="FH13" i="16"/>
  <c r="FI13" i="16" s="1"/>
  <c r="FH11" i="16"/>
  <c r="FI11" i="16" s="1"/>
  <c r="FH9" i="16"/>
  <c r="FI9" i="16" s="1"/>
  <c r="FH6" i="16"/>
  <c r="FI6" i="16" s="1"/>
  <c r="FH4" i="16"/>
  <c r="FI4" i="16" s="1"/>
  <c r="FH2" i="16"/>
  <c r="FI2" i="16" s="1"/>
  <c r="DO24" i="5"/>
  <c r="DO20" i="5"/>
  <c r="DO16" i="5"/>
  <c r="DO12" i="5"/>
  <c r="DO5" i="5"/>
  <c r="DP26" i="5"/>
  <c r="DQ26" i="5" s="1"/>
  <c r="DP22" i="5"/>
  <c r="DQ22" i="5" s="1"/>
  <c r="DP18" i="5"/>
  <c r="DQ18" i="5" s="1"/>
  <c r="DO14" i="5"/>
  <c r="DO10" i="5"/>
  <c r="DO7" i="5"/>
  <c r="DO3" i="5"/>
  <c r="DO27" i="5"/>
  <c r="DO25" i="5"/>
  <c r="DO23" i="5"/>
  <c r="DO21" i="5"/>
  <c r="DO19" i="5"/>
  <c r="DO17" i="5"/>
  <c r="DO15" i="5"/>
  <c r="DO13" i="5"/>
  <c r="DO11" i="5"/>
  <c r="DO9" i="5"/>
  <c r="DO8" i="5"/>
  <c r="DO6" i="5"/>
  <c r="DO4" i="5"/>
  <c r="DD27" i="5"/>
  <c r="DD23" i="5"/>
  <c r="DD19" i="5"/>
  <c r="DD15" i="5"/>
  <c r="DD11" i="5"/>
  <c r="DD8" i="5"/>
  <c r="DD4" i="5"/>
  <c r="DE25" i="5"/>
  <c r="DF25" i="5" s="1"/>
  <c r="DE21" i="5"/>
  <c r="DF21" i="5" s="1"/>
  <c r="DE17" i="5"/>
  <c r="DF17" i="5" s="1"/>
  <c r="DD13" i="5"/>
  <c r="DD9" i="5"/>
  <c r="DD6" i="5"/>
  <c r="DD26" i="5"/>
  <c r="DD24" i="5"/>
  <c r="DD22" i="5"/>
  <c r="DD20" i="5"/>
  <c r="DD18" i="5"/>
  <c r="DD16" i="5"/>
  <c r="DD14" i="5"/>
  <c r="DD12" i="5"/>
  <c r="DD10" i="5"/>
  <c r="DD7" i="5"/>
  <c r="DD5" i="5"/>
  <c r="DD3" i="5"/>
  <c r="DD40" i="6"/>
  <c r="DD36" i="6"/>
  <c r="DD32" i="6"/>
  <c r="DD28" i="6"/>
  <c r="DD22" i="6"/>
  <c r="DD15" i="6"/>
  <c r="DD11" i="6"/>
  <c r="DD7" i="6"/>
  <c r="DD4" i="6"/>
  <c r="DE38" i="6"/>
  <c r="DF38" i="6" s="1"/>
  <c r="DE34" i="6"/>
  <c r="DF34" i="6" s="1"/>
  <c r="DE30" i="6"/>
  <c r="DF30" i="6" s="1"/>
  <c r="DE24" i="6"/>
  <c r="DF24" i="6" s="1"/>
  <c r="DE20" i="6"/>
  <c r="DF20" i="6" s="1"/>
  <c r="DE17" i="6"/>
  <c r="DF17" i="6" s="1"/>
  <c r="DE13" i="6"/>
  <c r="DF13" i="6" s="1"/>
  <c r="DE9" i="6"/>
  <c r="DF9" i="6" s="1"/>
  <c r="DD39" i="6"/>
  <c r="DD37" i="6"/>
  <c r="DD35" i="6"/>
  <c r="DD33" i="6"/>
  <c r="DD31" i="6"/>
  <c r="DD29" i="6"/>
  <c r="DD27" i="6"/>
  <c r="DD26" i="6"/>
  <c r="DD25" i="6"/>
  <c r="DD23" i="6"/>
  <c r="DD21" i="6"/>
  <c r="DD19" i="6"/>
  <c r="DD18" i="6"/>
  <c r="DD16" i="6"/>
  <c r="DD14" i="6"/>
  <c r="DD12" i="6"/>
  <c r="DD10" i="6"/>
  <c r="DD8" i="6"/>
  <c r="DD6" i="6"/>
  <c r="DD5" i="6"/>
  <c r="DD3" i="6"/>
  <c r="CU13" i="24"/>
  <c r="CQ13" i="24"/>
  <c r="CJ13" i="24"/>
  <c r="CK13" i="24" s="1"/>
  <c r="CI13" i="24"/>
  <c r="BY13" i="24"/>
  <c r="BZ13" i="24" s="1"/>
  <c r="BX13" i="24"/>
  <c r="BN13" i="24"/>
  <c r="BO13" i="24" s="1"/>
  <c r="BM13" i="24"/>
  <c r="BC13" i="24"/>
  <c r="BD13" i="24" s="1"/>
  <c r="BB13" i="24"/>
  <c r="AR13" i="24"/>
  <c r="AS13" i="24" s="1"/>
  <c r="AQ13" i="24"/>
  <c r="AG13" i="24"/>
  <c r="AH13" i="24" s="1"/>
  <c r="AF13" i="24"/>
  <c r="V13" i="24"/>
  <c r="W13" i="24" s="1"/>
  <c r="U13" i="24"/>
  <c r="O13" i="24"/>
  <c r="P13" i="24" s="1"/>
  <c r="K13" i="24"/>
  <c r="L13" i="24" s="1"/>
  <c r="CU12" i="24"/>
  <c r="CQ12" i="24"/>
  <c r="CJ12" i="24"/>
  <c r="CL12" i="24" s="1"/>
  <c r="CM12" i="24" s="1"/>
  <c r="CI12" i="24"/>
  <c r="BY12" i="24"/>
  <c r="CA12" i="24" s="1"/>
  <c r="CB12" i="24" s="1"/>
  <c r="BX12" i="24"/>
  <c r="BN12" i="24"/>
  <c r="BP12" i="24" s="1"/>
  <c r="BQ12" i="24" s="1"/>
  <c r="BM12" i="24"/>
  <c r="BC12" i="24"/>
  <c r="BE12" i="24" s="1"/>
  <c r="BF12" i="24" s="1"/>
  <c r="BB12" i="24"/>
  <c r="AR12" i="24"/>
  <c r="AT12" i="24" s="1"/>
  <c r="AU12" i="24" s="1"/>
  <c r="AQ12" i="24"/>
  <c r="AG12" i="24"/>
  <c r="AI12" i="24" s="1"/>
  <c r="AJ12" i="24" s="1"/>
  <c r="AF12" i="24"/>
  <c r="V12" i="24"/>
  <c r="X12" i="24" s="1"/>
  <c r="Y12" i="24" s="1"/>
  <c r="U12" i="24"/>
  <c r="O12" i="24"/>
  <c r="P12" i="24" s="1"/>
  <c r="K12" i="24"/>
  <c r="L12" i="24" s="1"/>
  <c r="CU11" i="24"/>
  <c r="CQ11" i="24"/>
  <c r="CJ11" i="24"/>
  <c r="CI11" i="24"/>
  <c r="BY11" i="24"/>
  <c r="BX11" i="24"/>
  <c r="BN11" i="24"/>
  <c r="BM11" i="24"/>
  <c r="BC11" i="24"/>
  <c r="BB11" i="24"/>
  <c r="AR11" i="24"/>
  <c r="AT11" i="24" s="1"/>
  <c r="AU11" i="24" s="1"/>
  <c r="AQ11" i="24"/>
  <c r="AG11" i="24"/>
  <c r="AI11" i="24" s="1"/>
  <c r="AJ11" i="24" s="1"/>
  <c r="AF11" i="24"/>
  <c r="V11" i="24"/>
  <c r="X11" i="24" s="1"/>
  <c r="Y11" i="24" s="1"/>
  <c r="U11" i="24"/>
  <c r="O11" i="24"/>
  <c r="P11" i="24" s="1"/>
  <c r="K11" i="24"/>
  <c r="L11" i="24" s="1"/>
  <c r="CU10" i="24"/>
  <c r="CQ10" i="24"/>
  <c r="CJ10" i="24"/>
  <c r="CL10" i="24" s="1"/>
  <c r="CM10" i="24" s="1"/>
  <c r="CI10" i="24"/>
  <c r="BY10" i="24"/>
  <c r="CA10" i="24" s="1"/>
  <c r="CB10" i="24" s="1"/>
  <c r="BX10" i="24"/>
  <c r="BN10" i="24"/>
  <c r="BP10" i="24" s="1"/>
  <c r="BQ10" i="24" s="1"/>
  <c r="BM10" i="24"/>
  <c r="BC10" i="24"/>
  <c r="BE10" i="24" s="1"/>
  <c r="BF10" i="24" s="1"/>
  <c r="BB10" i="24"/>
  <c r="AR10" i="24"/>
  <c r="AT10" i="24" s="1"/>
  <c r="AU10" i="24" s="1"/>
  <c r="AQ10" i="24"/>
  <c r="AG10" i="24"/>
  <c r="AI10" i="24" s="1"/>
  <c r="AJ10" i="24" s="1"/>
  <c r="AF10" i="24"/>
  <c r="V10" i="24"/>
  <c r="X10" i="24" s="1"/>
  <c r="Y10" i="24" s="1"/>
  <c r="U10" i="24"/>
  <c r="O10" i="24"/>
  <c r="P10" i="24" s="1"/>
  <c r="K10" i="24"/>
  <c r="L10" i="24" s="1"/>
  <c r="CU9" i="24"/>
  <c r="CQ9" i="24"/>
  <c r="CJ9" i="24"/>
  <c r="CK9" i="24" s="1"/>
  <c r="CI9" i="24"/>
  <c r="BY9" i="24"/>
  <c r="BZ9" i="24" s="1"/>
  <c r="BX9" i="24"/>
  <c r="BN9" i="24"/>
  <c r="BO9" i="24" s="1"/>
  <c r="BM9" i="24"/>
  <c r="BC9" i="24"/>
  <c r="BD9" i="24" s="1"/>
  <c r="BB9" i="24"/>
  <c r="AR9" i="24"/>
  <c r="AS9" i="24" s="1"/>
  <c r="AQ9" i="24"/>
  <c r="AG9" i="24"/>
  <c r="AH9" i="24" s="1"/>
  <c r="AF9" i="24"/>
  <c r="V9" i="24"/>
  <c r="W9" i="24" s="1"/>
  <c r="U9" i="24"/>
  <c r="O9" i="24"/>
  <c r="P9" i="24" s="1"/>
  <c r="K9" i="24"/>
  <c r="L9" i="24" s="1"/>
  <c r="CU8" i="24"/>
  <c r="CQ8" i="24"/>
  <c r="CJ8" i="24"/>
  <c r="CL8" i="24" s="1"/>
  <c r="CM8" i="24" s="1"/>
  <c r="CI8" i="24"/>
  <c r="BY8" i="24"/>
  <c r="CA8" i="24" s="1"/>
  <c r="CB8" i="24" s="1"/>
  <c r="BX8" i="24"/>
  <c r="BN8" i="24"/>
  <c r="BP8" i="24" s="1"/>
  <c r="BQ8" i="24" s="1"/>
  <c r="BM8" i="24"/>
  <c r="BC8" i="24"/>
  <c r="BE8" i="24" s="1"/>
  <c r="BF8" i="24" s="1"/>
  <c r="BB8" i="24"/>
  <c r="AR8" i="24"/>
  <c r="AT8" i="24" s="1"/>
  <c r="AU8" i="24" s="1"/>
  <c r="AQ8" i="24"/>
  <c r="AG8" i="24"/>
  <c r="AI8" i="24" s="1"/>
  <c r="AJ8" i="24" s="1"/>
  <c r="AF8" i="24"/>
  <c r="V8" i="24"/>
  <c r="X8" i="24" s="1"/>
  <c r="Y8" i="24" s="1"/>
  <c r="U8" i="24"/>
  <c r="O8" i="24"/>
  <c r="P8" i="24" s="1"/>
  <c r="K8" i="24"/>
  <c r="L8" i="24" s="1"/>
  <c r="CU7" i="24"/>
  <c r="CQ7" i="24"/>
  <c r="CJ7" i="24"/>
  <c r="CL7" i="24" s="1"/>
  <c r="CM7" i="24" s="1"/>
  <c r="CI7" i="24"/>
  <c r="BY7" i="24"/>
  <c r="CA7" i="24" s="1"/>
  <c r="CB7" i="24" s="1"/>
  <c r="BX7" i="24"/>
  <c r="BN7" i="24"/>
  <c r="BP7" i="24" s="1"/>
  <c r="BQ7" i="24" s="1"/>
  <c r="BM7" i="24"/>
  <c r="BC7" i="24"/>
  <c r="BE7" i="24" s="1"/>
  <c r="BF7" i="24" s="1"/>
  <c r="BB7" i="24"/>
  <c r="AR7" i="24"/>
  <c r="AT7" i="24" s="1"/>
  <c r="AU7" i="24" s="1"/>
  <c r="AQ7" i="24"/>
  <c r="AG7" i="24"/>
  <c r="AI7" i="24" s="1"/>
  <c r="AJ7" i="24" s="1"/>
  <c r="AF7" i="24"/>
  <c r="V7" i="24"/>
  <c r="X7" i="24" s="1"/>
  <c r="Y7" i="24" s="1"/>
  <c r="U7" i="24"/>
  <c r="O7" i="24"/>
  <c r="P7" i="24" s="1"/>
  <c r="K7" i="24"/>
  <c r="L7" i="24" s="1"/>
  <c r="CU6" i="24"/>
  <c r="CQ6" i="24"/>
  <c r="CJ6" i="24"/>
  <c r="CK6" i="24" s="1"/>
  <c r="CI6" i="24"/>
  <c r="BY6" i="24"/>
  <c r="BZ6" i="24" s="1"/>
  <c r="BX6" i="24"/>
  <c r="BN6" i="24"/>
  <c r="BO6" i="24" s="1"/>
  <c r="BM6" i="24"/>
  <c r="BC6" i="24"/>
  <c r="BD6" i="24" s="1"/>
  <c r="BB6" i="24"/>
  <c r="AR6" i="24"/>
  <c r="AS6" i="24" s="1"/>
  <c r="AQ6" i="24"/>
  <c r="AG6" i="24"/>
  <c r="AH6" i="24" s="1"/>
  <c r="AF6" i="24"/>
  <c r="V6" i="24"/>
  <c r="W6" i="24" s="1"/>
  <c r="U6" i="24"/>
  <c r="O6" i="24"/>
  <c r="P6" i="24" s="1"/>
  <c r="K6" i="24"/>
  <c r="L6" i="24" s="1"/>
  <c r="CU5" i="24"/>
  <c r="CQ5" i="24"/>
  <c r="CJ5" i="24"/>
  <c r="CL5" i="24" s="1"/>
  <c r="CM5" i="24" s="1"/>
  <c r="CI5" i="24"/>
  <c r="BY5" i="24"/>
  <c r="CA5" i="24" s="1"/>
  <c r="CB5" i="24" s="1"/>
  <c r="BX5" i="24"/>
  <c r="BN5" i="24"/>
  <c r="BP5" i="24" s="1"/>
  <c r="BQ5" i="24" s="1"/>
  <c r="BM5" i="24"/>
  <c r="BC5" i="24"/>
  <c r="BE5" i="24" s="1"/>
  <c r="BF5" i="24" s="1"/>
  <c r="BB5" i="24"/>
  <c r="AR5" i="24"/>
  <c r="AT5" i="24" s="1"/>
  <c r="AU5" i="24" s="1"/>
  <c r="AQ5" i="24"/>
  <c r="AG5" i="24"/>
  <c r="AI5" i="24" s="1"/>
  <c r="AJ5" i="24" s="1"/>
  <c r="AF5" i="24"/>
  <c r="V5" i="24"/>
  <c r="X5" i="24" s="1"/>
  <c r="Y5" i="24" s="1"/>
  <c r="U5" i="24"/>
  <c r="O5" i="24"/>
  <c r="P5" i="24" s="1"/>
  <c r="K5" i="24"/>
  <c r="L5" i="24" s="1"/>
  <c r="CU4" i="24"/>
  <c r="CQ4" i="24"/>
  <c r="CJ4" i="24"/>
  <c r="CK4" i="24" s="1"/>
  <c r="CI4" i="24"/>
  <c r="BY4" i="24"/>
  <c r="BZ4" i="24" s="1"/>
  <c r="BX4" i="24"/>
  <c r="BN4" i="24"/>
  <c r="BO4" i="24" s="1"/>
  <c r="BM4" i="24"/>
  <c r="BC4" i="24"/>
  <c r="BD4" i="24" s="1"/>
  <c r="BB4" i="24"/>
  <c r="AR4" i="24"/>
  <c r="AS4" i="24" s="1"/>
  <c r="AQ4" i="24"/>
  <c r="AG4" i="24"/>
  <c r="AH4" i="24" s="1"/>
  <c r="AF4" i="24"/>
  <c r="V4" i="24"/>
  <c r="W4" i="24" s="1"/>
  <c r="U4" i="24"/>
  <c r="O4" i="24"/>
  <c r="P4" i="24" s="1"/>
  <c r="K4" i="24"/>
  <c r="L4" i="24" s="1"/>
  <c r="CU3" i="24"/>
  <c r="CQ3" i="24"/>
  <c r="CJ3" i="24"/>
  <c r="CL3" i="24" s="1"/>
  <c r="CM3" i="24" s="1"/>
  <c r="CI3" i="24"/>
  <c r="BY3" i="24"/>
  <c r="CA3" i="24" s="1"/>
  <c r="CB3" i="24" s="1"/>
  <c r="BX3" i="24"/>
  <c r="BN3" i="24"/>
  <c r="BP3" i="24" s="1"/>
  <c r="BQ3" i="24" s="1"/>
  <c r="BM3" i="24"/>
  <c r="BC3" i="24"/>
  <c r="BE3" i="24" s="1"/>
  <c r="BF3" i="24" s="1"/>
  <c r="BB3" i="24"/>
  <c r="AR3" i="24"/>
  <c r="AT3" i="24" s="1"/>
  <c r="AU3" i="24" s="1"/>
  <c r="AQ3" i="24"/>
  <c r="AG3" i="24"/>
  <c r="AI3" i="24" s="1"/>
  <c r="AJ3" i="24" s="1"/>
  <c r="AF3" i="24"/>
  <c r="V3" i="24"/>
  <c r="X3" i="24" s="1"/>
  <c r="Y3" i="24" s="1"/>
  <c r="U3" i="24"/>
  <c r="O3" i="24"/>
  <c r="P3" i="24" s="1"/>
  <c r="K3" i="24"/>
  <c r="L3" i="24" s="1"/>
  <c r="FQ2" i="24"/>
  <c r="FF2" i="24"/>
  <c r="FH2" i="24" s="1"/>
  <c r="FI2" i="24" s="1"/>
  <c r="EU2" i="24"/>
  <c r="EW2" i="24" s="1"/>
  <c r="EX2" i="24" s="1"/>
  <c r="EM2" i="24"/>
  <c r="DY2" i="24"/>
  <c r="EA2" i="24" s="1"/>
  <c r="EB2" i="24" s="1"/>
  <c r="DN2" i="24"/>
  <c r="DP2" i="24" s="1"/>
  <c r="DQ2" i="24" s="1"/>
  <c r="CU2" i="24"/>
  <c r="CQ2" i="24"/>
  <c r="CJ2" i="24"/>
  <c r="CK2" i="24" s="1"/>
  <c r="CI2" i="24"/>
  <c r="BY2" i="24"/>
  <c r="BZ2" i="24" s="1"/>
  <c r="BX2" i="24"/>
  <c r="BN2" i="24"/>
  <c r="BO2" i="24" s="1"/>
  <c r="BM2" i="24"/>
  <c r="BC2" i="24"/>
  <c r="BD2" i="24" s="1"/>
  <c r="BB2" i="24"/>
  <c r="AR2" i="24"/>
  <c r="AS2" i="24" s="1"/>
  <c r="AQ2" i="24"/>
  <c r="AG2" i="24"/>
  <c r="AH2" i="24" s="1"/>
  <c r="AF2" i="24"/>
  <c r="V2" i="24"/>
  <c r="W2" i="24" s="1"/>
  <c r="U2" i="24"/>
  <c r="K2" i="24"/>
  <c r="L2" i="24" s="1"/>
  <c r="DR10" i="5" l="1"/>
  <c r="DR16" i="5"/>
  <c r="DR3" i="5"/>
  <c r="DR12" i="5"/>
  <c r="DR20" i="5"/>
  <c r="DR4" i="5"/>
  <c r="DR23" i="5"/>
  <c r="DR7" i="5"/>
  <c r="DR6" i="5"/>
  <c r="DR9" i="5"/>
  <c r="DR11" i="5"/>
  <c r="DR13" i="5"/>
  <c r="DR19" i="5"/>
  <c r="DR17" i="5"/>
  <c r="DR21" i="5"/>
  <c r="DR24" i="5"/>
  <c r="DR25" i="5"/>
  <c r="DR14" i="5"/>
  <c r="DR5" i="5"/>
  <c r="GJ2" i="16"/>
  <c r="EN5" i="24"/>
  <c r="DR27" i="5"/>
  <c r="GJ27" i="5"/>
  <c r="GK27" i="5" s="1"/>
  <c r="FY4" i="24"/>
  <c r="EN7" i="24"/>
  <c r="EN6" i="24"/>
  <c r="EN3" i="24"/>
  <c r="EN11" i="24"/>
  <c r="EN8" i="24"/>
  <c r="EN13" i="24"/>
  <c r="GJ26" i="5"/>
  <c r="GJ8" i="5"/>
  <c r="GJ9" i="5"/>
  <c r="GJ12" i="5"/>
  <c r="GJ19" i="5"/>
  <c r="GJ21" i="5"/>
  <c r="GJ24" i="5"/>
  <c r="GJ4" i="5"/>
  <c r="GJ6" i="5"/>
  <c r="GJ10" i="5"/>
  <c r="GJ13" i="5"/>
  <c r="GJ15" i="5"/>
  <c r="DR8" i="5"/>
  <c r="GJ25" i="5"/>
  <c r="GJ7" i="5"/>
  <c r="GJ20" i="5"/>
  <c r="GJ11" i="5"/>
  <c r="GJ3" i="5"/>
  <c r="GJ5" i="5"/>
  <c r="GJ22" i="5"/>
  <c r="GJ18" i="5"/>
  <c r="GJ17" i="5"/>
  <c r="GJ23" i="5"/>
  <c r="GJ14" i="5"/>
  <c r="GJ16" i="5"/>
  <c r="FJ17" i="16"/>
  <c r="GJ17" i="16"/>
  <c r="FJ15" i="16"/>
  <c r="GJ15" i="16"/>
  <c r="FJ19" i="16"/>
  <c r="GJ19" i="16"/>
  <c r="FJ2" i="16"/>
  <c r="FJ4" i="16"/>
  <c r="GJ4" i="16"/>
  <c r="FJ8" i="16"/>
  <c r="GJ8" i="16"/>
  <c r="FJ10" i="16"/>
  <c r="GJ10" i="16"/>
  <c r="FJ6" i="16"/>
  <c r="GJ6" i="16"/>
  <c r="FJ18" i="16"/>
  <c r="GJ18" i="16"/>
  <c r="FJ16" i="16"/>
  <c r="GJ16" i="16"/>
  <c r="FJ9" i="16"/>
  <c r="GJ9" i="16"/>
  <c r="FJ11" i="16"/>
  <c r="GJ11" i="16"/>
  <c r="FJ7" i="16"/>
  <c r="GJ7" i="16"/>
  <c r="FJ14" i="16"/>
  <c r="GJ14" i="16"/>
  <c r="FJ12" i="16"/>
  <c r="GJ12" i="16"/>
  <c r="FJ13" i="16"/>
  <c r="GJ13" i="16"/>
  <c r="FJ5" i="16"/>
  <c r="GJ5" i="16"/>
  <c r="FJ3" i="16"/>
  <c r="GJ3" i="16"/>
  <c r="GF11" i="24"/>
  <c r="FJ2" i="24"/>
  <c r="GB4" i="24"/>
  <c r="GB6" i="24"/>
  <c r="GB9" i="24"/>
  <c r="GB12" i="24"/>
  <c r="GF9" i="24"/>
  <c r="FY9" i="24"/>
  <c r="GF10" i="24"/>
  <c r="GF4" i="24"/>
  <c r="FY10" i="24"/>
  <c r="GG10" i="24"/>
  <c r="EN9" i="24"/>
  <c r="GF5" i="24"/>
  <c r="FY11" i="24"/>
  <c r="FY5" i="24"/>
  <c r="GG5" i="24"/>
  <c r="GB2" i="24"/>
  <c r="GB3" i="24"/>
  <c r="GB5" i="24"/>
  <c r="GB7" i="24"/>
  <c r="GB8" i="24"/>
  <c r="GB10" i="24"/>
  <c r="GB11" i="24"/>
  <c r="GB13" i="24"/>
  <c r="EN4" i="24"/>
  <c r="GF12" i="24"/>
  <c r="GF6" i="24"/>
  <c r="FY12" i="24"/>
  <c r="GG12" i="24"/>
  <c r="FY6" i="24"/>
  <c r="EY2" i="24"/>
  <c r="FS2" i="24"/>
  <c r="FT2" i="24" s="1"/>
  <c r="GF2" i="24"/>
  <c r="DR2" i="24"/>
  <c r="GF13" i="24"/>
  <c r="GF7" i="24"/>
  <c r="EC2" i="24"/>
  <c r="EN10" i="24"/>
  <c r="FY13" i="24"/>
  <c r="FY7" i="24"/>
  <c r="GG7" i="24"/>
  <c r="EN12" i="24"/>
  <c r="GF3" i="24"/>
  <c r="GF8" i="24"/>
  <c r="FY3" i="24"/>
  <c r="GG3" i="24"/>
  <c r="FY8" i="24"/>
  <c r="GG8" i="24"/>
  <c r="DG17" i="5"/>
  <c r="DR22" i="5"/>
  <c r="DG21" i="5"/>
  <c r="DR18" i="5"/>
  <c r="DR26" i="5"/>
  <c r="DG25" i="5"/>
  <c r="DG9" i="6"/>
  <c r="DG17" i="6"/>
  <c r="DG24" i="6"/>
  <c r="DG30" i="6"/>
  <c r="DG38" i="6"/>
  <c r="DG13" i="6"/>
  <c r="DG20" i="6"/>
  <c r="DG34" i="6"/>
  <c r="M2" i="24"/>
  <c r="Q3" i="24"/>
  <c r="AK3" i="24"/>
  <c r="AV3" i="24"/>
  <c r="BG3" i="24"/>
  <c r="BR3" i="24"/>
  <c r="CC3" i="24"/>
  <c r="CN3" i="24"/>
  <c r="Q4" i="24"/>
  <c r="AK5" i="24"/>
  <c r="BG5" i="24"/>
  <c r="CN5" i="24"/>
  <c r="Q7" i="24"/>
  <c r="AK7" i="24"/>
  <c r="BG7" i="24"/>
  <c r="BR7" i="24"/>
  <c r="CC7" i="24"/>
  <c r="CN7" i="24"/>
  <c r="Q8" i="24"/>
  <c r="AK8" i="24"/>
  <c r="AV8" i="24"/>
  <c r="BG8" i="24"/>
  <c r="BR8" i="24"/>
  <c r="CC8" i="24"/>
  <c r="CN8" i="24"/>
  <c r="Q9" i="24"/>
  <c r="Q10" i="24"/>
  <c r="AK10" i="24"/>
  <c r="AV10" i="24"/>
  <c r="BG10" i="24"/>
  <c r="BR10" i="24"/>
  <c r="CC10" i="24"/>
  <c r="CN10" i="24"/>
  <c r="Q11" i="24"/>
  <c r="AK11" i="24"/>
  <c r="AV11" i="24"/>
  <c r="Q12" i="24"/>
  <c r="AK12" i="24"/>
  <c r="AV12" i="24"/>
  <c r="BG12" i="24"/>
  <c r="BR12" i="24"/>
  <c r="CC12" i="24"/>
  <c r="CN12" i="24"/>
  <c r="Q13" i="24"/>
  <c r="Q5" i="24"/>
  <c r="AV5" i="24"/>
  <c r="BR5" i="24"/>
  <c r="CC5" i="24"/>
  <c r="Q6" i="24"/>
  <c r="AV7" i="24"/>
  <c r="EN2" i="24"/>
  <c r="M3" i="24"/>
  <c r="M4" i="24"/>
  <c r="M5" i="24"/>
  <c r="M6" i="24"/>
  <c r="M7" i="24"/>
  <c r="M8" i="24"/>
  <c r="M9" i="24"/>
  <c r="M10" i="24"/>
  <c r="M11" i="24"/>
  <c r="M12" i="24"/>
  <c r="M13" i="24"/>
  <c r="AH3" i="24"/>
  <c r="BZ12" i="24"/>
  <c r="BD5" i="24"/>
  <c r="CK10" i="24"/>
  <c r="DO2" i="24"/>
  <c r="BD7" i="24"/>
  <c r="CK8" i="24"/>
  <c r="AH11" i="24"/>
  <c r="FG2" i="24"/>
  <c r="BZ3" i="24"/>
  <c r="AS8" i="24"/>
  <c r="AS10" i="24"/>
  <c r="AH12" i="24"/>
  <c r="BE13" i="24"/>
  <c r="BF13" i="24" s="1"/>
  <c r="BD3" i="24"/>
  <c r="AH5" i="24"/>
  <c r="BZ5" i="24"/>
  <c r="AH7" i="24"/>
  <c r="BZ7" i="24"/>
  <c r="W8" i="24"/>
  <c r="BO8" i="24"/>
  <c r="W10" i="24"/>
  <c r="BO10" i="24"/>
  <c r="BD12" i="24"/>
  <c r="AI13" i="24"/>
  <c r="AJ13" i="24" s="1"/>
  <c r="CA13" i="24"/>
  <c r="CB13" i="24" s="1"/>
  <c r="DZ2" i="24"/>
  <c r="EV2" i="24"/>
  <c r="FR2" i="24"/>
  <c r="W3" i="24"/>
  <c r="AS3" i="24"/>
  <c r="BO3" i="24"/>
  <c r="CK3" i="24"/>
  <c r="W5" i="24"/>
  <c r="AS5" i="24"/>
  <c r="BO5" i="24"/>
  <c r="CK5" i="24"/>
  <c r="W7" i="24"/>
  <c r="AS7" i="24"/>
  <c r="BO7" i="24"/>
  <c r="CK7" i="24"/>
  <c r="AH8" i="24"/>
  <c r="BD8" i="24"/>
  <c r="BZ8" i="24"/>
  <c r="AH10" i="24"/>
  <c r="BD10" i="24"/>
  <c r="BZ10" i="24"/>
  <c r="W11" i="24"/>
  <c r="AS11" i="24"/>
  <c r="W12" i="24"/>
  <c r="AS12" i="24"/>
  <c r="BO12" i="24"/>
  <c r="CK12" i="24"/>
  <c r="X13" i="24"/>
  <c r="Y13" i="24" s="1"/>
  <c r="AT13" i="24"/>
  <c r="AU13" i="24" s="1"/>
  <c r="BP13" i="24"/>
  <c r="BQ13" i="24" s="1"/>
  <c r="CL13" i="24"/>
  <c r="CM13" i="24" s="1"/>
  <c r="CV8" i="24"/>
  <c r="CW8" i="24" s="1"/>
  <c r="CR8" i="24"/>
  <c r="Z8" i="24"/>
  <c r="CV10" i="24"/>
  <c r="CW10" i="24" s="1"/>
  <c r="CR10" i="24"/>
  <c r="Z10" i="24"/>
  <c r="CV3" i="24"/>
  <c r="CW3" i="24" s="1"/>
  <c r="CR3" i="24"/>
  <c r="Z3" i="24"/>
  <c r="CV5" i="24"/>
  <c r="CW5" i="24" s="1"/>
  <c r="CR5" i="24"/>
  <c r="Z5" i="24"/>
  <c r="CV7" i="24"/>
  <c r="CW7" i="24" s="1"/>
  <c r="CR7" i="24"/>
  <c r="Z7" i="24"/>
  <c r="Z11" i="24"/>
  <c r="X2" i="24"/>
  <c r="Y2" i="24" s="1"/>
  <c r="AT2" i="24"/>
  <c r="AU2" i="24" s="1"/>
  <c r="BP2" i="24"/>
  <c r="BQ2" i="24" s="1"/>
  <c r="CL2" i="24"/>
  <c r="CM2" i="24" s="1"/>
  <c r="AI4" i="24"/>
  <c r="AJ4" i="24" s="1"/>
  <c r="BE4" i="24"/>
  <c r="BF4" i="24" s="1"/>
  <c r="BP4" i="24"/>
  <c r="BQ4" i="24" s="1"/>
  <c r="AI2" i="24"/>
  <c r="AJ2" i="24" s="1"/>
  <c r="BE2" i="24"/>
  <c r="BF2" i="24" s="1"/>
  <c r="CA2" i="24"/>
  <c r="CB2" i="24" s="1"/>
  <c r="X4" i="24"/>
  <c r="Y4" i="24" s="1"/>
  <c r="AT4" i="24"/>
  <c r="AU4" i="24" s="1"/>
  <c r="CA4" i="24"/>
  <c r="CB4" i="24" s="1"/>
  <c r="CL4" i="24"/>
  <c r="CM4" i="24" s="1"/>
  <c r="BD11" i="24"/>
  <c r="BE11" i="24"/>
  <c r="BF11" i="24" s="1"/>
  <c r="BZ11" i="24"/>
  <c r="CA11" i="24"/>
  <c r="CB11" i="24" s="1"/>
  <c r="CV12" i="24"/>
  <c r="CW12" i="24" s="1"/>
  <c r="CR12" i="24"/>
  <c r="Z12" i="24"/>
  <c r="X6" i="24"/>
  <c r="Y6" i="24" s="1"/>
  <c r="AI6" i="24"/>
  <c r="AJ6" i="24" s="1"/>
  <c r="AT6" i="24"/>
  <c r="AU6" i="24" s="1"/>
  <c r="BE6" i="24"/>
  <c r="BF6" i="24" s="1"/>
  <c r="BP6" i="24"/>
  <c r="BQ6" i="24" s="1"/>
  <c r="CA6" i="24"/>
  <c r="CB6" i="24" s="1"/>
  <c r="CL6" i="24"/>
  <c r="CM6" i="24" s="1"/>
  <c r="X9" i="24"/>
  <c r="Y9" i="24" s="1"/>
  <c r="AI9" i="24"/>
  <c r="AJ9" i="24" s="1"/>
  <c r="AT9" i="24"/>
  <c r="AU9" i="24" s="1"/>
  <c r="BE9" i="24"/>
  <c r="BF9" i="24" s="1"/>
  <c r="BP9" i="24"/>
  <c r="BQ9" i="24" s="1"/>
  <c r="CA9" i="24"/>
  <c r="CB9" i="24" s="1"/>
  <c r="CL9" i="24"/>
  <c r="CM9" i="24" s="1"/>
  <c r="BO11" i="24"/>
  <c r="BP11" i="24"/>
  <c r="BQ11" i="24" s="1"/>
  <c r="CK11" i="24"/>
  <c r="CL11" i="24"/>
  <c r="CM11" i="24" s="1"/>
  <c r="BY3" i="18"/>
  <c r="BY4" i="18"/>
  <c r="BY5" i="18"/>
  <c r="BY6" i="18"/>
  <c r="BY7" i="18"/>
  <c r="BY8" i="18"/>
  <c r="BY9" i="18"/>
  <c r="BY10" i="18"/>
  <c r="BY11" i="18"/>
  <c r="BY12" i="18"/>
  <c r="BY13" i="18"/>
  <c r="BY14" i="18"/>
  <c r="BY15" i="18"/>
  <c r="BX3" i="18"/>
  <c r="BX4" i="18"/>
  <c r="BX5" i="18"/>
  <c r="BX6" i="18"/>
  <c r="BX7" i="18"/>
  <c r="BX8" i="18"/>
  <c r="BX9" i="18"/>
  <c r="BX10" i="18"/>
  <c r="BX11" i="18"/>
  <c r="BX12" i="18"/>
  <c r="BX13" i="18"/>
  <c r="BX14" i="18"/>
  <c r="BX15" i="18"/>
  <c r="BX2" i="18"/>
  <c r="EJ3" i="14"/>
  <c r="EJ4" i="14"/>
  <c r="EJ5" i="14"/>
  <c r="EJ6" i="14"/>
  <c r="EJ7" i="14"/>
  <c r="EJ8" i="14"/>
  <c r="EJ9" i="14"/>
  <c r="EJ10" i="14"/>
  <c r="EJ11" i="14"/>
  <c r="EJ12" i="14"/>
  <c r="EJ13" i="14"/>
  <c r="EJ14" i="14"/>
  <c r="EJ15" i="14"/>
  <c r="EJ16" i="14"/>
  <c r="EI3" i="14"/>
  <c r="EI4" i="14"/>
  <c r="EI5" i="14"/>
  <c r="EI6" i="14"/>
  <c r="EI7" i="14"/>
  <c r="EI8" i="14"/>
  <c r="EI9" i="14"/>
  <c r="EI10" i="14"/>
  <c r="EI11" i="14"/>
  <c r="EI12" i="14"/>
  <c r="EI13" i="14"/>
  <c r="EI14" i="14"/>
  <c r="EI15" i="14"/>
  <c r="EI16" i="14"/>
  <c r="EI2" i="14"/>
  <c r="FY2" i="24" l="1"/>
  <c r="GL27" i="5"/>
  <c r="CA14" i="18"/>
  <c r="CB14" i="18" s="1"/>
  <c r="CA13" i="18"/>
  <c r="CB13" i="18" s="1"/>
  <c r="CA11" i="18"/>
  <c r="CB11" i="18" s="1"/>
  <c r="CA9" i="18"/>
  <c r="CB9" i="18" s="1"/>
  <c r="CA6" i="18"/>
  <c r="CB6" i="18" s="1"/>
  <c r="CA5" i="18"/>
  <c r="CB5" i="18" s="1"/>
  <c r="CA3" i="18"/>
  <c r="CB3" i="18" s="1"/>
  <c r="BZ15" i="18"/>
  <c r="FU2" i="24"/>
  <c r="GC12" i="24"/>
  <c r="GD12" i="24" s="1"/>
  <c r="GH12" i="24"/>
  <c r="GC7" i="24"/>
  <c r="GD7" i="24" s="1"/>
  <c r="GC10" i="24"/>
  <c r="GD10" i="24" s="1"/>
  <c r="GH3" i="24"/>
  <c r="GH7" i="24"/>
  <c r="GH5" i="24"/>
  <c r="GH10" i="24"/>
  <c r="GH8" i="24"/>
  <c r="GC8" i="24"/>
  <c r="GD8" i="24" s="1"/>
  <c r="GL12" i="5"/>
  <c r="GK12" i="5"/>
  <c r="GK15" i="5"/>
  <c r="GL15" i="5"/>
  <c r="GL13" i="5"/>
  <c r="GK13" i="5"/>
  <c r="GL24" i="5"/>
  <c r="GK24" i="5"/>
  <c r="GL9" i="5"/>
  <c r="GK9" i="5"/>
  <c r="GK5" i="5"/>
  <c r="GL5" i="5"/>
  <c r="GL17" i="5"/>
  <c r="GK17" i="5"/>
  <c r="GL3" i="5"/>
  <c r="GK3" i="5"/>
  <c r="GL25" i="5"/>
  <c r="GK25" i="5"/>
  <c r="GL7" i="5"/>
  <c r="GK7" i="5"/>
  <c r="GK4" i="5"/>
  <c r="GL4" i="5"/>
  <c r="GK16" i="5"/>
  <c r="GL16" i="5"/>
  <c r="GL11" i="5"/>
  <c r="GK11" i="5"/>
  <c r="GL10" i="5"/>
  <c r="GK10" i="5"/>
  <c r="GL21" i="5"/>
  <c r="GK21" i="5"/>
  <c r="GL18" i="5"/>
  <c r="GK18" i="5"/>
  <c r="GL8" i="5"/>
  <c r="GK8" i="5"/>
  <c r="GL23" i="5"/>
  <c r="GK23" i="5"/>
  <c r="GK14" i="5"/>
  <c r="GL14" i="5"/>
  <c r="GL22" i="5"/>
  <c r="GK22" i="5"/>
  <c r="GL20" i="5"/>
  <c r="GK20" i="5"/>
  <c r="GL6" i="5"/>
  <c r="GK6" i="5"/>
  <c r="GL19" i="5"/>
  <c r="GK19" i="5"/>
  <c r="GK26" i="5"/>
  <c r="GL26" i="5"/>
  <c r="GL9" i="16"/>
  <c r="GK9" i="16"/>
  <c r="GL19" i="16"/>
  <c r="GK19" i="16"/>
  <c r="GK3" i="16"/>
  <c r="GL3" i="16"/>
  <c r="GK13" i="16"/>
  <c r="GL13" i="16"/>
  <c r="GK7" i="16"/>
  <c r="GL7" i="16"/>
  <c r="GK16" i="16"/>
  <c r="GL16" i="16"/>
  <c r="GK6" i="16"/>
  <c r="GL6" i="16"/>
  <c r="GK4" i="16"/>
  <c r="GL4" i="16"/>
  <c r="GK15" i="16"/>
  <c r="GL15" i="16"/>
  <c r="GL8" i="16"/>
  <c r="GK8" i="16"/>
  <c r="GK5" i="16"/>
  <c r="GL5" i="16"/>
  <c r="GK12" i="16"/>
  <c r="GL12" i="16"/>
  <c r="GK11" i="16"/>
  <c r="GL11" i="16"/>
  <c r="GL18" i="16"/>
  <c r="GK18" i="16"/>
  <c r="GL10" i="16"/>
  <c r="GK10" i="16"/>
  <c r="GK2" i="16"/>
  <c r="GL2" i="16"/>
  <c r="GL17" i="16"/>
  <c r="GK17" i="16"/>
  <c r="GK14" i="16"/>
  <c r="GL14" i="16"/>
  <c r="EK7" i="14"/>
  <c r="EL8" i="14"/>
  <c r="EM8" i="14" s="1"/>
  <c r="EL6" i="14"/>
  <c r="EM6" i="14" s="1"/>
  <c r="EK16" i="14"/>
  <c r="EL15" i="14"/>
  <c r="EM15" i="14" s="1"/>
  <c r="EL5" i="14"/>
  <c r="EM5" i="14" s="1"/>
  <c r="EK14" i="14"/>
  <c r="EL13" i="14"/>
  <c r="EM13" i="14" s="1"/>
  <c r="EL4" i="14"/>
  <c r="EM4" i="14" s="1"/>
  <c r="EK12" i="14"/>
  <c r="EK3" i="14"/>
  <c r="EL11" i="14"/>
  <c r="EM11" i="14" s="1"/>
  <c r="EK10" i="14"/>
  <c r="EL9" i="14"/>
  <c r="EM9" i="14" s="1"/>
  <c r="GC5" i="24"/>
  <c r="GD5" i="24" s="1"/>
  <c r="GC3" i="24"/>
  <c r="GD3" i="24" s="1"/>
  <c r="GA2" i="24"/>
  <c r="FZ2" i="24"/>
  <c r="GA7" i="24"/>
  <c r="FZ7" i="24"/>
  <c r="GG13" i="24"/>
  <c r="GA13" i="24"/>
  <c r="FZ13" i="24"/>
  <c r="GA6" i="24"/>
  <c r="FZ6" i="24"/>
  <c r="GG11" i="24"/>
  <c r="GA4" i="24"/>
  <c r="FZ4" i="24"/>
  <c r="GA5" i="24"/>
  <c r="FZ5" i="24"/>
  <c r="GG6" i="24"/>
  <c r="GA8" i="24"/>
  <c r="FZ8" i="24"/>
  <c r="GA11" i="24"/>
  <c r="FZ11" i="24"/>
  <c r="GA12" i="24"/>
  <c r="FZ12" i="24"/>
  <c r="GA3" i="24"/>
  <c r="FZ3" i="24"/>
  <c r="GG4" i="24"/>
  <c r="GG9" i="24"/>
  <c r="GA9" i="24"/>
  <c r="FZ9" i="24"/>
  <c r="GG2" i="24"/>
  <c r="GA10" i="24"/>
  <c r="FZ10" i="24"/>
  <c r="Z13" i="24"/>
  <c r="CC14" i="18"/>
  <c r="EN8" i="14"/>
  <c r="CN9" i="24"/>
  <c r="AV9" i="24"/>
  <c r="CN6" i="24"/>
  <c r="BR6" i="24"/>
  <c r="AV6" i="24"/>
  <c r="CN4" i="24"/>
  <c r="CC2" i="24"/>
  <c r="AK2" i="24"/>
  <c r="CN11" i="24"/>
  <c r="BR11" i="24"/>
  <c r="CC9" i="24"/>
  <c r="BG9" i="24"/>
  <c r="AK9" i="24"/>
  <c r="CC6" i="24"/>
  <c r="BG6" i="24"/>
  <c r="AK6" i="24"/>
  <c r="CC4" i="24"/>
  <c r="BG2" i="24"/>
  <c r="BR4" i="24"/>
  <c r="AK4" i="24"/>
  <c r="CN2" i="24"/>
  <c r="AV2" i="24"/>
  <c r="BR13" i="24"/>
  <c r="AK13" i="24"/>
  <c r="BR9" i="24"/>
  <c r="CC11" i="24"/>
  <c r="BG11" i="24"/>
  <c r="AV4" i="24"/>
  <c r="BG4" i="24"/>
  <c r="BR2" i="24"/>
  <c r="CN13" i="24"/>
  <c r="AV13" i="24"/>
  <c r="CC13" i="24"/>
  <c r="BG13" i="24"/>
  <c r="EK4" i="14"/>
  <c r="EK9" i="14"/>
  <c r="EK13" i="14"/>
  <c r="EK6" i="14"/>
  <c r="CR13" i="24"/>
  <c r="CV13" i="24"/>
  <c r="CW13" i="24" s="1"/>
  <c r="CV4" i="24"/>
  <c r="CW4" i="24" s="1"/>
  <c r="Z4" i="24"/>
  <c r="CR4" i="24"/>
  <c r="CR11" i="24"/>
  <c r="CV11" i="24"/>
  <c r="CW11" i="24" s="1"/>
  <c r="CT7" i="24"/>
  <c r="CS7" i="24"/>
  <c r="CT3" i="24"/>
  <c r="CS3" i="24"/>
  <c r="CT10" i="24"/>
  <c r="CS10" i="24"/>
  <c r="CS13" i="24"/>
  <c r="CV9" i="24"/>
  <c r="CW9" i="24" s="1"/>
  <c r="CR9" i="24"/>
  <c r="Z9" i="24"/>
  <c r="CV6" i="24"/>
  <c r="CW6" i="24" s="1"/>
  <c r="CR6" i="24"/>
  <c r="Z6" i="24"/>
  <c r="CT12" i="24"/>
  <c r="CS12" i="24"/>
  <c r="CV2" i="24"/>
  <c r="CW2" i="24" s="1"/>
  <c r="CR2" i="24"/>
  <c r="Z2" i="24"/>
  <c r="CT5" i="24"/>
  <c r="CS5" i="24"/>
  <c r="CT8" i="24"/>
  <c r="CS8" i="24"/>
  <c r="BZ14" i="18"/>
  <c r="BZ9" i="18"/>
  <c r="BZ5" i="18"/>
  <c r="BZ13" i="18"/>
  <c r="BZ11" i="18"/>
  <c r="BZ6" i="18"/>
  <c r="BZ3" i="18"/>
  <c r="CA15" i="18"/>
  <c r="CB15" i="18" s="1"/>
  <c r="BZ12" i="18"/>
  <c r="CA12" i="18"/>
  <c r="CB12" i="18" s="1"/>
  <c r="BZ10" i="18"/>
  <c r="CA10" i="18"/>
  <c r="CB10" i="18" s="1"/>
  <c r="BZ8" i="18"/>
  <c r="CA8" i="18"/>
  <c r="CB8" i="18" s="1"/>
  <c r="BZ7" i="18"/>
  <c r="CA7" i="18"/>
  <c r="CB7" i="18" s="1"/>
  <c r="BZ4" i="18"/>
  <c r="CA4" i="18"/>
  <c r="CB4" i="18" s="1"/>
  <c r="EK15" i="14"/>
  <c r="EK11" i="14"/>
  <c r="EK8" i="14"/>
  <c r="EK5" i="14"/>
  <c r="EL16" i="14"/>
  <c r="EM16" i="14" s="1"/>
  <c r="EL14" i="14"/>
  <c r="EM14" i="14" s="1"/>
  <c r="EL12" i="14"/>
  <c r="EM12" i="14" s="1"/>
  <c r="EL10" i="14"/>
  <c r="EM10" i="14" s="1"/>
  <c r="EL7" i="14"/>
  <c r="EM7" i="14" s="1"/>
  <c r="EL3" i="14"/>
  <c r="EM3" i="14" s="1"/>
  <c r="BN3" i="18"/>
  <c r="BP3" i="18" s="1"/>
  <c r="BQ3" i="18" s="1"/>
  <c r="BN4" i="18"/>
  <c r="BN5" i="18"/>
  <c r="BP5" i="18" s="1"/>
  <c r="BQ5" i="18" s="1"/>
  <c r="BN6" i="18"/>
  <c r="BP6" i="18" s="1"/>
  <c r="BQ6" i="18" s="1"/>
  <c r="BN7" i="18"/>
  <c r="BN8" i="18"/>
  <c r="BN9" i="18"/>
  <c r="BP9" i="18" s="1"/>
  <c r="BQ9" i="18" s="1"/>
  <c r="BN10" i="18"/>
  <c r="BN11" i="18"/>
  <c r="BP11" i="18" s="1"/>
  <c r="BQ11" i="18" s="1"/>
  <c r="BN12" i="18"/>
  <c r="BN13" i="18"/>
  <c r="BP13" i="18" s="1"/>
  <c r="BQ13" i="18" s="1"/>
  <c r="BN14" i="18"/>
  <c r="BP14" i="18" s="1"/>
  <c r="BQ14" i="18" s="1"/>
  <c r="BN15" i="18"/>
  <c r="BO15" i="18" s="1"/>
  <c r="BM3" i="18"/>
  <c r="BM4" i="18"/>
  <c r="BM5" i="18"/>
  <c r="BM6" i="18"/>
  <c r="BM7" i="18"/>
  <c r="BM8" i="18"/>
  <c r="BM9" i="18"/>
  <c r="BM10" i="18"/>
  <c r="BM11" i="18"/>
  <c r="BM12" i="18"/>
  <c r="BM13" i="18"/>
  <c r="BM14" i="18"/>
  <c r="BM15" i="18"/>
  <c r="BM2" i="18"/>
  <c r="CC5" i="18" l="1"/>
  <c r="CC3" i="18"/>
  <c r="CC6" i="18"/>
  <c r="CC11" i="18"/>
  <c r="CC9" i="18"/>
  <c r="CC13" i="18"/>
  <c r="EN13" i="14"/>
  <c r="EN4" i="14"/>
  <c r="EN15" i="14"/>
  <c r="GC6" i="24"/>
  <c r="GD6" i="24" s="1"/>
  <c r="GC11" i="24"/>
  <c r="GD11" i="24" s="1"/>
  <c r="GC2" i="24"/>
  <c r="GD2" i="24" s="1"/>
  <c r="GC9" i="24"/>
  <c r="GD9" i="24" s="1"/>
  <c r="GH4" i="24"/>
  <c r="GH6" i="24"/>
  <c r="GH11" i="24"/>
  <c r="GC4" i="24"/>
  <c r="GD4" i="24" s="1"/>
  <c r="GH2" i="24"/>
  <c r="GH9" i="24"/>
  <c r="GH13" i="24"/>
  <c r="FN11" i="14"/>
  <c r="FN5" i="14"/>
  <c r="FN10" i="14"/>
  <c r="FN15" i="14"/>
  <c r="FN12" i="14"/>
  <c r="FN16" i="14"/>
  <c r="FN7" i="14"/>
  <c r="EN5" i="14"/>
  <c r="FN4" i="14"/>
  <c r="FN6" i="14"/>
  <c r="EN6" i="14"/>
  <c r="FN3" i="14"/>
  <c r="FN9" i="14"/>
  <c r="FN13" i="14"/>
  <c r="FN8" i="14"/>
  <c r="EN9" i="14"/>
  <c r="FN14" i="14"/>
  <c r="EN11" i="14"/>
  <c r="CT13" i="24"/>
  <c r="GC13" i="24"/>
  <c r="GD13" i="24" s="1"/>
  <c r="BR14" i="18"/>
  <c r="BR13" i="18"/>
  <c r="BR11" i="18"/>
  <c r="BR9" i="18"/>
  <c r="BR6" i="18"/>
  <c r="BR5" i="18"/>
  <c r="BR3" i="18"/>
  <c r="CC4" i="18"/>
  <c r="CC7" i="18"/>
  <c r="CC8" i="18"/>
  <c r="CC10" i="18"/>
  <c r="CC12" i="18"/>
  <c r="CC15" i="18"/>
  <c r="EN3" i="14"/>
  <c r="EN16" i="14"/>
  <c r="EN7" i="14"/>
  <c r="EN10" i="14"/>
  <c r="EN14" i="14"/>
  <c r="EN12" i="14"/>
  <c r="CS6" i="24"/>
  <c r="CT6" i="24"/>
  <c r="CS2" i="24"/>
  <c r="CT2" i="24"/>
  <c r="CS9" i="24"/>
  <c r="CT9" i="24"/>
  <c r="CS11" i="24"/>
  <c r="CT11" i="24"/>
  <c r="CS4" i="24"/>
  <c r="CT4" i="24"/>
  <c r="BO6" i="18"/>
  <c r="BO11" i="18"/>
  <c r="BO13" i="18"/>
  <c r="BO3" i="18"/>
  <c r="BP15" i="18"/>
  <c r="BQ15" i="18" s="1"/>
  <c r="BO14" i="18"/>
  <c r="BO9" i="18"/>
  <c r="BO5" i="18"/>
  <c r="BO12" i="18"/>
  <c r="BP12" i="18"/>
  <c r="BQ12" i="18" s="1"/>
  <c r="BO10" i="18"/>
  <c r="BP10" i="18"/>
  <c r="BQ10" i="18" s="1"/>
  <c r="BO8" i="18"/>
  <c r="BP8" i="18"/>
  <c r="BQ8" i="18" s="1"/>
  <c r="BO7" i="18"/>
  <c r="BP7" i="18"/>
  <c r="BQ7" i="18" s="1"/>
  <c r="BO4" i="18"/>
  <c r="BP4" i="18"/>
  <c r="BQ4" i="18" s="1"/>
  <c r="DY3" i="6"/>
  <c r="DY4" i="6"/>
  <c r="DY5" i="6"/>
  <c r="DY6" i="6"/>
  <c r="DY7" i="6"/>
  <c r="DY8" i="6"/>
  <c r="DY9" i="6"/>
  <c r="DY10" i="6"/>
  <c r="DY11" i="6"/>
  <c r="DY12" i="6"/>
  <c r="DY13" i="6"/>
  <c r="DY14" i="6"/>
  <c r="DY15" i="6"/>
  <c r="DY16" i="6"/>
  <c r="DY17" i="6"/>
  <c r="DY18" i="6"/>
  <c r="DY19" i="6"/>
  <c r="DY20" i="6"/>
  <c r="DY21" i="6"/>
  <c r="DY22" i="6"/>
  <c r="DY23" i="6"/>
  <c r="DY24" i="6"/>
  <c r="DY25" i="6"/>
  <c r="DY26" i="6"/>
  <c r="DY27" i="6"/>
  <c r="DY28" i="6"/>
  <c r="DY29" i="6"/>
  <c r="DY30" i="6"/>
  <c r="DY31" i="6"/>
  <c r="DY32" i="6"/>
  <c r="DY33" i="6"/>
  <c r="DY34" i="6"/>
  <c r="DY35" i="6"/>
  <c r="DY36" i="6"/>
  <c r="DY37" i="6"/>
  <c r="DY38" i="6"/>
  <c r="DY39" i="6"/>
  <c r="DY40" i="6"/>
  <c r="DX3" i="6"/>
  <c r="DX4" i="6"/>
  <c r="DX5" i="6"/>
  <c r="DX6" i="6"/>
  <c r="DX7" i="6"/>
  <c r="DX8" i="6"/>
  <c r="DX9" i="6"/>
  <c r="DX10" i="6"/>
  <c r="DX11" i="6"/>
  <c r="DX12" i="6"/>
  <c r="DX13" i="6"/>
  <c r="DX14" i="6"/>
  <c r="DX15" i="6"/>
  <c r="DX16" i="6"/>
  <c r="DX17" i="6"/>
  <c r="DX18" i="6"/>
  <c r="DX19" i="6"/>
  <c r="DX20" i="6"/>
  <c r="DX21" i="6"/>
  <c r="DX22" i="6"/>
  <c r="DX23" i="6"/>
  <c r="DX24" i="6"/>
  <c r="DX25" i="6"/>
  <c r="DX26" i="6"/>
  <c r="DX27" i="6"/>
  <c r="DX28" i="6"/>
  <c r="DX29" i="6"/>
  <c r="DX30" i="6"/>
  <c r="DX31" i="6"/>
  <c r="DX32" i="6"/>
  <c r="DX33" i="6"/>
  <c r="DX34" i="6"/>
  <c r="DX35" i="6"/>
  <c r="DX36" i="6"/>
  <c r="DX37" i="6"/>
  <c r="DX38" i="6"/>
  <c r="DX39" i="6"/>
  <c r="DX40" i="6"/>
  <c r="DX2" i="6"/>
  <c r="DZ40" i="6" l="1"/>
  <c r="DZ28" i="6"/>
  <c r="DZ7" i="6"/>
  <c r="EA39" i="6"/>
  <c r="EB39" i="6" s="1"/>
  <c r="EA27" i="6"/>
  <c r="EB27" i="6" s="1"/>
  <c r="EA18" i="6"/>
  <c r="EB18" i="6" s="1"/>
  <c r="EA6" i="6"/>
  <c r="EB6" i="6" s="1"/>
  <c r="EA38" i="6"/>
  <c r="EB38" i="6" s="1"/>
  <c r="EA17" i="6"/>
  <c r="EB17" i="6" s="1"/>
  <c r="EA19" i="6"/>
  <c r="EB19" i="6" s="1"/>
  <c r="EA37" i="6"/>
  <c r="EB37" i="6" s="1"/>
  <c r="EA26" i="6"/>
  <c r="EB26" i="6" s="1"/>
  <c r="EA16" i="6"/>
  <c r="EB16" i="6" s="1"/>
  <c r="EA5" i="6"/>
  <c r="EB5" i="6" s="1"/>
  <c r="DZ36" i="6"/>
  <c r="DZ15" i="6"/>
  <c r="DZ4" i="6"/>
  <c r="EA35" i="6"/>
  <c r="EB35" i="6" s="1"/>
  <c r="EA25" i="6"/>
  <c r="EB25" i="6" s="1"/>
  <c r="EA14" i="6"/>
  <c r="EB14" i="6" s="1"/>
  <c r="EA3" i="6"/>
  <c r="EB3" i="6" s="1"/>
  <c r="EA34" i="6"/>
  <c r="EB34" i="6" s="1"/>
  <c r="EA24" i="6"/>
  <c r="EB24" i="6" s="1"/>
  <c r="EA13" i="6"/>
  <c r="EB13" i="6" s="1"/>
  <c r="EA33" i="6"/>
  <c r="EB33" i="6" s="1"/>
  <c r="EA23" i="6"/>
  <c r="EB23" i="6" s="1"/>
  <c r="EA12" i="6"/>
  <c r="EB12" i="6" s="1"/>
  <c r="EA8" i="6"/>
  <c r="EB8" i="6" s="1"/>
  <c r="DZ32" i="6"/>
  <c r="DZ22" i="6"/>
  <c r="DZ11" i="6"/>
  <c r="EA29" i="6"/>
  <c r="EB29" i="6" s="1"/>
  <c r="EA31" i="6"/>
  <c r="EB31" i="6" s="1"/>
  <c r="EA21" i="6"/>
  <c r="EB21" i="6" s="1"/>
  <c r="EA10" i="6"/>
  <c r="EB10" i="6" s="1"/>
  <c r="EA30" i="6"/>
  <c r="EB30" i="6" s="1"/>
  <c r="EA20" i="6"/>
  <c r="EB20" i="6" s="1"/>
  <c r="EA9" i="6"/>
  <c r="EB9" i="6" s="1"/>
  <c r="FP9" i="14"/>
  <c r="FO9" i="14"/>
  <c r="FP14" i="14"/>
  <c r="FO14" i="14"/>
  <c r="FO7" i="14"/>
  <c r="FP7" i="14"/>
  <c r="FO10" i="14"/>
  <c r="FP10" i="14"/>
  <c r="FP3" i="14"/>
  <c r="FO3" i="14"/>
  <c r="FO16" i="14"/>
  <c r="FP16" i="14"/>
  <c r="FP5" i="14"/>
  <c r="FO5" i="14"/>
  <c r="FO8" i="14"/>
  <c r="FP8" i="14"/>
  <c r="FO6" i="14"/>
  <c r="FP6" i="14"/>
  <c r="FO12" i="14"/>
  <c r="FP12" i="14"/>
  <c r="FP11" i="14"/>
  <c r="FO11" i="14"/>
  <c r="FP15" i="14"/>
  <c r="FO15" i="14"/>
  <c r="FP13" i="14"/>
  <c r="FO13" i="14"/>
  <c r="FP4" i="14"/>
  <c r="FO4" i="14"/>
  <c r="BR4" i="18"/>
  <c r="BR8" i="18"/>
  <c r="BR10" i="18"/>
  <c r="BR15" i="18"/>
  <c r="BR7" i="18"/>
  <c r="BR12" i="18"/>
  <c r="EC34" i="6"/>
  <c r="DZ38" i="6"/>
  <c r="DZ30" i="6"/>
  <c r="DZ24" i="6"/>
  <c r="DZ17" i="6"/>
  <c r="DZ9" i="6"/>
  <c r="EA40" i="6"/>
  <c r="EB40" i="6" s="1"/>
  <c r="EA32" i="6"/>
  <c r="EB32" i="6" s="1"/>
  <c r="EA11" i="6"/>
  <c r="EB11" i="6" s="1"/>
  <c r="EA4" i="6"/>
  <c r="EB4" i="6" s="1"/>
  <c r="DZ34" i="6"/>
  <c r="DZ20" i="6"/>
  <c r="DZ13" i="6"/>
  <c r="EA36" i="6"/>
  <c r="EB36" i="6" s="1"/>
  <c r="EA28" i="6"/>
  <c r="EB28" i="6" s="1"/>
  <c r="EA22" i="6"/>
  <c r="EB22" i="6" s="1"/>
  <c r="EA15" i="6"/>
  <c r="EB15" i="6" s="1"/>
  <c r="EA7" i="6"/>
  <c r="EB7" i="6" s="1"/>
  <c r="DZ39" i="6"/>
  <c r="DZ37" i="6"/>
  <c r="DZ35" i="6"/>
  <c r="DZ33" i="6"/>
  <c r="DZ31" i="6"/>
  <c r="DZ29" i="6"/>
  <c r="DZ27" i="6"/>
  <c r="DZ26" i="6"/>
  <c r="DZ25" i="6"/>
  <c r="DZ23" i="6"/>
  <c r="DZ21" i="6"/>
  <c r="DZ19" i="6"/>
  <c r="DZ18" i="6"/>
  <c r="DZ16" i="6"/>
  <c r="DZ14" i="6"/>
  <c r="DZ12" i="6"/>
  <c r="DZ10" i="6"/>
  <c r="DZ8" i="6"/>
  <c r="DZ6" i="6"/>
  <c r="DZ5" i="6"/>
  <c r="DZ3" i="6"/>
  <c r="BC3" i="19"/>
  <c r="BE3" i="19" s="1"/>
  <c r="BF3" i="19" s="1"/>
  <c r="BC4" i="19"/>
  <c r="BE4" i="19" s="1"/>
  <c r="BF4" i="19" s="1"/>
  <c r="BC5" i="19"/>
  <c r="BD5" i="19" s="1"/>
  <c r="BC6" i="19"/>
  <c r="BE6" i="19" s="1"/>
  <c r="BF6" i="19" s="1"/>
  <c r="BC7" i="19"/>
  <c r="BE7" i="19" s="1"/>
  <c r="BF7" i="19" s="1"/>
  <c r="BC8" i="19"/>
  <c r="BE8" i="19" s="1"/>
  <c r="BF8" i="19" s="1"/>
  <c r="BC9" i="19"/>
  <c r="BE9" i="19" s="1"/>
  <c r="BF9" i="19" s="1"/>
  <c r="BC10" i="19"/>
  <c r="BD10" i="19" s="1"/>
  <c r="BC11" i="19"/>
  <c r="BE11" i="19" s="1"/>
  <c r="BF11" i="19" s="1"/>
  <c r="BC12" i="19"/>
  <c r="BE12" i="19" s="1"/>
  <c r="BF12" i="19" s="1"/>
  <c r="BC13" i="19"/>
  <c r="BD13" i="19" s="1"/>
  <c r="BC14" i="19"/>
  <c r="BE14" i="19" s="1"/>
  <c r="BF14" i="19" s="1"/>
  <c r="BC2" i="19"/>
  <c r="BB3" i="19"/>
  <c r="BB4" i="19"/>
  <c r="BB5" i="19"/>
  <c r="BB6" i="19"/>
  <c r="BB7" i="19"/>
  <c r="BB8" i="19"/>
  <c r="BB9" i="19"/>
  <c r="BB10" i="19"/>
  <c r="BB11" i="19"/>
  <c r="BB12" i="19"/>
  <c r="BB13" i="19"/>
  <c r="BB14" i="19"/>
  <c r="BB2" i="19"/>
  <c r="EC10" i="6" l="1"/>
  <c r="EC12" i="6"/>
  <c r="EC33" i="6"/>
  <c r="EC24" i="6"/>
  <c r="EC25" i="6"/>
  <c r="EC5" i="6"/>
  <c r="EC26" i="6"/>
  <c r="EC19" i="6"/>
  <c r="EC6" i="6"/>
  <c r="EC27" i="6"/>
  <c r="EC9" i="6"/>
  <c r="EC30" i="6"/>
  <c r="EC21" i="6"/>
  <c r="EC29" i="6"/>
  <c r="EC8" i="6"/>
  <c r="EC23" i="6"/>
  <c r="EC13" i="6"/>
  <c r="EC16" i="6"/>
  <c r="EC37" i="6"/>
  <c r="EC17" i="6"/>
  <c r="EC38" i="6"/>
  <c r="EC18" i="6"/>
  <c r="GU31" i="6"/>
  <c r="GU12" i="6"/>
  <c r="GU3" i="6"/>
  <c r="GU19" i="6"/>
  <c r="GU27" i="6"/>
  <c r="EC3" i="6"/>
  <c r="GU9" i="6"/>
  <c r="GU29" i="6"/>
  <c r="GU23" i="6"/>
  <c r="GU14" i="6"/>
  <c r="GU17" i="6"/>
  <c r="GU39" i="6"/>
  <c r="GU20" i="6"/>
  <c r="GU33" i="6"/>
  <c r="GU25" i="6"/>
  <c r="GU5" i="6"/>
  <c r="GU4" i="6"/>
  <c r="GU11" i="6"/>
  <c r="EC31" i="6"/>
  <c r="GU7" i="6"/>
  <c r="GU30" i="6"/>
  <c r="GU13" i="6"/>
  <c r="GU35" i="6"/>
  <c r="GU16" i="6"/>
  <c r="GU38" i="6"/>
  <c r="GU15" i="6"/>
  <c r="EC20" i="6"/>
  <c r="EC14" i="6"/>
  <c r="EC35" i="6"/>
  <c r="GU22" i="6"/>
  <c r="GU32" i="6"/>
  <c r="GU10" i="6"/>
  <c r="GU24" i="6"/>
  <c r="GU26" i="6"/>
  <c r="GU6" i="6"/>
  <c r="GU28" i="6"/>
  <c r="GU40" i="6"/>
  <c r="EC39" i="6"/>
  <c r="GU36" i="6"/>
  <c r="GU21" i="6"/>
  <c r="GU8" i="6"/>
  <c r="GU34" i="6"/>
  <c r="GU37" i="6"/>
  <c r="GU18" i="6"/>
  <c r="BG14" i="19"/>
  <c r="BG12" i="19"/>
  <c r="BG11" i="19"/>
  <c r="BG9" i="19"/>
  <c r="BG8" i="19"/>
  <c r="BG7" i="19"/>
  <c r="BG6" i="19"/>
  <c r="BG4" i="19"/>
  <c r="BG3" i="19"/>
  <c r="EC7" i="6"/>
  <c r="EC22" i="6"/>
  <c r="EC36" i="6"/>
  <c r="EC4" i="6"/>
  <c r="EC32" i="6"/>
  <c r="EC15" i="6"/>
  <c r="EC28" i="6"/>
  <c r="EC11" i="6"/>
  <c r="EC40" i="6"/>
  <c r="BD14" i="19"/>
  <c r="BD12" i="19"/>
  <c r="BD11" i="19"/>
  <c r="BD9" i="19"/>
  <c r="BD8" i="19"/>
  <c r="BD7" i="19"/>
  <c r="BD6" i="19"/>
  <c r="BD4" i="19"/>
  <c r="BD3" i="19"/>
  <c r="BE13" i="19"/>
  <c r="BF13" i="19" s="1"/>
  <c r="BE10" i="19"/>
  <c r="BF10" i="19" s="1"/>
  <c r="BE5" i="19"/>
  <c r="BF5" i="19" s="1"/>
  <c r="FF2" i="19"/>
  <c r="EU2" i="19"/>
  <c r="EV2" i="19" s="1"/>
  <c r="EJ2" i="19"/>
  <c r="EK2" i="19" s="1"/>
  <c r="CU2" i="19"/>
  <c r="CV2" i="19" s="1"/>
  <c r="DY2" i="19"/>
  <c r="BY2" i="19"/>
  <c r="BZ2" i="19" s="1"/>
  <c r="DN2" i="19"/>
  <c r="DP2" i="19" s="1"/>
  <c r="DQ2" i="19" s="1"/>
  <c r="CJ2" i="19"/>
  <c r="CL2" i="19" s="1"/>
  <c r="CM2" i="19" s="1"/>
  <c r="CU2" i="18"/>
  <c r="CV2" i="18" s="1"/>
  <c r="FF2" i="18"/>
  <c r="EV2" i="18"/>
  <c r="CJ2" i="18"/>
  <c r="CK2" i="18" s="1"/>
  <c r="EJ2" i="18"/>
  <c r="EK2" i="18" s="1"/>
  <c r="DY2" i="18"/>
  <c r="DZ2" i="18" s="1"/>
  <c r="BY2" i="18"/>
  <c r="BZ2" i="18" s="1"/>
  <c r="DN2" i="18"/>
  <c r="DO2" i="18" s="1"/>
  <c r="BN2" i="18"/>
  <c r="BO2" i="18" s="1"/>
  <c r="DC2" i="21"/>
  <c r="DD2" i="21" s="1"/>
  <c r="FF2" i="21"/>
  <c r="EV2" i="21"/>
  <c r="EJ2" i="21"/>
  <c r="EK2" i="21" s="1"/>
  <c r="DY2" i="21"/>
  <c r="DZ2" i="21" s="1"/>
  <c r="DN2" i="21"/>
  <c r="DO2" i="21" s="1"/>
  <c r="FQ2" i="5"/>
  <c r="FF2" i="5"/>
  <c r="FG2" i="5" s="1"/>
  <c r="EU2" i="5"/>
  <c r="EV2" i="5" s="1"/>
  <c r="EJ2" i="5"/>
  <c r="EK2" i="5" s="1"/>
  <c r="DY2" i="5"/>
  <c r="DZ2" i="5" s="1"/>
  <c r="DN2" i="5"/>
  <c r="DO2" i="5" s="1"/>
  <c r="DC2" i="5"/>
  <c r="DD2" i="5" s="1"/>
  <c r="FQ2" i="6"/>
  <c r="EM2" i="6"/>
  <c r="DY2" i="6"/>
  <c r="DZ2" i="6" s="1"/>
  <c r="FF2" i="6"/>
  <c r="FG2" i="6" s="1"/>
  <c r="EU2" i="6"/>
  <c r="EV2" i="6" s="1"/>
  <c r="DN2" i="6"/>
  <c r="DO2" i="6" s="1"/>
  <c r="DC2" i="6"/>
  <c r="DD2" i="6" s="1"/>
  <c r="EU2" i="14"/>
  <c r="EJ2" i="14"/>
  <c r="EK2" i="14" s="1"/>
  <c r="DY2" i="14"/>
  <c r="DZ2" i="14" s="1"/>
  <c r="DN2" i="14"/>
  <c r="DO2" i="14" s="1"/>
  <c r="DC2" i="14"/>
  <c r="DD2" i="14" s="1"/>
  <c r="CR2" i="14"/>
  <c r="CS2" i="14" s="1"/>
  <c r="EU2" i="4"/>
  <c r="DY2" i="4"/>
  <c r="DZ2" i="4" s="1"/>
  <c r="DN2" i="4"/>
  <c r="DO2" i="4" s="1"/>
  <c r="DC2" i="4"/>
  <c r="DD2" i="4" s="1"/>
  <c r="EU2" i="3"/>
  <c r="EJ2" i="3"/>
  <c r="EK2" i="3" s="1"/>
  <c r="DY2" i="3"/>
  <c r="DZ2" i="3" s="1"/>
  <c r="DN2" i="3"/>
  <c r="DO2" i="3" s="1"/>
  <c r="DC2" i="3"/>
  <c r="DD2" i="3" s="1"/>
  <c r="CR2" i="3"/>
  <c r="CS2" i="3" s="1"/>
  <c r="FG2" i="19" l="1"/>
  <c r="FG2" i="18"/>
  <c r="DZ2" i="19"/>
  <c r="DR2" i="19"/>
  <c r="FG2" i="21"/>
  <c r="FR2" i="5"/>
  <c r="GV19" i="6"/>
  <c r="GW19" i="6"/>
  <c r="GV28" i="6"/>
  <c r="GW28" i="6"/>
  <c r="GV10" i="6"/>
  <c r="GW10" i="6"/>
  <c r="GV7" i="6"/>
  <c r="GW7" i="6"/>
  <c r="GW16" i="6"/>
  <c r="GV16" i="6"/>
  <c r="GV39" i="6"/>
  <c r="GW39" i="6"/>
  <c r="GW18" i="6"/>
  <c r="GV18" i="6"/>
  <c r="GW21" i="6"/>
  <c r="GV21" i="6"/>
  <c r="GW5" i="6"/>
  <c r="GV5" i="6"/>
  <c r="GV29" i="6"/>
  <c r="GW29" i="6"/>
  <c r="GV6" i="6"/>
  <c r="GW6" i="6"/>
  <c r="GV32" i="6"/>
  <c r="GW32" i="6"/>
  <c r="GW3" i="6"/>
  <c r="GV3" i="6"/>
  <c r="GW15" i="6"/>
  <c r="GV15" i="6"/>
  <c r="GW35" i="6"/>
  <c r="GV35" i="6"/>
  <c r="GW37" i="6"/>
  <c r="GV37" i="6"/>
  <c r="GW11" i="6"/>
  <c r="GV11" i="6"/>
  <c r="GW25" i="6"/>
  <c r="GV25" i="6"/>
  <c r="GV17" i="6"/>
  <c r="GW17" i="6"/>
  <c r="GV9" i="6"/>
  <c r="GW9" i="6"/>
  <c r="GW12" i="6"/>
  <c r="GV12" i="6"/>
  <c r="GV20" i="6"/>
  <c r="GW20" i="6"/>
  <c r="GW36" i="6"/>
  <c r="GV36" i="6"/>
  <c r="GW13" i="6"/>
  <c r="GV13" i="6"/>
  <c r="GW23" i="6"/>
  <c r="GV23" i="6"/>
  <c r="GW26" i="6"/>
  <c r="GV26" i="6"/>
  <c r="GV22" i="6"/>
  <c r="GW22" i="6"/>
  <c r="GW4" i="6"/>
  <c r="GV4" i="6"/>
  <c r="GW33" i="6"/>
  <c r="GV33" i="6"/>
  <c r="GV8" i="6"/>
  <c r="GW8" i="6"/>
  <c r="FR2" i="6"/>
  <c r="GW14" i="6"/>
  <c r="GV14" i="6"/>
  <c r="GV27" i="6"/>
  <c r="GW27" i="6"/>
  <c r="GV31" i="6"/>
  <c r="GW31" i="6"/>
  <c r="GW34" i="6"/>
  <c r="GV34" i="6"/>
  <c r="GW24" i="6"/>
  <c r="GV24" i="6"/>
  <c r="GV30" i="6"/>
  <c r="GW30" i="6"/>
  <c r="EN2" i="6"/>
  <c r="GV40" i="6"/>
  <c r="GW40" i="6"/>
  <c r="GW38" i="6"/>
  <c r="GV38" i="6"/>
  <c r="EV2" i="3"/>
  <c r="EV2" i="4"/>
  <c r="EV2" i="14"/>
  <c r="BG5" i="19"/>
  <c r="CN2" i="19"/>
  <c r="BG10" i="19"/>
  <c r="BG13" i="19"/>
  <c r="EA2" i="19"/>
  <c r="EB2" i="19" s="1"/>
  <c r="CW2" i="19"/>
  <c r="CX2" i="19" s="1"/>
  <c r="EL2" i="19"/>
  <c r="EM2" i="19" s="1"/>
  <c r="EW2" i="19"/>
  <c r="EX2" i="19" s="1"/>
  <c r="FH2" i="19"/>
  <c r="FI2" i="19" s="1"/>
  <c r="CA2" i="19"/>
  <c r="CB2" i="19" s="1"/>
  <c r="DO2" i="19"/>
  <c r="CK2" i="19"/>
  <c r="EA2" i="18"/>
  <c r="EB2" i="18" s="1"/>
  <c r="EL2" i="18"/>
  <c r="EM2" i="18" s="1"/>
  <c r="CL2" i="18"/>
  <c r="CM2" i="18" s="1"/>
  <c r="EW2" i="18"/>
  <c r="EX2" i="18" s="1"/>
  <c r="FH2" i="18"/>
  <c r="FI2" i="18" s="1"/>
  <c r="CW2" i="18"/>
  <c r="CX2" i="18" s="1"/>
  <c r="CA2" i="18"/>
  <c r="CB2" i="18" s="1"/>
  <c r="DP2" i="18"/>
  <c r="DQ2" i="18" s="1"/>
  <c r="BP2" i="18"/>
  <c r="BQ2" i="18" s="1"/>
  <c r="DE2" i="21"/>
  <c r="DF2" i="21" s="1"/>
  <c r="DP2" i="21"/>
  <c r="DQ2" i="21" s="1"/>
  <c r="EA2" i="21"/>
  <c r="EB2" i="21" s="1"/>
  <c r="EL2" i="21"/>
  <c r="EM2" i="21" s="1"/>
  <c r="EW2" i="21"/>
  <c r="EX2" i="21" s="1"/>
  <c r="FH2" i="21"/>
  <c r="FI2" i="21" s="1"/>
  <c r="DE2" i="5"/>
  <c r="DF2" i="5" s="1"/>
  <c r="DP2" i="5"/>
  <c r="DQ2" i="5" s="1"/>
  <c r="EA2" i="5"/>
  <c r="EB2" i="5" s="1"/>
  <c r="EL2" i="5"/>
  <c r="EM2" i="5" s="1"/>
  <c r="EW2" i="5"/>
  <c r="EX2" i="5" s="1"/>
  <c r="FH2" i="5"/>
  <c r="FI2" i="5" s="1"/>
  <c r="FS2" i="5"/>
  <c r="FT2" i="5" s="1"/>
  <c r="FS2" i="6"/>
  <c r="FT2" i="6" s="1"/>
  <c r="EA2" i="6"/>
  <c r="EB2" i="6" s="1"/>
  <c r="DE2" i="6"/>
  <c r="DF2" i="6" s="1"/>
  <c r="DP2" i="6"/>
  <c r="DQ2" i="6" s="1"/>
  <c r="EW2" i="6"/>
  <c r="EX2" i="6" s="1"/>
  <c r="FH2" i="6"/>
  <c r="FI2" i="6" s="1"/>
  <c r="EW2" i="14"/>
  <c r="EX2" i="14" s="1"/>
  <c r="EL2" i="14"/>
  <c r="EM2" i="14" s="1"/>
  <c r="EA2" i="14"/>
  <c r="EB2" i="14" s="1"/>
  <c r="DP2" i="14"/>
  <c r="DQ2" i="14" s="1"/>
  <c r="DE2" i="14"/>
  <c r="DF2" i="14" s="1"/>
  <c r="CT2" i="14"/>
  <c r="CU2" i="14" s="1"/>
  <c r="EW2" i="4"/>
  <c r="EX2" i="4" s="1"/>
  <c r="EA2" i="4"/>
  <c r="EB2" i="4" s="1"/>
  <c r="DP2" i="4"/>
  <c r="DQ2" i="4" s="1"/>
  <c r="DE2" i="4"/>
  <c r="DF2" i="4" s="1"/>
  <c r="CT2" i="3"/>
  <c r="CU2" i="3" s="1"/>
  <c r="DE2" i="3"/>
  <c r="DF2" i="3" s="1"/>
  <c r="DP2" i="3"/>
  <c r="DQ2" i="3" s="1"/>
  <c r="EA2" i="3"/>
  <c r="EB2" i="3" s="1"/>
  <c r="EL2" i="3"/>
  <c r="EM2" i="3" s="1"/>
  <c r="EW2" i="3"/>
  <c r="EX2" i="3" s="1"/>
  <c r="BY3" i="4"/>
  <c r="CA3" i="4" s="1"/>
  <c r="CB3" i="4" s="1"/>
  <c r="BY4" i="4"/>
  <c r="BZ4" i="4" s="1"/>
  <c r="BY5" i="4"/>
  <c r="CA5" i="4" s="1"/>
  <c r="CB5" i="4" s="1"/>
  <c r="BY6" i="4"/>
  <c r="CA6" i="4" s="1"/>
  <c r="CB6" i="4" s="1"/>
  <c r="BY7" i="4"/>
  <c r="CA7" i="4" s="1"/>
  <c r="CB7" i="4" s="1"/>
  <c r="BY8" i="4"/>
  <c r="BZ8" i="4" s="1"/>
  <c r="BY9" i="4"/>
  <c r="CA9" i="4" s="1"/>
  <c r="CB9" i="4" s="1"/>
  <c r="BY10" i="4"/>
  <c r="CA10" i="4" s="1"/>
  <c r="CB10" i="4" s="1"/>
  <c r="BY11" i="4"/>
  <c r="CA11" i="4" s="1"/>
  <c r="CB11" i="4" s="1"/>
  <c r="BY12" i="4"/>
  <c r="BZ12" i="4" s="1"/>
  <c r="BY13" i="4"/>
  <c r="CA13" i="4" s="1"/>
  <c r="CB13" i="4" s="1"/>
  <c r="BY14" i="4"/>
  <c r="CA14" i="4" s="1"/>
  <c r="CB14" i="4" s="1"/>
  <c r="BY15" i="4"/>
  <c r="CA15" i="4" s="1"/>
  <c r="CB15" i="4" s="1"/>
  <c r="BY16" i="4"/>
  <c r="BZ16" i="4" s="1"/>
  <c r="BY17" i="4"/>
  <c r="CA17" i="4" s="1"/>
  <c r="CB17" i="4" s="1"/>
  <c r="BY18" i="4"/>
  <c r="CA18" i="4" s="1"/>
  <c r="CB18" i="4" s="1"/>
  <c r="BY19" i="4"/>
  <c r="CA19" i="4" s="1"/>
  <c r="CB19" i="4" s="1"/>
  <c r="BY20" i="4"/>
  <c r="BZ20" i="4" s="1"/>
  <c r="BY21" i="4"/>
  <c r="CA21" i="4" s="1"/>
  <c r="CB21" i="4" s="1"/>
  <c r="BY22" i="4"/>
  <c r="CA22" i="4" s="1"/>
  <c r="CB22" i="4" s="1"/>
  <c r="BY23" i="4"/>
  <c r="CA23" i="4" s="1"/>
  <c r="CB23" i="4" s="1"/>
  <c r="BY24" i="4"/>
  <c r="BZ24" i="4" s="1"/>
  <c r="BY25" i="4"/>
  <c r="CA25" i="4" s="1"/>
  <c r="CB25" i="4" s="1"/>
  <c r="BY26" i="4"/>
  <c r="CA26" i="4" s="1"/>
  <c r="CB26" i="4" s="1"/>
  <c r="BY27" i="4"/>
  <c r="BZ27" i="4" s="1"/>
  <c r="BY28" i="4"/>
  <c r="CA28" i="4" s="1"/>
  <c r="CB28" i="4" s="1"/>
  <c r="BY29" i="4"/>
  <c r="CA29" i="4" s="1"/>
  <c r="CB29" i="4" s="1"/>
  <c r="BY30" i="4"/>
  <c r="BZ30" i="4" s="1"/>
  <c r="BY31" i="4"/>
  <c r="CA31" i="4" s="1"/>
  <c r="CB31" i="4" s="1"/>
  <c r="BY32" i="4"/>
  <c r="CA32" i="4" s="1"/>
  <c r="CB32" i="4" s="1"/>
  <c r="BY33" i="4"/>
  <c r="CA33" i="4" s="1"/>
  <c r="CB33" i="4" s="1"/>
  <c r="BY34" i="4"/>
  <c r="BZ34" i="4" s="1"/>
  <c r="BX3" i="4"/>
  <c r="BX4" i="4"/>
  <c r="BX5" i="4"/>
  <c r="BX6" i="4"/>
  <c r="BX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2" i="4"/>
  <c r="AR3" i="19"/>
  <c r="AR4" i="19"/>
  <c r="AR5" i="19"/>
  <c r="AT5" i="19" s="1"/>
  <c r="AU5" i="19" s="1"/>
  <c r="AR6" i="19"/>
  <c r="AR7" i="19"/>
  <c r="AR8" i="19"/>
  <c r="AR9" i="19"/>
  <c r="AR10" i="19"/>
  <c r="AT10" i="19" s="1"/>
  <c r="AU10" i="19" s="1"/>
  <c r="AR11" i="19"/>
  <c r="AR12" i="19"/>
  <c r="AR13" i="19"/>
  <c r="AT13" i="19" s="1"/>
  <c r="AU13" i="19" s="1"/>
  <c r="AR14" i="19"/>
  <c r="AS14" i="19" s="1"/>
  <c r="AQ3" i="19"/>
  <c r="AQ4" i="19"/>
  <c r="AQ5" i="19"/>
  <c r="AQ6" i="19"/>
  <c r="AQ7" i="19"/>
  <c r="AQ8" i="19"/>
  <c r="AQ9" i="19"/>
  <c r="AQ10" i="19"/>
  <c r="AQ11" i="19"/>
  <c r="AQ12" i="19"/>
  <c r="AQ13" i="19"/>
  <c r="AQ14" i="19"/>
  <c r="AQ2" i="19"/>
  <c r="GU2" i="18" l="1"/>
  <c r="HQ2" i="19"/>
  <c r="EN2" i="19"/>
  <c r="EY2" i="19"/>
  <c r="EC2" i="19"/>
  <c r="FJ2" i="19"/>
  <c r="DR2" i="18"/>
  <c r="CY2" i="18"/>
  <c r="FJ2" i="18"/>
  <c r="EY2" i="18"/>
  <c r="EN2" i="18"/>
  <c r="EC2" i="18"/>
  <c r="FJ2" i="21"/>
  <c r="FY2" i="21"/>
  <c r="EY2" i="21"/>
  <c r="DG2" i="21"/>
  <c r="EC2" i="21"/>
  <c r="DR2" i="21"/>
  <c r="FU2" i="5"/>
  <c r="GJ2" i="5"/>
  <c r="FJ2" i="5"/>
  <c r="EY2" i="5"/>
  <c r="EN2" i="5"/>
  <c r="EC2" i="5"/>
  <c r="FU2" i="6"/>
  <c r="GU2" i="6"/>
  <c r="FJ2" i="6"/>
  <c r="EY2" i="6"/>
  <c r="DR2" i="6"/>
  <c r="CV2" i="14"/>
  <c r="DG2" i="14"/>
  <c r="DR2" i="14"/>
  <c r="DR2" i="4"/>
  <c r="EC2" i="4"/>
  <c r="FN2" i="3"/>
  <c r="DR2" i="3"/>
  <c r="EN2" i="3"/>
  <c r="FC2" i="4"/>
  <c r="EY2" i="4"/>
  <c r="EY2" i="14"/>
  <c r="FN2" i="14"/>
  <c r="AV13" i="19"/>
  <c r="AV10" i="19"/>
  <c r="AV5" i="19"/>
  <c r="CY2" i="19"/>
  <c r="CC2" i="19"/>
  <c r="CN2" i="18"/>
  <c r="BR2" i="18"/>
  <c r="CC2" i="18"/>
  <c r="EN2" i="21"/>
  <c r="DG2" i="5"/>
  <c r="DR2" i="5"/>
  <c r="EC2" i="6"/>
  <c r="DG2" i="6"/>
  <c r="EC2" i="14"/>
  <c r="EN2" i="14"/>
  <c r="CC33" i="4"/>
  <c r="CC31" i="4"/>
  <c r="CC29" i="4"/>
  <c r="CC26" i="4"/>
  <c r="CC25" i="4"/>
  <c r="CC23" i="4"/>
  <c r="CC21" i="4"/>
  <c r="CC19" i="4"/>
  <c r="CC17" i="4"/>
  <c r="CC15" i="4"/>
  <c r="CC13" i="4"/>
  <c r="CC11" i="4"/>
  <c r="CC9" i="4"/>
  <c r="CC7" i="4"/>
  <c r="CC5" i="4"/>
  <c r="CC3" i="4"/>
  <c r="CC32" i="4"/>
  <c r="CC28" i="4"/>
  <c r="CC22" i="4"/>
  <c r="CC18" i="4"/>
  <c r="CC14" i="4"/>
  <c r="CC10" i="4"/>
  <c r="CC6" i="4"/>
  <c r="DG2" i="4"/>
  <c r="CV2" i="3"/>
  <c r="EY2" i="3"/>
  <c r="EC2" i="3"/>
  <c r="DG2" i="3"/>
  <c r="AT14" i="19"/>
  <c r="AU14" i="19" s="1"/>
  <c r="BZ32" i="4"/>
  <c r="BZ18" i="4"/>
  <c r="BZ10" i="4"/>
  <c r="CA34" i="4"/>
  <c r="CB34" i="4" s="1"/>
  <c r="CA27" i="4"/>
  <c r="CB27" i="4" s="1"/>
  <c r="CA20" i="4"/>
  <c r="CB20" i="4" s="1"/>
  <c r="CA12" i="4"/>
  <c r="CB12" i="4" s="1"/>
  <c r="CA4" i="4"/>
  <c r="CB4" i="4" s="1"/>
  <c r="BZ28" i="4"/>
  <c r="BZ22" i="4"/>
  <c r="BZ14" i="4"/>
  <c r="BZ6" i="4"/>
  <c r="CA30" i="4"/>
  <c r="CB30" i="4" s="1"/>
  <c r="CA24" i="4"/>
  <c r="CB24" i="4" s="1"/>
  <c r="CA16" i="4"/>
  <c r="CB16" i="4" s="1"/>
  <c r="CA8" i="4"/>
  <c r="CB8" i="4" s="1"/>
  <c r="BZ33" i="4"/>
  <c r="BZ31" i="4"/>
  <c r="BZ29" i="4"/>
  <c r="BZ26" i="4"/>
  <c r="BZ25" i="4"/>
  <c r="BZ23" i="4"/>
  <c r="BZ21" i="4"/>
  <c r="BZ19" i="4"/>
  <c r="BZ17" i="4"/>
  <c r="BZ15" i="4"/>
  <c r="BZ13" i="4"/>
  <c r="BZ11" i="4"/>
  <c r="BZ9" i="4"/>
  <c r="BZ7" i="4"/>
  <c r="BZ5" i="4"/>
  <c r="BZ3" i="4"/>
  <c r="AS5" i="19"/>
  <c r="AS13" i="19"/>
  <c r="AS10" i="19"/>
  <c r="AS12" i="19"/>
  <c r="AT12" i="19"/>
  <c r="AU12" i="19" s="1"/>
  <c r="AS11" i="19"/>
  <c r="AT11" i="19"/>
  <c r="AU11" i="19" s="1"/>
  <c r="AS9" i="19"/>
  <c r="AT9" i="19"/>
  <c r="AU9" i="19" s="1"/>
  <c r="AS8" i="19"/>
  <c r="AT8" i="19"/>
  <c r="AU8" i="19" s="1"/>
  <c r="AS7" i="19"/>
  <c r="AT7" i="19"/>
  <c r="AU7" i="19" s="1"/>
  <c r="AS6" i="19"/>
  <c r="AT6" i="19"/>
  <c r="AU6" i="19" s="1"/>
  <c r="AS4" i="19"/>
  <c r="AT4" i="19"/>
  <c r="AU4" i="19" s="1"/>
  <c r="AS3" i="19"/>
  <c r="AT3" i="19"/>
  <c r="AU3" i="19" s="1"/>
  <c r="AR2" i="21"/>
  <c r="AQ2" i="21"/>
  <c r="GW2" i="18" l="1"/>
  <c r="GV2" i="18"/>
  <c r="GA2" i="21"/>
  <c r="FZ2" i="21"/>
  <c r="GL2" i="5"/>
  <c r="GK2" i="5"/>
  <c r="GW2" i="6"/>
  <c r="GV2" i="6"/>
  <c r="FP2" i="3"/>
  <c r="FO2" i="3"/>
  <c r="FE2" i="4"/>
  <c r="FD2" i="4"/>
  <c r="FP2" i="14"/>
  <c r="FO2" i="14"/>
  <c r="AV4" i="19"/>
  <c r="AV7" i="19"/>
  <c r="AV9" i="19"/>
  <c r="AV14" i="19"/>
  <c r="AV3" i="19"/>
  <c r="AV6" i="19"/>
  <c r="AV8" i="19"/>
  <c r="AV11" i="19"/>
  <c r="AV12" i="19"/>
  <c r="CC16" i="4"/>
  <c r="CC12" i="4"/>
  <c r="CC8" i="4"/>
  <c r="CC24" i="4"/>
  <c r="CC4" i="4"/>
  <c r="CC20" i="4"/>
  <c r="CC34" i="4"/>
  <c r="CC30" i="4"/>
  <c r="CC27" i="4"/>
  <c r="AR2" i="16"/>
  <c r="AS2" i="16" s="1"/>
  <c r="AR3" i="16"/>
  <c r="AT3" i="16" s="1"/>
  <c r="AU3" i="16" s="1"/>
  <c r="AR4" i="16"/>
  <c r="AT4" i="16" s="1"/>
  <c r="AU4" i="16" s="1"/>
  <c r="AR5" i="16"/>
  <c r="AT5" i="16" s="1"/>
  <c r="AU5" i="16" s="1"/>
  <c r="AR6" i="16"/>
  <c r="AS6" i="16" s="1"/>
  <c r="AR7" i="16"/>
  <c r="AT7" i="16" s="1"/>
  <c r="AU7" i="16" s="1"/>
  <c r="AR8" i="16"/>
  <c r="AT8" i="16" s="1"/>
  <c r="AU8" i="16" s="1"/>
  <c r="AR9" i="16"/>
  <c r="AS9" i="16" s="1"/>
  <c r="AR10" i="16"/>
  <c r="AT10" i="16" s="1"/>
  <c r="AU10" i="16" s="1"/>
  <c r="AR11" i="16"/>
  <c r="AT11" i="16" s="1"/>
  <c r="AU11" i="16" s="1"/>
  <c r="AR12" i="16"/>
  <c r="AT12" i="16" s="1"/>
  <c r="AU12" i="16" s="1"/>
  <c r="AR13" i="16"/>
  <c r="AS13" i="16" s="1"/>
  <c r="AR14" i="16"/>
  <c r="AT14" i="16" s="1"/>
  <c r="AU14" i="16" s="1"/>
  <c r="AR15" i="16"/>
  <c r="AT15" i="16" s="1"/>
  <c r="AU15" i="16" s="1"/>
  <c r="AR16" i="16"/>
  <c r="AS16" i="16" s="1"/>
  <c r="AR17" i="16"/>
  <c r="AT17" i="16" s="1"/>
  <c r="AU17" i="16" s="1"/>
  <c r="AR18" i="16"/>
  <c r="AT18" i="16" s="1"/>
  <c r="AU18" i="16" s="1"/>
  <c r="AR19" i="16"/>
  <c r="AS19" i="16" s="1"/>
  <c r="AQ2" i="16"/>
  <c r="AQ3" i="16"/>
  <c r="AQ4" i="16"/>
  <c r="AQ5" i="16"/>
  <c r="AQ6" i="16"/>
  <c r="AQ7" i="16"/>
  <c r="AQ8" i="16"/>
  <c r="AQ9" i="16"/>
  <c r="AQ10" i="16"/>
  <c r="AQ11" i="16"/>
  <c r="AQ12" i="16"/>
  <c r="AQ13" i="16"/>
  <c r="AQ14" i="16"/>
  <c r="AQ15" i="16"/>
  <c r="AQ16" i="16"/>
  <c r="AQ17" i="16"/>
  <c r="AQ18" i="16"/>
  <c r="AQ19" i="16"/>
  <c r="HR2" i="19" l="1"/>
  <c r="HS2" i="19"/>
  <c r="AS17" i="16"/>
  <c r="AS11" i="16"/>
  <c r="AS4" i="16"/>
  <c r="AT19" i="16"/>
  <c r="AU19" i="16" s="1"/>
  <c r="AT16" i="16"/>
  <c r="AU16" i="16" s="1"/>
  <c r="AT13" i="16"/>
  <c r="AU13" i="16" s="1"/>
  <c r="AT9" i="16"/>
  <c r="AU9" i="16" s="1"/>
  <c r="AT6" i="16"/>
  <c r="AU6" i="16" s="1"/>
  <c r="AT2" i="16"/>
  <c r="AU2" i="16" s="1"/>
  <c r="AS18" i="16"/>
  <c r="AS15" i="16"/>
  <c r="AS14" i="16"/>
  <c r="AS12" i="16"/>
  <c r="AS10" i="16"/>
  <c r="AS8" i="16"/>
  <c r="AS7" i="16"/>
  <c r="AS5" i="16"/>
  <c r="AS3" i="16"/>
  <c r="AR3" i="5" l="1"/>
  <c r="AT3" i="5" s="1"/>
  <c r="AU3" i="5" s="1"/>
  <c r="AR4" i="5"/>
  <c r="AT4" i="5" s="1"/>
  <c r="AU4" i="5" s="1"/>
  <c r="AR5" i="5"/>
  <c r="AT5" i="5" s="1"/>
  <c r="AU5" i="5" s="1"/>
  <c r="AR6" i="5"/>
  <c r="AT6" i="5" s="1"/>
  <c r="AU6" i="5" s="1"/>
  <c r="AR7" i="5"/>
  <c r="AT7" i="5" s="1"/>
  <c r="AU7" i="5" s="1"/>
  <c r="AR8" i="5"/>
  <c r="AT8" i="5" s="1"/>
  <c r="AU8" i="5" s="1"/>
  <c r="AR9" i="5"/>
  <c r="AT9" i="5" s="1"/>
  <c r="AU9" i="5" s="1"/>
  <c r="AR10" i="5"/>
  <c r="AT10" i="5" s="1"/>
  <c r="AU10" i="5" s="1"/>
  <c r="AR11" i="5"/>
  <c r="AT11" i="5" s="1"/>
  <c r="AU11" i="5" s="1"/>
  <c r="AR12" i="5"/>
  <c r="AT12" i="5" s="1"/>
  <c r="AU12" i="5" s="1"/>
  <c r="AR13" i="5"/>
  <c r="AT13" i="5" s="1"/>
  <c r="AU13" i="5" s="1"/>
  <c r="AR14" i="5"/>
  <c r="AT14" i="5" s="1"/>
  <c r="AU14" i="5" s="1"/>
  <c r="AR15" i="5"/>
  <c r="AT15" i="5" s="1"/>
  <c r="AU15" i="5" s="1"/>
  <c r="AR16" i="5"/>
  <c r="AS16" i="5" s="1"/>
  <c r="AR17" i="5"/>
  <c r="AT17" i="5" s="1"/>
  <c r="AU17" i="5" s="1"/>
  <c r="AR18" i="5"/>
  <c r="AT18" i="5" s="1"/>
  <c r="AU18" i="5" s="1"/>
  <c r="AR19" i="5"/>
  <c r="AT19" i="5" s="1"/>
  <c r="AU19" i="5" s="1"/>
  <c r="AR20" i="5"/>
  <c r="AS20" i="5" s="1"/>
  <c r="AR21" i="5"/>
  <c r="AT21" i="5" s="1"/>
  <c r="AU21" i="5" s="1"/>
  <c r="AR22" i="5"/>
  <c r="AT22" i="5" s="1"/>
  <c r="AU22" i="5" s="1"/>
  <c r="AR23" i="5"/>
  <c r="AT23" i="5" s="1"/>
  <c r="AU23" i="5" s="1"/>
  <c r="AR24" i="5"/>
  <c r="AS24" i="5" s="1"/>
  <c r="AR25" i="5"/>
  <c r="AT25" i="5" s="1"/>
  <c r="AU25" i="5" s="1"/>
  <c r="AR26" i="5"/>
  <c r="AT26" i="5" s="1"/>
  <c r="AU26" i="5" s="1"/>
  <c r="AR27" i="5"/>
  <c r="AT27" i="5" s="1"/>
  <c r="AU27" i="5" s="1"/>
  <c r="AR2" i="5"/>
  <c r="AQ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" i="5"/>
  <c r="AV26" i="5" l="1"/>
  <c r="AV22" i="5"/>
  <c r="AV18" i="5"/>
  <c r="AV14" i="5"/>
  <c r="AV12" i="5"/>
  <c r="AV10" i="5"/>
  <c r="AV7" i="5"/>
  <c r="AV5" i="5"/>
  <c r="AV3" i="5"/>
  <c r="AS18" i="5"/>
  <c r="AS3" i="5"/>
  <c r="AV27" i="5"/>
  <c r="AV25" i="5"/>
  <c r="AV23" i="5"/>
  <c r="AV21" i="5"/>
  <c r="AV19" i="5"/>
  <c r="AV17" i="5"/>
  <c r="AV15" i="5"/>
  <c r="AV13" i="5"/>
  <c r="AV11" i="5"/>
  <c r="AV9" i="5"/>
  <c r="AV8" i="5"/>
  <c r="AV6" i="5"/>
  <c r="AV4" i="5"/>
  <c r="AS26" i="5"/>
  <c r="AS10" i="5"/>
  <c r="AT20" i="5"/>
  <c r="AU20" i="5" s="1"/>
  <c r="AS22" i="5"/>
  <c r="AS14" i="5"/>
  <c r="AS7" i="5"/>
  <c r="AT24" i="5"/>
  <c r="AU24" i="5" s="1"/>
  <c r="AT16" i="5"/>
  <c r="AU16" i="5" s="1"/>
  <c r="AS12" i="5"/>
  <c r="AS5" i="5"/>
  <c r="AS27" i="5"/>
  <c r="AS25" i="5"/>
  <c r="AS23" i="5"/>
  <c r="AS21" i="5"/>
  <c r="AS19" i="5"/>
  <c r="AS17" i="5"/>
  <c r="AS15" i="5"/>
  <c r="AS13" i="5"/>
  <c r="AS11" i="5"/>
  <c r="AS9" i="5"/>
  <c r="AS8" i="5"/>
  <c r="AS6" i="5"/>
  <c r="AS4" i="5"/>
  <c r="O13" i="19"/>
  <c r="P13" i="19" s="1"/>
  <c r="O14" i="19"/>
  <c r="P14" i="19" s="1"/>
  <c r="K13" i="19"/>
  <c r="L13" i="19" s="1"/>
  <c r="K14" i="19"/>
  <c r="L14" i="19" s="1"/>
  <c r="CU3" i="21"/>
  <c r="CU4" i="21"/>
  <c r="CU5" i="21"/>
  <c r="CU6" i="21"/>
  <c r="CU7" i="21"/>
  <c r="CU8" i="21"/>
  <c r="CU9" i="21"/>
  <c r="CU10" i="21"/>
  <c r="CU11" i="21"/>
  <c r="CU12" i="21"/>
  <c r="CU13" i="21"/>
  <c r="CU14" i="21"/>
  <c r="CU2" i="21"/>
  <c r="CQ3" i="21"/>
  <c r="CQ4" i="21"/>
  <c r="CQ5" i="21"/>
  <c r="CQ6" i="21"/>
  <c r="CQ7" i="21"/>
  <c r="CQ8" i="21"/>
  <c r="CQ9" i="21"/>
  <c r="CQ10" i="21"/>
  <c r="CQ11" i="21"/>
  <c r="CQ12" i="21"/>
  <c r="CQ13" i="21"/>
  <c r="CQ14" i="21"/>
  <c r="CQ2" i="21"/>
  <c r="CU3" i="5"/>
  <c r="CU4" i="5"/>
  <c r="CU5" i="5"/>
  <c r="CU6" i="5"/>
  <c r="CU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" i="5"/>
  <c r="CQ3" i="5"/>
  <c r="CQ4" i="5"/>
  <c r="CQ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" i="5"/>
  <c r="CU3" i="6"/>
  <c r="CU4" i="6"/>
  <c r="CU5" i="6"/>
  <c r="CU6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3" i="6"/>
  <c r="CU24" i="6"/>
  <c r="CU25" i="6"/>
  <c r="CU26" i="6"/>
  <c r="CU27" i="6"/>
  <c r="CU28" i="6"/>
  <c r="CU29" i="6"/>
  <c r="CU30" i="6"/>
  <c r="CU31" i="6"/>
  <c r="CU32" i="6"/>
  <c r="CU33" i="6"/>
  <c r="CU34" i="6"/>
  <c r="CU35" i="6"/>
  <c r="CU36" i="6"/>
  <c r="CU37" i="6"/>
  <c r="CU38" i="6"/>
  <c r="CU39" i="6"/>
  <c r="CU40" i="6"/>
  <c r="CU2" i="6"/>
  <c r="CQ3" i="6"/>
  <c r="CQ4" i="6"/>
  <c r="CQ5" i="6"/>
  <c r="CQ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22" i="6"/>
  <c r="CQ23" i="6"/>
  <c r="CQ24" i="6"/>
  <c r="CQ25" i="6"/>
  <c r="CQ26" i="6"/>
  <c r="CQ27" i="6"/>
  <c r="CQ28" i="6"/>
  <c r="CQ29" i="6"/>
  <c r="CQ30" i="6"/>
  <c r="CQ31" i="6"/>
  <c r="CQ32" i="6"/>
  <c r="CQ33" i="6"/>
  <c r="CQ34" i="6"/>
  <c r="CQ35" i="6"/>
  <c r="CQ36" i="6"/>
  <c r="CQ37" i="6"/>
  <c r="CQ38" i="6"/>
  <c r="CQ39" i="6"/>
  <c r="CQ40" i="6"/>
  <c r="CQ2" i="6"/>
  <c r="CU2" i="16"/>
  <c r="CU3" i="16"/>
  <c r="CU4" i="16"/>
  <c r="CU5" i="16"/>
  <c r="CU6" i="16"/>
  <c r="CU7" i="16"/>
  <c r="CU8" i="16"/>
  <c r="CU9" i="16"/>
  <c r="CU10" i="16"/>
  <c r="CU11" i="16"/>
  <c r="CU12" i="16"/>
  <c r="CU13" i="16"/>
  <c r="CU14" i="16"/>
  <c r="CU15" i="16"/>
  <c r="CU16" i="16"/>
  <c r="CU17" i="16"/>
  <c r="CU18" i="16"/>
  <c r="CU19" i="16"/>
  <c r="CQ2" i="16"/>
  <c r="CQ3" i="16"/>
  <c r="CQ4" i="16"/>
  <c r="CQ5" i="16"/>
  <c r="CQ6" i="16"/>
  <c r="CQ7" i="16"/>
  <c r="CQ8" i="16"/>
  <c r="CQ9" i="16"/>
  <c r="CQ10" i="16"/>
  <c r="CQ11" i="16"/>
  <c r="CQ12" i="16"/>
  <c r="CQ13" i="16"/>
  <c r="CQ14" i="16"/>
  <c r="CQ15" i="16"/>
  <c r="CQ16" i="16"/>
  <c r="CQ17" i="16"/>
  <c r="CQ18" i="16"/>
  <c r="CQ19" i="16"/>
  <c r="CJ3" i="14"/>
  <c r="CJ4" i="14"/>
  <c r="CJ5" i="14"/>
  <c r="CJ6" i="14"/>
  <c r="CJ7" i="14"/>
  <c r="CJ8" i="14"/>
  <c r="CJ9" i="14"/>
  <c r="CJ10" i="14"/>
  <c r="CJ11" i="14"/>
  <c r="CJ12" i="14"/>
  <c r="CJ13" i="14"/>
  <c r="CJ14" i="14"/>
  <c r="CJ15" i="14"/>
  <c r="CJ16" i="14"/>
  <c r="CJ2" i="14"/>
  <c r="CF3" i="14"/>
  <c r="CF4" i="14"/>
  <c r="CF5" i="14"/>
  <c r="CF6" i="14"/>
  <c r="CF7" i="14"/>
  <c r="CF8" i="14"/>
  <c r="CF9" i="14"/>
  <c r="CF10" i="14"/>
  <c r="CF11" i="14"/>
  <c r="CF12" i="14"/>
  <c r="CF13" i="14"/>
  <c r="CF14" i="14"/>
  <c r="CF15" i="14"/>
  <c r="CF16" i="14"/>
  <c r="CF2" i="14"/>
  <c r="CU3" i="4"/>
  <c r="CU4" i="4"/>
  <c r="CU5" i="4"/>
  <c r="CU6" i="4"/>
  <c r="CU7" i="4"/>
  <c r="CU8" i="4"/>
  <c r="CU9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U26" i="4"/>
  <c r="CU27" i="4"/>
  <c r="CU28" i="4"/>
  <c r="CU29" i="4"/>
  <c r="CU30" i="4"/>
  <c r="CU31" i="4"/>
  <c r="CU32" i="4"/>
  <c r="CU33" i="4"/>
  <c r="CU34" i="4"/>
  <c r="CU2" i="4"/>
  <c r="CQ3" i="4"/>
  <c r="CQ4" i="4"/>
  <c r="CQ5" i="4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2" i="4"/>
  <c r="CJ3" i="3"/>
  <c r="CJ4" i="3"/>
  <c r="CJ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" i="3"/>
  <c r="CF3" i="3"/>
  <c r="CF4" i="3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" i="3"/>
  <c r="GM2" i="16" l="1"/>
  <c r="GM27" i="5"/>
  <c r="FQ14" i="14"/>
  <c r="FQ4" i="14"/>
  <c r="FF34" i="4"/>
  <c r="FF32" i="4"/>
  <c r="FF28" i="4"/>
  <c r="FF18" i="4"/>
  <c r="FF10" i="4"/>
  <c r="FF6" i="4"/>
  <c r="FF13" i="4"/>
  <c r="FF11" i="4"/>
  <c r="GB9" i="21"/>
  <c r="GB8" i="21"/>
  <c r="GB7" i="21"/>
  <c r="GB6" i="21"/>
  <c r="GB2" i="21"/>
  <c r="GB5" i="21"/>
  <c r="GB10" i="21"/>
  <c r="GB4" i="21"/>
  <c r="GB14" i="21"/>
  <c r="GB3" i="21"/>
  <c r="GB13" i="21"/>
  <c r="GB12" i="21"/>
  <c r="GB11" i="21"/>
  <c r="GM26" i="5"/>
  <c r="GM14" i="5"/>
  <c r="GM3" i="5"/>
  <c r="GM25" i="5"/>
  <c r="GM13" i="5"/>
  <c r="GM24" i="5"/>
  <c r="GM12" i="5"/>
  <c r="GM23" i="5"/>
  <c r="GM11" i="5"/>
  <c r="GM22" i="5"/>
  <c r="GM10" i="5"/>
  <c r="GM21" i="5"/>
  <c r="GM9" i="5"/>
  <c r="GM4" i="5"/>
  <c r="GM20" i="5"/>
  <c r="GM19" i="5"/>
  <c r="GM8" i="5"/>
  <c r="GM15" i="5"/>
  <c r="GM18" i="5"/>
  <c r="GM7" i="5"/>
  <c r="GM17" i="5"/>
  <c r="GM6" i="5"/>
  <c r="GM2" i="5"/>
  <c r="GM16" i="5"/>
  <c r="GM5" i="5"/>
  <c r="GX36" i="6"/>
  <c r="GX15" i="6"/>
  <c r="GX4" i="6"/>
  <c r="GX35" i="6"/>
  <c r="GX25" i="6"/>
  <c r="GX14" i="6"/>
  <c r="GX3" i="6"/>
  <c r="GX34" i="6"/>
  <c r="GX24" i="6"/>
  <c r="GX13" i="6"/>
  <c r="GX26" i="6"/>
  <c r="GX33" i="6"/>
  <c r="GX23" i="6"/>
  <c r="GX12" i="6"/>
  <c r="GX32" i="6"/>
  <c r="GX22" i="6"/>
  <c r="GX11" i="6"/>
  <c r="GX37" i="6"/>
  <c r="GX31" i="6"/>
  <c r="GX21" i="6"/>
  <c r="GX10" i="6"/>
  <c r="GX5" i="6"/>
  <c r="GX2" i="6"/>
  <c r="GX30" i="6"/>
  <c r="GX20" i="6"/>
  <c r="GX9" i="6"/>
  <c r="GX40" i="6"/>
  <c r="GX29" i="6"/>
  <c r="GX19" i="6"/>
  <c r="GX8" i="6"/>
  <c r="GX28" i="6"/>
  <c r="GX7" i="6"/>
  <c r="GX39" i="6"/>
  <c r="GX27" i="6"/>
  <c r="GX18" i="6"/>
  <c r="GX6" i="6"/>
  <c r="GX16" i="6"/>
  <c r="GX38" i="6"/>
  <c r="GX17" i="6"/>
  <c r="GM18" i="16"/>
  <c r="GM8" i="16"/>
  <c r="GM17" i="16"/>
  <c r="GM7" i="16"/>
  <c r="GM16" i="16"/>
  <c r="GM6" i="16"/>
  <c r="GM15" i="16"/>
  <c r="GM5" i="16"/>
  <c r="GM4" i="16"/>
  <c r="GM14" i="16"/>
  <c r="GM3" i="16"/>
  <c r="GM19" i="16"/>
  <c r="GM13" i="16"/>
  <c r="GM12" i="16"/>
  <c r="GM9" i="16"/>
  <c r="GM11" i="16"/>
  <c r="GM10" i="16"/>
  <c r="FQ13" i="14"/>
  <c r="FQ15" i="14"/>
  <c r="FQ12" i="14"/>
  <c r="FQ3" i="14"/>
  <c r="FQ11" i="14"/>
  <c r="FQ10" i="14"/>
  <c r="FQ16" i="14"/>
  <c r="FQ9" i="14"/>
  <c r="FQ5" i="14"/>
  <c r="FQ8" i="14"/>
  <c r="FQ7" i="14"/>
  <c r="FQ2" i="14"/>
  <c r="FQ6" i="14"/>
  <c r="FQ3" i="3"/>
  <c r="FQ14" i="3"/>
  <c r="FQ15" i="3"/>
  <c r="FQ2" i="3"/>
  <c r="FQ13" i="3"/>
  <c r="FQ23" i="3"/>
  <c r="FQ12" i="3"/>
  <c r="FQ4" i="3"/>
  <c r="FQ22" i="3"/>
  <c r="FQ11" i="3"/>
  <c r="FQ21" i="3"/>
  <c r="FQ10" i="3"/>
  <c r="FQ20" i="3"/>
  <c r="FQ9" i="3"/>
  <c r="FQ19" i="3"/>
  <c r="FQ8" i="3"/>
  <c r="FQ18" i="3"/>
  <c r="FQ7" i="3"/>
  <c r="FQ17" i="3"/>
  <c r="FQ6" i="3"/>
  <c r="FQ16" i="3"/>
  <c r="FQ5" i="3"/>
  <c r="FF2" i="4"/>
  <c r="FF24" i="4"/>
  <c r="FF12" i="4"/>
  <c r="FF33" i="4"/>
  <c r="FF23" i="4"/>
  <c r="FF22" i="4"/>
  <c r="FF31" i="4"/>
  <c r="FF21" i="4"/>
  <c r="FF9" i="4"/>
  <c r="FF30" i="4"/>
  <c r="FF20" i="4"/>
  <c r="FF8" i="4"/>
  <c r="FF29" i="4"/>
  <c r="FF19" i="4"/>
  <c r="FF7" i="4"/>
  <c r="FF14" i="4"/>
  <c r="FF25" i="4"/>
  <c r="FF17" i="4"/>
  <c r="FF5" i="4"/>
  <c r="FF27" i="4"/>
  <c r="FF16" i="4"/>
  <c r="FF4" i="4"/>
  <c r="FF26" i="4"/>
  <c r="FF15" i="4"/>
  <c r="FF3" i="4"/>
  <c r="AV16" i="5"/>
  <c r="AV24" i="5"/>
  <c r="AV20" i="5"/>
  <c r="Q13" i="19"/>
  <c r="M13" i="19"/>
  <c r="Q14" i="19"/>
  <c r="M14" i="19"/>
  <c r="BD2" i="19"/>
  <c r="AR2" i="19"/>
  <c r="AS2" i="19" s="1"/>
  <c r="BE2" i="19" l="1"/>
  <c r="AT2" i="19"/>
  <c r="AU2" i="19" s="1"/>
  <c r="BF2" i="19" l="1"/>
  <c r="AV2" i="19"/>
  <c r="CJ14" i="21"/>
  <c r="CI14" i="21"/>
  <c r="BY14" i="21"/>
  <c r="BZ14" i="21" s="1"/>
  <c r="BX14" i="21"/>
  <c r="BN14" i="21"/>
  <c r="BO14" i="21" s="1"/>
  <c r="BM14" i="21"/>
  <c r="BC14" i="21"/>
  <c r="BD14" i="21" s="1"/>
  <c r="BB14" i="21"/>
  <c r="AR14" i="21"/>
  <c r="AS14" i="21" s="1"/>
  <c r="AQ14" i="21"/>
  <c r="AG14" i="21"/>
  <c r="AH14" i="21" s="1"/>
  <c r="AF14" i="21"/>
  <c r="V14" i="21"/>
  <c r="W14" i="21" s="1"/>
  <c r="U14" i="21"/>
  <c r="O14" i="21"/>
  <c r="P14" i="21" s="1"/>
  <c r="K14" i="21"/>
  <c r="L14" i="21" s="1"/>
  <c r="CJ13" i="21"/>
  <c r="CI13" i="21"/>
  <c r="BY13" i="21"/>
  <c r="CA13" i="21" s="1"/>
  <c r="CB13" i="21" s="1"/>
  <c r="BX13" i="21"/>
  <c r="BN13" i="21"/>
  <c r="BP13" i="21" s="1"/>
  <c r="BQ13" i="21" s="1"/>
  <c r="BM13" i="21"/>
  <c r="BC13" i="21"/>
  <c r="BE13" i="21" s="1"/>
  <c r="BF13" i="21" s="1"/>
  <c r="BB13" i="21"/>
  <c r="AR13" i="21"/>
  <c r="AT13" i="21" s="1"/>
  <c r="AU13" i="21" s="1"/>
  <c r="AQ13" i="21"/>
  <c r="AG13" i="21"/>
  <c r="AI13" i="21" s="1"/>
  <c r="AJ13" i="21" s="1"/>
  <c r="AF13" i="21"/>
  <c r="V13" i="21"/>
  <c r="X13" i="21" s="1"/>
  <c r="Y13" i="21" s="1"/>
  <c r="U13" i="21"/>
  <c r="O13" i="21"/>
  <c r="P13" i="21" s="1"/>
  <c r="K13" i="21"/>
  <c r="L13" i="21" s="1"/>
  <c r="CJ12" i="21"/>
  <c r="CI12" i="21"/>
  <c r="BY12" i="21"/>
  <c r="BZ12" i="21" s="1"/>
  <c r="BX12" i="21"/>
  <c r="BN12" i="21"/>
  <c r="BP12" i="21" s="1"/>
  <c r="BQ12" i="21" s="1"/>
  <c r="BM12" i="21"/>
  <c r="BC12" i="21"/>
  <c r="BE12" i="21" s="1"/>
  <c r="BF12" i="21" s="1"/>
  <c r="BB12" i="21"/>
  <c r="AR12" i="21"/>
  <c r="AT12" i="21" s="1"/>
  <c r="AU12" i="21" s="1"/>
  <c r="AQ12" i="21"/>
  <c r="AG12" i="21"/>
  <c r="AI12" i="21" s="1"/>
  <c r="AJ12" i="21" s="1"/>
  <c r="AF12" i="21"/>
  <c r="V12" i="21"/>
  <c r="X12" i="21" s="1"/>
  <c r="Y12" i="21" s="1"/>
  <c r="U12" i="21"/>
  <c r="O12" i="21"/>
  <c r="P12" i="21" s="1"/>
  <c r="K12" i="21"/>
  <c r="L12" i="21" s="1"/>
  <c r="CJ11" i="21"/>
  <c r="CI11" i="21"/>
  <c r="BY11" i="21"/>
  <c r="BZ11" i="21" s="1"/>
  <c r="BX11" i="21"/>
  <c r="BN11" i="21"/>
  <c r="BO11" i="21" s="1"/>
  <c r="BM11" i="21"/>
  <c r="BC11" i="21"/>
  <c r="BD11" i="21" s="1"/>
  <c r="BB11" i="21"/>
  <c r="AR11" i="21"/>
  <c r="AS11" i="21" s="1"/>
  <c r="AQ11" i="21"/>
  <c r="AG11" i="21"/>
  <c r="AH11" i="21" s="1"/>
  <c r="AF11" i="21"/>
  <c r="V11" i="21"/>
  <c r="W11" i="21" s="1"/>
  <c r="U11" i="21"/>
  <c r="O11" i="21"/>
  <c r="P11" i="21" s="1"/>
  <c r="K11" i="21"/>
  <c r="L11" i="21" s="1"/>
  <c r="CJ10" i="21"/>
  <c r="CI10" i="21"/>
  <c r="BY10" i="21"/>
  <c r="CA10" i="21" s="1"/>
  <c r="CB10" i="21" s="1"/>
  <c r="BX10" i="21"/>
  <c r="BN10" i="21"/>
  <c r="BP10" i="21" s="1"/>
  <c r="BQ10" i="21" s="1"/>
  <c r="BM10" i="21"/>
  <c r="BC10" i="21"/>
  <c r="BE10" i="21" s="1"/>
  <c r="BF10" i="21" s="1"/>
  <c r="BB10" i="21"/>
  <c r="AR10" i="21"/>
  <c r="AT10" i="21" s="1"/>
  <c r="AU10" i="21" s="1"/>
  <c r="AQ10" i="21"/>
  <c r="AG10" i="21"/>
  <c r="AI10" i="21" s="1"/>
  <c r="AJ10" i="21" s="1"/>
  <c r="AF10" i="21"/>
  <c r="V10" i="21"/>
  <c r="X10" i="21" s="1"/>
  <c r="Y10" i="21" s="1"/>
  <c r="U10" i="21"/>
  <c r="O10" i="21"/>
  <c r="P10" i="21" s="1"/>
  <c r="K10" i="21"/>
  <c r="L10" i="21" s="1"/>
  <c r="CJ9" i="21"/>
  <c r="CI9" i="21"/>
  <c r="BY9" i="21"/>
  <c r="BZ9" i="21" s="1"/>
  <c r="BX9" i="21"/>
  <c r="BN9" i="21"/>
  <c r="BO9" i="21" s="1"/>
  <c r="BM9" i="21"/>
  <c r="BC9" i="21"/>
  <c r="BD9" i="21" s="1"/>
  <c r="BB9" i="21"/>
  <c r="AR9" i="21"/>
  <c r="AS9" i="21" s="1"/>
  <c r="AQ9" i="21"/>
  <c r="AG9" i="21"/>
  <c r="AH9" i="21" s="1"/>
  <c r="AF9" i="21"/>
  <c r="V9" i="21"/>
  <c r="W9" i="21" s="1"/>
  <c r="U9" i="21"/>
  <c r="O9" i="21"/>
  <c r="P9" i="21" s="1"/>
  <c r="K9" i="21"/>
  <c r="L9" i="21" s="1"/>
  <c r="CJ8" i="21"/>
  <c r="CI8" i="21"/>
  <c r="BY8" i="21"/>
  <c r="CA8" i="21" s="1"/>
  <c r="CB8" i="21" s="1"/>
  <c r="BX8" i="21"/>
  <c r="BN8" i="21"/>
  <c r="BP8" i="21" s="1"/>
  <c r="BQ8" i="21" s="1"/>
  <c r="BM8" i="21"/>
  <c r="BC8" i="21"/>
  <c r="BE8" i="21" s="1"/>
  <c r="BF8" i="21" s="1"/>
  <c r="BB8" i="21"/>
  <c r="AR8" i="21"/>
  <c r="AT8" i="21" s="1"/>
  <c r="AU8" i="21" s="1"/>
  <c r="AQ8" i="21"/>
  <c r="AG8" i="21"/>
  <c r="AI8" i="21" s="1"/>
  <c r="AJ8" i="21" s="1"/>
  <c r="AF8" i="21"/>
  <c r="V8" i="21"/>
  <c r="X8" i="21" s="1"/>
  <c r="Y8" i="21" s="1"/>
  <c r="U8" i="21"/>
  <c r="O8" i="21"/>
  <c r="P8" i="21" s="1"/>
  <c r="K8" i="21"/>
  <c r="L8" i="21" s="1"/>
  <c r="CJ7" i="21"/>
  <c r="CI7" i="21"/>
  <c r="BY7" i="21"/>
  <c r="BZ7" i="21" s="1"/>
  <c r="BX7" i="21"/>
  <c r="BN7" i="21"/>
  <c r="BO7" i="21" s="1"/>
  <c r="BM7" i="21"/>
  <c r="BC7" i="21"/>
  <c r="BD7" i="21" s="1"/>
  <c r="BB7" i="21"/>
  <c r="AR7" i="21"/>
  <c r="AS7" i="21" s="1"/>
  <c r="AQ7" i="21"/>
  <c r="AG7" i="21"/>
  <c r="AH7" i="21" s="1"/>
  <c r="AF7" i="21"/>
  <c r="V7" i="21"/>
  <c r="W7" i="21" s="1"/>
  <c r="U7" i="21"/>
  <c r="O7" i="21"/>
  <c r="P7" i="21" s="1"/>
  <c r="K7" i="21"/>
  <c r="L7" i="21" s="1"/>
  <c r="CJ6" i="21"/>
  <c r="CI6" i="21"/>
  <c r="BY6" i="21"/>
  <c r="CA6" i="21" s="1"/>
  <c r="CB6" i="21" s="1"/>
  <c r="BX6" i="21"/>
  <c r="BN6" i="21"/>
  <c r="BP6" i="21" s="1"/>
  <c r="BQ6" i="21" s="1"/>
  <c r="BM6" i="21"/>
  <c r="BC6" i="21"/>
  <c r="BE6" i="21" s="1"/>
  <c r="BF6" i="21" s="1"/>
  <c r="BB6" i="21"/>
  <c r="AR6" i="21"/>
  <c r="AT6" i="21" s="1"/>
  <c r="AU6" i="21" s="1"/>
  <c r="AQ6" i="21"/>
  <c r="AG6" i="21"/>
  <c r="AI6" i="21" s="1"/>
  <c r="AJ6" i="21" s="1"/>
  <c r="AF6" i="21"/>
  <c r="V6" i="21"/>
  <c r="X6" i="21" s="1"/>
  <c r="Y6" i="21" s="1"/>
  <c r="U6" i="21"/>
  <c r="O6" i="21"/>
  <c r="P6" i="21" s="1"/>
  <c r="K6" i="21"/>
  <c r="L6" i="21" s="1"/>
  <c r="CJ5" i="21"/>
  <c r="CI5" i="21"/>
  <c r="BY5" i="21"/>
  <c r="BZ5" i="21" s="1"/>
  <c r="BX5" i="21"/>
  <c r="BN5" i="21"/>
  <c r="BO5" i="21" s="1"/>
  <c r="BM5" i="21"/>
  <c r="BC5" i="21"/>
  <c r="BD5" i="21" s="1"/>
  <c r="BB5" i="21"/>
  <c r="AR5" i="21"/>
  <c r="AS5" i="21" s="1"/>
  <c r="AQ5" i="21"/>
  <c r="AG5" i="21"/>
  <c r="AH5" i="21" s="1"/>
  <c r="AF5" i="21"/>
  <c r="V5" i="21"/>
  <c r="W5" i="21" s="1"/>
  <c r="U5" i="21"/>
  <c r="O5" i="21"/>
  <c r="P5" i="21" s="1"/>
  <c r="K5" i="21"/>
  <c r="L5" i="21" s="1"/>
  <c r="CJ4" i="21"/>
  <c r="CI4" i="21"/>
  <c r="BY4" i="21"/>
  <c r="BZ4" i="21" s="1"/>
  <c r="BX4" i="21"/>
  <c r="BN4" i="21"/>
  <c r="BO4" i="21" s="1"/>
  <c r="BM4" i="21"/>
  <c r="BC4" i="21"/>
  <c r="BD4" i="21" s="1"/>
  <c r="BB4" i="21"/>
  <c r="AR4" i="21"/>
  <c r="AS4" i="21" s="1"/>
  <c r="AQ4" i="21"/>
  <c r="AG4" i="21"/>
  <c r="AH4" i="21" s="1"/>
  <c r="AF4" i="21"/>
  <c r="V4" i="21"/>
  <c r="W4" i="21" s="1"/>
  <c r="U4" i="21"/>
  <c r="O4" i="21"/>
  <c r="P4" i="21" s="1"/>
  <c r="K4" i="21"/>
  <c r="L4" i="21" s="1"/>
  <c r="CJ3" i="21"/>
  <c r="CI3" i="21"/>
  <c r="BY3" i="21"/>
  <c r="BZ3" i="21" s="1"/>
  <c r="BX3" i="21"/>
  <c r="BN3" i="21"/>
  <c r="BO3" i="21" s="1"/>
  <c r="BM3" i="21"/>
  <c r="BC3" i="21"/>
  <c r="BD3" i="21" s="1"/>
  <c r="BB3" i="21"/>
  <c r="AR3" i="21"/>
  <c r="AT3" i="21" s="1"/>
  <c r="AU3" i="21" s="1"/>
  <c r="AQ3" i="21"/>
  <c r="AG3" i="21"/>
  <c r="AI3" i="21" s="1"/>
  <c r="AJ3" i="21" s="1"/>
  <c r="AF3" i="21"/>
  <c r="V3" i="21"/>
  <c r="X3" i="21" s="1"/>
  <c r="Y3" i="21" s="1"/>
  <c r="U3" i="21"/>
  <c r="O3" i="21"/>
  <c r="P3" i="21" s="1"/>
  <c r="K3" i="21"/>
  <c r="L3" i="21" s="1"/>
  <c r="CJ2" i="21"/>
  <c r="CI2" i="21"/>
  <c r="BY2" i="21"/>
  <c r="CA2" i="21" s="1"/>
  <c r="CB2" i="21" s="1"/>
  <c r="BX2" i="21"/>
  <c r="BN2" i="21"/>
  <c r="BP2" i="21" s="1"/>
  <c r="BQ2" i="21" s="1"/>
  <c r="BM2" i="21"/>
  <c r="BC2" i="21"/>
  <c r="BE2" i="21" s="1"/>
  <c r="BF2" i="21" s="1"/>
  <c r="BB2" i="21"/>
  <c r="AS2" i="21"/>
  <c r="AT2" i="21"/>
  <c r="AU2" i="21" s="1"/>
  <c r="AG2" i="21"/>
  <c r="AI2" i="21" s="1"/>
  <c r="AJ2" i="21" s="1"/>
  <c r="AF2" i="21"/>
  <c r="V2" i="21"/>
  <c r="X2" i="21" s="1"/>
  <c r="Y2" i="21" s="1"/>
  <c r="U2" i="21"/>
  <c r="O2" i="21"/>
  <c r="P2" i="21" s="1"/>
  <c r="K2" i="21"/>
  <c r="L2" i="21" s="1"/>
  <c r="CK5" i="21" l="1"/>
  <c r="GF5" i="21"/>
  <c r="CL8" i="21"/>
  <c r="CM8" i="21" s="1"/>
  <c r="GF8" i="21"/>
  <c r="CL11" i="21"/>
  <c r="CM11" i="21" s="1"/>
  <c r="GF11" i="21"/>
  <c r="CK14" i="21"/>
  <c r="GF14" i="21"/>
  <c r="CK3" i="21"/>
  <c r="GF3" i="21"/>
  <c r="CK9" i="21"/>
  <c r="GF9" i="21"/>
  <c r="CK12" i="21"/>
  <c r="GF12" i="21"/>
  <c r="CL6" i="21"/>
  <c r="CM6" i="21" s="1"/>
  <c r="GF6" i="21"/>
  <c r="CL4" i="21"/>
  <c r="CM4" i="21" s="1"/>
  <c r="GF4" i="21"/>
  <c r="CL10" i="21"/>
  <c r="CM10" i="21" s="1"/>
  <c r="GF10" i="21"/>
  <c r="CL13" i="21"/>
  <c r="CM13" i="21" s="1"/>
  <c r="GF13" i="21"/>
  <c r="CL2" i="21"/>
  <c r="GF2" i="21"/>
  <c r="CK7" i="21"/>
  <c r="GF7" i="21"/>
  <c r="BZ13" i="21"/>
  <c r="Q4" i="21"/>
  <c r="BG2" i="19"/>
  <c r="AH8" i="21"/>
  <c r="BD2" i="21"/>
  <c r="W6" i="21"/>
  <c r="BO10" i="21"/>
  <c r="BO12" i="21"/>
  <c r="CA3" i="21"/>
  <c r="CB3" i="21" s="1"/>
  <c r="BE9" i="21"/>
  <c r="BF9" i="21" s="1"/>
  <c r="AH3" i="21"/>
  <c r="BE5" i="21"/>
  <c r="BF5" i="21" s="1"/>
  <c r="BZ6" i="21"/>
  <c r="BZ8" i="21"/>
  <c r="W10" i="21"/>
  <c r="W12" i="21"/>
  <c r="AH13" i="21"/>
  <c r="W2" i="21"/>
  <c r="CK2" i="21"/>
  <c r="BE3" i="21"/>
  <c r="BF3" i="21" s="1"/>
  <c r="AI5" i="21"/>
  <c r="AJ5" i="21" s="1"/>
  <c r="CA5" i="21"/>
  <c r="CB5" i="21" s="1"/>
  <c r="BD6" i="21"/>
  <c r="BD8" i="21"/>
  <c r="AI9" i="21"/>
  <c r="AJ9" i="21" s="1"/>
  <c r="CA9" i="21"/>
  <c r="CB9" i="21" s="1"/>
  <c r="AS10" i="21"/>
  <c r="CK10" i="21"/>
  <c r="Q11" i="21"/>
  <c r="AS12" i="21"/>
  <c r="CL12" i="21"/>
  <c r="CM12" i="21" s="1"/>
  <c r="M13" i="21"/>
  <c r="BD13" i="21"/>
  <c r="Q6" i="21"/>
  <c r="M7" i="21"/>
  <c r="M9" i="21"/>
  <c r="Q10" i="21"/>
  <c r="Q12" i="21"/>
  <c r="M14" i="21"/>
  <c r="M5" i="21"/>
  <c r="Q2" i="21"/>
  <c r="AK2" i="21"/>
  <c r="CC2" i="21"/>
  <c r="M4" i="21"/>
  <c r="Q5" i="21"/>
  <c r="AK6" i="21"/>
  <c r="BR6" i="21"/>
  <c r="M8" i="21"/>
  <c r="Q8" i="21"/>
  <c r="CR8" i="21"/>
  <c r="AV8" i="21"/>
  <c r="BR8" i="21"/>
  <c r="Q9" i="21"/>
  <c r="AK10" i="21"/>
  <c r="BG10" i="21"/>
  <c r="CC10" i="21"/>
  <c r="M11" i="21"/>
  <c r="AK12" i="21"/>
  <c r="BG12" i="21"/>
  <c r="Q13" i="21"/>
  <c r="AV13" i="21"/>
  <c r="BR13" i="21"/>
  <c r="AV2" i="21"/>
  <c r="M3" i="21"/>
  <c r="Q3" i="21"/>
  <c r="AV3" i="21"/>
  <c r="M2" i="21"/>
  <c r="BG2" i="21"/>
  <c r="AK3" i="21"/>
  <c r="BG6" i="21"/>
  <c r="CC6" i="21"/>
  <c r="AK8" i="21"/>
  <c r="BG8" i="21"/>
  <c r="CC8" i="21"/>
  <c r="AV10" i="21"/>
  <c r="BR10" i="21"/>
  <c r="CN10" i="21"/>
  <c r="M12" i="21"/>
  <c r="AV12" i="21"/>
  <c r="BR12" i="21"/>
  <c r="AK13" i="21"/>
  <c r="BG13" i="21"/>
  <c r="CC13" i="21"/>
  <c r="AH2" i="21"/>
  <c r="BZ2" i="21"/>
  <c r="CM2" i="21"/>
  <c r="W3" i="21"/>
  <c r="AS3" i="21"/>
  <c r="BP3" i="21"/>
  <c r="BQ3" i="21" s="1"/>
  <c r="CL3" i="21"/>
  <c r="CM3" i="21" s="1"/>
  <c r="CK4" i="21"/>
  <c r="X5" i="21"/>
  <c r="Y5" i="21" s="1"/>
  <c r="AT5" i="21"/>
  <c r="AU5" i="21" s="1"/>
  <c r="BP5" i="21"/>
  <c r="BQ5" i="21" s="1"/>
  <c r="CL5" i="21"/>
  <c r="CM5" i="21" s="1"/>
  <c r="M6" i="21"/>
  <c r="AH6" i="21"/>
  <c r="BO6" i="21"/>
  <c r="CK6" i="21"/>
  <c r="Q7" i="21"/>
  <c r="W8" i="21"/>
  <c r="AS8" i="21"/>
  <c r="BO8" i="21"/>
  <c r="CK8" i="21"/>
  <c r="X9" i="21"/>
  <c r="Y9" i="21" s="1"/>
  <c r="AT9" i="21"/>
  <c r="AU9" i="21" s="1"/>
  <c r="BP9" i="21"/>
  <c r="BQ9" i="21" s="1"/>
  <c r="CL9" i="21"/>
  <c r="CM9" i="21" s="1"/>
  <c r="M10" i="21"/>
  <c r="AH10" i="21"/>
  <c r="BD10" i="21"/>
  <c r="BZ10" i="21"/>
  <c r="AH12" i="21"/>
  <c r="BD12" i="21"/>
  <c r="CA12" i="21"/>
  <c r="CB12" i="21" s="1"/>
  <c r="W13" i="21"/>
  <c r="AS13" i="21"/>
  <c r="BO13" i="21"/>
  <c r="CK13" i="21"/>
  <c r="Q14" i="21"/>
  <c r="BR2" i="21"/>
  <c r="BO2" i="21"/>
  <c r="AV6" i="21"/>
  <c r="CV6" i="21"/>
  <c r="CW6" i="21" s="1"/>
  <c r="AS6" i="21"/>
  <c r="Z2" i="21"/>
  <c r="Z3" i="21"/>
  <c r="Z6" i="21"/>
  <c r="Z8" i="21"/>
  <c r="X4" i="21"/>
  <c r="Y4" i="21" s="1"/>
  <c r="AI4" i="21"/>
  <c r="AJ4" i="21" s="1"/>
  <c r="AT4" i="21"/>
  <c r="AU4" i="21" s="1"/>
  <c r="BE4" i="21"/>
  <c r="BF4" i="21" s="1"/>
  <c r="BP4" i="21"/>
  <c r="BQ4" i="21" s="1"/>
  <c r="CA4" i="21"/>
  <c r="CB4" i="21" s="1"/>
  <c r="Z10" i="21"/>
  <c r="Z13" i="21"/>
  <c r="X7" i="21"/>
  <c r="Y7" i="21" s="1"/>
  <c r="AI7" i="21"/>
  <c r="AJ7" i="21" s="1"/>
  <c r="AT7" i="21"/>
  <c r="AU7" i="21" s="1"/>
  <c r="BE7" i="21"/>
  <c r="BF7" i="21" s="1"/>
  <c r="BP7" i="21"/>
  <c r="BQ7" i="21" s="1"/>
  <c r="CA7" i="21"/>
  <c r="CB7" i="21" s="1"/>
  <c r="CL7" i="21"/>
  <c r="CM7" i="21" s="1"/>
  <c r="X11" i="21"/>
  <c r="Y11" i="21" s="1"/>
  <c r="AI11" i="21"/>
  <c r="AJ11" i="21" s="1"/>
  <c r="AT11" i="21"/>
  <c r="AU11" i="21" s="1"/>
  <c r="BE11" i="21"/>
  <c r="BF11" i="21" s="1"/>
  <c r="BP11" i="21"/>
  <c r="BQ11" i="21" s="1"/>
  <c r="CA11" i="21"/>
  <c r="CB11" i="21" s="1"/>
  <c r="Z12" i="21"/>
  <c r="CK11" i="21"/>
  <c r="X14" i="21"/>
  <c r="Y14" i="21" s="1"/>
  <c r="AI14" i="21"/>
  <c r="AJ14" i="21" s="1"/>
  <c r="AT14" i="21"/>
  <c r="AU14" i="21" s="1"/>
  <c r="BE14" i="21"/>
  <c r="BF14" i="21" s="1"/>
  <c r="BP14" i="21"/>
  <c r="BQ14" i="21" s="1"/>
  <c r="CA14" i="21"/>
  <c r="CB14" i="21" s="1"/>
  <c r="CL14" i="21"/>
  <c r="CM14" i="21" s="1"/>
  <c r="AG2" i="16"/>
  <c r="AI2" i="16" s="1"/>
  <c r="AJ2" i="16" s="1"/>
  <c r="AG3" i="16"/>
  <c r="AH3" i="16" s="1"/>
  <c r="AG4" i="16"/>
  <c r="AI4" i="16" s="1"/>
  <c r="AJ4" i="16" s="1"/>
  <c r="AG5" i="16"/>
  <c r="AH5" i="16" s="1"/>
  <c r="AG6" i="16"/>
  <c r="AI6" i="16" s="1"/>
  <c r="AJ6" i="16" s="1"/>
  <c r="AG7" i="16"/>
  <c r="AH7" i="16" s="1"/>
  <c r="AG8" i="16"/>
  <c r="AH8" i="16" s="1"/>
  <c r="AG9" i="16"/>
  <c r="AI9" i="16" s="1"/>
  <c r="AJ9" i="16" s="1"/>
  <c r="AG10" i="16"/>
  <c r="AH10" i="16" s="1"/>
  <c r="AG11" i="16"/>
  <c r="AI11" i="16" s="1"/>
  <c r="AJ11" i="16" s="1"/>
  <c r="AG12" i="16"/>
  <c r="AH12" i="16" s="1"/>
  <c r="AG13" i="16"/>
  <c r="AI13" i="16" s="1"/>
  <c r="AJ13" i="16" s="1"/>
  <c r="AG14" i="16"/>
  <c r="AH14" i="16" s="1"/>
  <c r="AG15" i="16"/>
  <c r="AH15" i="16" s="1"/>
  <c r="AG16" i="16"/>
  <c r="AI16" i="16" s="1"/>
  <c r="AJ16" i="16" s="1"/>
  <c r="AG17" i="16"/>
  <c r="AI17" i="16" s="1"/>
  <c r="AJ17" i="16" s="1"/>
  <c r="AG18" i="16"/>
  <c r="AH18" i="16" s="1"/>
  <c r="AG19" i="16"/>
  <c r="AI19" i="16" s="1"/>
  <c r="AJ19" i="16" s="1"/>
  <c r="AF2" i="16"/>
  <c r="AF3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CV10" i="21" l="1"/>
  <c r="CW10" i="21" s="1"/>
  <c r="CN11" i="21"/>
  <c r="CN8" i="21"/>
  <c r="CV13" i="21"/>
  <c r="CW13" i="21" s="1"/>
  <c r="CR6" i="21"/>
  <c r="GC6" i="21" s="1"/>
  <c r="GD6" i="21" s="1"/>
  <c r="CR10" i="21"/>
  <c r="CN13" i="21"/>
  <c r="CV8" i="21"/>
  <c r="CW8" i="21" s="1"/>
  <c r="CN6" i="21"/>
  <c r="CN4" i="21"/>
  <c r="CR13" i="21"/>
  <c r="GC8" i="21"/>
  <c r="GD8" i="21" s="1"/>
  <c r="GG12" i="21"/>
  <c r="GG6" i="21"/>
  <c r="GG3" i="21"/>
  <c r="GG9" i="21"/>
  <c r="GG5" i="21"/>
  <c r="GG13" i="21"/>
  <c r="GG11" i="21"/>
  <c r="CR2" i="21"/>
  <c r="CT2" i="21" s="1"/>
  <c r="GG2" i="21"/>
  <c r="GG14" i="21"/>
  <c r="GG10" i="21"/>
  <c r="GG8" i="21"/>
  <c r="GG7" i="21"/>
  <c r="GG4" i="21"/>
  <c r="BR9" i="21"/>
  <c r="CC3" i="21"/>
  <c r="BG3" i="21"/>
  <c r="BG5" i="21"/>
  <c r="CN12" i="21"/>
  <c r="AK9" i="21"/>
  <c r="AK5" i="21"/>
  <c r="BG9" i="21"/>
  <c r="Z5" i="21"/>
  <c r="CV2" i="21"/>
  <c r="CW2" i="21" s="1"/>
  <c r="CC9" i="21"/>
  <c r="CC5" i="21"/>
  <c r="Z9" i="21"/>
  <c r="CV9" i="21"/>
  <c r="CW9" i="21" s="1"/>
  <c r="CC12" i="21"/>
  <c r="CN5" i="21"/>
  <c r="AV5" i="21"/>
  <c r="BR3" i="21"/>
  <c r="CT8" i="21"/>
  <c r="CS8" i="21"/>
  <c r="CR12" i="21"/>
  <c r="CR3" i="21"/>
  <c r="CN14" i="21"/>
  <c r="BR14" i="21"/>
  <c r="AV14" i="21"/>
  <c r="CV14" i="21"/>
  <c r="CW14" i="21" s="1"/>
  <c r="CR14" i="21"/>
  <c r="BR11" i="21"/>
  <c r="AV11" i="21"/>
  <c r="CR11" i="21"/>
  <c r="CV11" i="21"/>
  <c r="CW11" i="21" s="1"/>
  <c r="CN7" i="21"/>
  <c r="BR7" i="21"/>
  <c r="AV7" i="21"/>
  <c r="CV7" i="21"/>
  <c r="CW7" i="21" s="1"/>
  <c r="CR7" i="21"/>
  <c r="CC4" i="21"/>
  <c r="BG4" i="21"/>
  <c r="AK4" i="21"/>
  <c r="CC14" i="21"/>
  <c r="BG14" i="21"/>
  <c r="AK14" i="21"/>
  <c r="CC11" i="21"/>
  <c r="BG11" i="21"/>
  <c r="AK11" i="21"/>
  <c r="CC7" i="21"/>
  <c r="BG7" i="21"/>
  <c r="AK7" i="21"/>
  <c r="BR4" i="21"/>
  <c r="AV4" i="21"/>
  <c r="CV4" i="21"/>
  <c r="CW4" i="21" s="1"/>
  <c r="CR4" i="21"/>
  <c r="CN9" i="21"/>
  <c r="AV9" i="21"/>
  <c r="BR5" i="21"/>
  <c r="CR5" i="21"/>
  <c r="CV5" i="21"/>
  <c r="CW5" i="21" s="1"/>
  <c r="CN3" i="21"/>
  <c r="CN2" i="21"/>
  <c r="CT10" i="21"/>
  <c r="CS13" i="21"/>
  <c r="CR9" i="21"/>
  <c r="CV12" i="21"/>
  <c r="CW12" i="21" s="1"/>
  <c r="CV3" i="21"/>
  <c r="CW3" i="21" s="1"/>
  <c r="AH19" i="16"/>
  <c r="AH13" i="16"/>
  <c r="AH6" i="16"/>
  <c r="AK19" i="16"/>
  <c r="AK17" i="16"/>
  <c r="AK16" i="16"/>
  <c r="AK13" i="16"/>
  <c r="AK11" i="16"/>
  <c r="AK9" i="16"/>
  <c r="AK6" i="16"/>
  <c r="AK4" i="16"/>
  <c r="AK2" i="16"/>
  <c r="AH16" i="16"/>
  <c r="AH9" i="16"/>
  <c r="AH2" i="16"/>
  <c r="Z14" i="21"/>
  <c r="Z11" i="21"/>
  <c r="Z4" i="21"/>
  <c r="Z7" i="21"/>
  <c r="AH17" i="16"/>
  <c r="AH11" i="16"/>
  <c r="AH4" i="16"/>
  <c r="AI18" i="16"/>
  <c r="AJ18" i="16" s="1"/>
  <c r="AI15" i="16"/>
  <c r="AJ15" i="16" s="1"/>
  <c r="AI14" i="16"/>
  <c r="AJ14" i="16" s="1"/>
  <c r="AI12" i="16"/>
  <c r="AJ12" i="16" s="1"/>
  <c r="AI10" i="16"/>
  <c r="AJ10" i="16" s="1"/>
  <c r="AI8" i="16"/>
  <c r="AJ8" i="16" s="1"/>
  <c r="AI7" i="16"/>
  <c r="AJ7" i="16" s="1"/>
  <c r="AI5" i="16"/>
  <c r="AJ5" i="16" s="1"/>
  <c r="AI3" i="16"/>
  <c r="AJ3" i="16" s="1"/>
  <c r="BN3" i="19"/>
  <c r="BN4" i="19"/>
  <c r="BN5" i="19"/>
  <c r="BN6" i="19"/>
  <c r="BN7" i="19"/>
  <c r="BN8" i="19"/>
  <c r="BN9" i="19"/>
  <c r="BN10" i="19"/>
  <c r="BN11" i="19"/>
  <c r="BN12" i="19"/>
  <c r="BN13" i="19"/>
  <c r="BN14" i="19"/>
  <c r="BM3" i="19"/>
  <c r="BM4" i="19"/>
  <c r="BM5" i="19"/>
  <c r="BM6" i="19"/>
  <c r="BM7" i="19"/>
  <c r="BM8" i="19"/>
  <c r="BM9" i="19"/>
  <c r="BM10" i="19"/>
  <c r="BM11" i="19"/>
  <c r="BM12" i="19"/>
  <c r="BM13" i="19"/>
  <c r="BM14" i="19"/>
  <c r="BM2" i="19"/>
  <c r="BY3" i="5"/>
  <c r="CA3" i="5" s="1"/>
  <c r="CB3" i="5" s="1"/>
  <c r="BY4" i="5"/>
  <c r="CA4" i="5" s="1"/>
  <c r="CB4" i="5" s="1"/>
  <c r="BY5" i="5"/>
  <c r="CA5" i="5" s="1"/>
  <c r="CB5" i="5" s="1"/>
  <c r="BY6" i="5"/>
  <c r="CA6" i="5" s="1"/>
  <c r="CB6" i="5" s="1"/>
  <c r="BY7" i="5"/>
  <c r="CA7" i="5" s="1"/>
  <c r="CB7" i="5" s="1"/>
  <c r="BY8" i="5"/>
  <c r="CA8" i="5" s="1"/>
  <c r="CB8" i="5" s="1"/>
  <c r="BY9" i="5"/>
  <c r="CA9" i="5" s="1"/>
  <c r="CB9" i="5" s="1"/>
  <c r="BY10" i="5"/>
  <c r="CA10" i="5" s="1"/>
  <c r="CB10" i="5" s="1"/>
  <c r="BY11" i="5"/>
  <c r="CA11" i="5" s="1"/>
  <c r="CB11" i="5" s="1"/>
  <c r="BY12" i="5"/>
  <c r="CA12" i="5" s="1"/>
  <c r="CB12" i="5" s="1"/>
  <c r="BY13" i="5"/>
  <c r="CA13" i="5" s="1"/>
  <c r="CB13" i="5" s="1"/>
  <c r="BY14" i="5"/>
  <c r="CA14" i="5" s="1"/>
  <c r="CB14" i="5" s="1"/>
  <c r="BY15" i="5"/>
  <c r="CA15" i="5" s="1"/>
  <c r="CB15" i="5" s="1"/>
  <c r="BY16" i="5"/>
  <c r="CA16" i="5" s="1"/>
  <c r="CB16" i="5" s="1"/>
  <c r="BY17" i="5"/>
  <c r="CA17" i="5" s="1"/>
  <c r="CB17" i="5" s="1"/>
  <c r="BY18" i="5"/>
  <c r="CA18" i="5" s="1"/>
  <c r="CB18" i="5" s="1"/>
  <c r="BY19" i="5"/>
  <c r="BZ19" i="5" s="1"/>
  <c r="BY20" i="5"/>
  <c r="CA20" i="5" s="1"/>
  <c r="CB20" i="5" s="1"/>
  <c r="BY21" i="5"/>
  <c r="CA21" i="5" s="1"/>
  <c r="CB21" i="5" s="1"/>
  <c r="BY22" i="5"/>
  <c r="CA22" i="5" s="1"/>
  <c r="CB22" i="5" s="1"/>
  <c r="BY23" i="5"/>
  <c r="BZ23" i="5" s="1"/>
  <c r="BY24" i="5"/>
  <c r="CA24" i="5" s="1"/>
  <c r="CB24" i="5" s="1"/>
  <c r="BY25" i="5"/>
  <c r="CA25" i="5" s="1"/>
  <c r="CB25" i="5" s="1"/>
  <c r="BY26" i="5"/>
  <c r="CA26" i="5" s="1"/>
  <c r="CB26" i="5" s="1"/>
  <c r="BY27" i="5"/>
  <c r="BZ27" i="5" s="1"/>
  <c r="BX3" i="5"/>
  <c r="BX4" i="5"/>
  <c r="BX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" i="5"/>
  <c r="V3" i="18"/>
  <c r="X3" i="18" s="1"/>
  <c r="Y3" i="18" s="1"/>
  <c r="V4" i="18"/>
  <c r="V5" i="18"/>
  <c r="X5" i="18" s="1"/>
  <c r="Y5" i="18" s="1"/>
  <c r="V6" i="18"/>
  <c r="X6" i="18" s="1"/>
  <c r="Y6" i="18" s="1"/>
  <c r="V7" i="18"/>
  <c r="V8" i="18"/>
  <c r="V9" i="18"/>
  <c r="X9" i="18" s="1"/>
  <c r="Y9" i="18" s="1"/>
  <c r="V10" i="18"/>
  <c r="V11" i="18"/>
  <c r="X11" i="18" s="1"/>
  <c r="Y11" i="18" s="1"/>
  <c r="V12" i="18"/>
  <c r="V13" i="18"/>
  <c r="X13" i="18" s="1"/>
  <c r="Y13" i="18" s="1"/>
  <c r="V14" i="18"/>
  <c r="X14" i="18" s="1"/>
  <c r="Y14" i="18" s="1"/>
  <c r="V15" i="18"/>
  <c r="W15" i="18" s="1"/>
  <c r="U3" i="18"/>
  <c r="U4" i="18"/>
  <c r="U5" i="18"/>
  <c r="U6" i="18"/>
  <c r="U7" i="18"/>
  <c r="U8" i="18"/>
  <c r="U9" i="18"/>
  <c r="U10" i="18"/>
  <c r="U11" i="18"/>
  <c r="U12" i="18"/>
  <c r="U13" i="18"/>
  <c r="U14" i="18"/>
  <c r="U15" i="18"/>
  <c r="U2" i="18"/>
  <c r="AG3" i="18"/>
  <c r="AH3" i="18" s="1"/>
  <c r="AG4" i="18"/>
  <c r="AI4" i="18" s="1"/>
  <c r="AJ4" i="18" s="1"/>
  <c r="AG5" i="18"/>
  <c r="AH5" i="18" s="1"/>
  <c r="AG6" i="18"/>
  <c r="AH6" i="18" s="1"/>
  <c r="AG7" i="18"/>
  <c r="AI7" i="18" s="1"/>
  <c r="AJ7" i="18" s="1"/>
  <c r="AG8" i="18"/>
  <c r="AI8" i="18" s="1"/>
  <c r="AJ8" i="18" s="1"/>
  <c r="AG9" i="18"/>
  <c r="AH9" i="18" s="1"/>
  <c r="AG10" i="18"/>
  <c r="AI10" i="18" s="1"/>
  <c r="AJ10" i="18" s="1"/>
  <c r="AG11" i="18"/>
  <c r="AH11" i="18" s="1"/>
  <c r="AG12" i="18"/>
  <c r="AI12" i="18" s="1"/>
  <c r="AJ12" i="18" s="1"/>
  <c r="AG13" i="18"/>
  <c r="AH13" i="18" s="1"/>
  <c r="AG14" i="18"/>
  <c r="AH14" i="18" s="1"/>
  <c r="AG15" i="18"/>
  <c r="AI15" i="18" s="1"/>
  <c r="AJ15" i="18" s="1"/>
  <c r="AF3" i="18"/>
  <c r="AF4" i="18"/>
  <c r="AF5" i="18"/>
  <c r="AF6" i="18"/>
  <c r="AF7" i="18"/>
  <c r="AF8" i="18"/>
  <c r="AF9" i="18"/>
  <c r="AF10" i="18"/>
  <c r="AF11" i="18"/>
  <c r="AF12" i="18"/>
  <c r="AF13" i="18"/>
  <c r="AF14" i="18"/>
  <c r="AF15" i="18"/>
  <c r="AF2" i="18"/>
  <c r="BN3" i="6"/>
  <c r="BO3" i="6" s="1"/>
  <c r="BN4" i="6"/>
  <c r="BP4" i="6" s="1"/>
  <c r="BQ4" i="6" s="1"/>
  <c r="BN5" i="6"/>
  <c r="BO5" i="6" s="1"/>
  <c r="BN6" i="6"/>
  <c r="BO6" i="6" s="1"/>
  <c r="BN7" i="6"/>
  <c r="BP7" i="6" s="1"/>
  <c r="BQ7" i="6" s="1"/>
  <c r="BN8" i="6"/>
  <c r="BO8" i="6" s="1"/>
  <c r="BN9" i="6"/>
  <c r="BP9" i="6" s="1"/>
  <c r="BQ9" i="6" s="1"/>
  <c r="BN10" i="6"/>
  <c r="BO10" i="6" s="1"/>
  <c r="BN11" i="6"/>
  <c r="BP11" i="6" s="1"/>
  <c r="BQ11" i="6" s="1"/>
  <c r="BN12" i="6"/>
  <c r="BO12" i="6" s="1"/>
  <c r="BN13" i="6"/>
  <c r="BP13" i="6" s="1"/>
  <c r="BQ13" i="6" s="1"/>
  <c r="BN14" i="6"/>
  <c r="BO14" i="6" s="1"/>
  <c r="BN15" i="6"/>
  <c r="BP15" i="6" s="1"/>
  <c r="BQ15" i="6" s="1"/>
  <c r="BN16" i="6"/>
  <c r="BO16" i="6" s="1"/>
  <c r="BN17" i="6"/>
  <c r="BP17" i="6" s="1"/>
  <c r="BQ17" i="6" s="1"/>
  <c r="BN18" i="6"/>
  <c r="BO18" i="6" s="1"/>
  <c r="BN19" i="6"/>
  <c r="BO19" i="6" s="1"/>
  <c r="BN20" i="6"/>
  <c r="BP20" i="6" s="1"/>
  <c r="BQ20" i="6" s="1"/>
  <c r="BN21" i="6"/>
  <c r="BO21" i="6" s="1"/>
  <c r="BN22" i="6"/>
  <c r="BP22" i="6" s="1"/>
  <c r="BQ22" i="6" s="1"/>
  <c r="BN23" i="6"/>
  <c r="BO23" i="6" s="1"/>
  <c r="BN24" i="6"/>
  <c r="BP24" i="6" s="1"/>
  <c r="BQ24" i="6" s="1"/>
  <c r="BN25" i="6"/>
  <c r="BO25" i="6" s="1"/>
  <c r="BN26" i="6"/>
  <c r="BO26" i="6" s="1"/>
  <c r="BN27" i="6"/>
  <c r="BO27" i="6" s="1"/>
  <c r="BN28" i="6"/>
  <c r="BP28" i="6" s="1"/>
  <c r="BQ28" i="6" s="1"/>
  <c r="BN29" i="6"/>
  <c r="BO29" i="6" s="1"/>
  <c r="BN30" i="6"/>
  <c r="BP30" i="6" s="1"/>
  <c r="BQ30" i="6" s="1"/>
  <c r="BN31" i="6"/>
  <c r="BO31" i="6" s="1"/>
  <c r="BN32" i="6"/>
  <c r="BP32" i="6" s="1"/>
  <c r="BQ32" i="6" s="1"/>
  <c r="BN33" i="6"/>
  <c r="BO33" i="6" s="1"/>
  <c r="BN34" i="6"/>
  <c r="BP34" i="6" s="1"/>
  <c r="BQ34" i="6" s="1"/>
  <c r="BN35" i="6"/>
  <c r="BO35" i="6" s="1"/>
  <c r="BN36" i="6"/>
  <c r="BP36" i="6" s="1"/>
  <c r="BQ36" i="6" s="1"/>
  <c r="BN37" i="6"/>
  <c r="BO37" i="6" s="1"/>
  <c r="BN38" i="6"/>
  <c r="BP38" i="6" s="1"/>
  <c r="BQ38" i="6" s="1"/>
  <c r="BN39" i="6"/>
  <c r="BO39" i="6" s="1"/>
  <c r="BN40" i="6"/>
  <c r="BO40" i="6" s="1"/>
  <c r="BM3" i="6"/>
  <c r="BM4" i="6"/>
  <c r="BM5" i="6"/>
  <c r="BM6" i="6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2" i="6"/>
  <c r="BC3" i="5"/>
  <c r="BE3" i="5" s="1"/>
  <c r="BF3" i="5" s="1"/>
  <c r="BC4" i="5"/>
  <c r="BE4" i="5" s="1"/>
  <c r="BF4" i="5" s="1"/>
  <c r="BC5" i="5"/>
  <c r="BE5" i="5" s="1"/>
  <c r="BF5" i="5" s="1"/>
  <c r="BC6" i="5"/>
  <c r="BE6" i="5" s="1"/>
  <c r="BF6" i="5" s="1"/>
  <c r="BC7" i="5"/>
  <c r="BE7" i="5" s="1"/>
  <c r="BF7" i="5" s="1"/>
  <c r="BC8" i="5"/>
  <c r="BE8" i="5" s="1"/>
  <c r="BF8" i="5" s="1"/>
  <c r="BC9" i="5"/>
  <c r="BE9" i="5" s="1"/>
  <c r="BF9" i="5" s="1"/>
  <c r="BC10" i="5"/>
  <c r="BE10" i="5" s="1"/>
  <c r="BF10" i="5" s="1"/>
  <c r="BC11" i="5"/>
  <c r="BE11" i="5" s="1"/>
  <c r="BF11" i="5" s="1"/>
  <c r="BC12" i="5"/>
  <c r="BE12" i="5" s="1"/>
  <c r="BF12" i="5" s="1"/>
  <c r="BC13" i="5"/>
  <c r="BE13" i="5" s="1"/>
  <c r="BF13" i="5" s="1"/>
  <c r="BC14" i="5"/>
  <c r="BE14" i="5" s="1"/>
  <c r="BF14" i="5" s="1"/>
  <c r="BC15" i="5"/>
  <c r="BE15" i="5" s="1"/>
  <c r="BF15" i="5" s="1"/>
  <c r="BC16" i="5"/>
  <c r="BE16" i="5" s="1"/>
  <c r="BF16" i="5" s="1"/>
  <c r="BC17" i="5"/>
  <c r="BE17" i="5" s="1"/>
  <c r="BF17" i="5" s="1"/>
  <c r="BC18" i="5"/>
  <c r="BE18" i="5" s="1"/>
  <c r="BF18" i="5" s="1"/>
  <c r="BC19" i="5"/>
  <c r="BE19" i="5" s="1"/>
  <c r="BF19" i="5" s="1"/>
  <c r="BC20" i="5"/>
  <c r="BE20" i="5" s="1"/>
  <c r="BF20" i="5" s="1"/>
  <c r="BC21" i="5"/>
  <c r="BE21" i="5" s="1"/>
  <c r="BF21" i="5" s="1"/>
  <c r="BC22" i="5"/>
  <c r="BE22" i="5" s="1"/>
  <c r="BF22" i="5" s="1"/>
  <c r="BC23" i="5"/>
  <c r="BE23" i="5" s="1"/>
  <c r="BF23" i="5" s="1"/>
  <c r="BC24" i="5"/>
  <c r="BE24" i="5" s="1"/>
  <c r="BF24" i="5" s="1"/>
  <c r="BC25" i="5"/>
  <c r="BE25" i="5" s="1"/>
  <c r="BF25" i="5" s="1"/>
  <c r="BC26" i="5"/>
  <c r="BE26" i="5" s="1"/>
  <c r="BF26" i="5" s="1"/>
  <c r="BC27" i="5"/>
  <c r="BE27" i="5" s="1"/>
  <c r="BF27" i="5" s="1"/>
  <c r="BB3" i="5"/>
  <c r="BB4" i="5"/>
  <c r="BB5" i="5"/>
  <c r="BB6" i="5"/>
  <c r="BB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" i="5"/>
  <c r="BC3" i="18"/>
  <c r="BC4" i="18"/>
  <c r="BC5" i="18"/>
  <c r="BC6" i="18"/>
  <c r="BC7" i="18"/>
  <c r="BC8" i="18"/>
  <c r="BC9" i="18"/>
  <c r="BC10" i="18"/>
  <c r="BC11" i="18"/>
  <c r="BC12" i="18"/>
  <c r="BC13" i="18"/>
  <c r="BC14" i="18"/>
  <c r="BC15" i="18"/>
  <c r="BB3" i="18"/>
  <c r="BB4" i="18"/>
  <c r="BB5" i="18"/>
  <c r="BB6" i="18"/>
  <c r="BB7" i="18"/>
  <c r="BB8" i="18"/>
  <c r="BB9" i="18"/>
  <c r="BB10" i="18"/>
  <c r="BB11" i="18"/>
  <c r="BB12" i="18"/>
  <c r="BB13" i="18"/>
  <c r="BB14" i="18"/>
  <c r="BB15" i="18"/>
  <c r="BB2" i="18"/>
  <c r="V3" i="3"/>
  <c r="V4" i="3"/>
  <c r="X4" i="3" s="1"/>
  <c r="Y4" i="3" s="1"/>
  <c r="V5" i="3"/>
  <c r="V6" i="3"/>
  <c r="X6" i="3" s="1"/>
  <c r="Y6" i="3" s="1"/>
  <c r="V7" i="3"/>
  <c r="V8" i="3"/>
  <c r="X8" i="3" s="1"/>
  <c r="Y8" i="3" s="1"/>
  <c r="V9" i="3"/>
  <c r="V10" i="3"/>
  <c r="X10" i="3" s="1"/>
  <c r="Y10" i="3" s="1"/>
  <c r="V11" i="3"/>
  <c r="V12" i="3"/>
  <c r="X12" i="3" s="1"/>
  <c r="Y12" i="3" s="1"/>
  <c r="V13" i="3"/>
  <c r="V14" i="3"/>
  <c r="X14" i="3" s="1"/>
  <c r="Y14" i="3" s="1"/>
  <c r="V15" i="3"/>
  <c r="X15" i="3" s="1"/>
  <c r="Y15" i="3" s="1"/>
  <c r="V16" i="3"/>
  <c r="V17" i="3"/>
  <c r="X17" i="3" s="1"/>
  <c r="Y17" i="3" s="1"/>
  <c r="V18" i="3"/>
  <c r="X18" i="3" s="1"/>
  <c r="Y18" i="3" s="1"/>
  <c r="V19" i="3"/>
  <c r="X19" i="3" s="1"/>
  <c r="Y19" i="3" s="1"/>
  <c r="V20" i="3"/>
  <c r="X20" i="3" s="1"/>
  <c r="Y20" i="3" s="1"/>
  <c r="V21" i="3"/>
  <c r="X21" i="3" s="1"/>
  <c r="Y21" i="3" s="1"/>
  <c r="V22" i="3"/>
  <c r="X22" i="3" s="1"/>
  <c r="Y22" i="3" s="1"/>
  <c r="V23" i="3"/>
  <c r="X23" i="3" s="1"/>
  <c r="Y23" i="3" s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" i="3"/>
  <c r="AR3" i="14"/>
  <c r="AT3" i="14" s="1"/>
  <c r="AU3" i="14" s="1"/>
  <c r="AR4" i="14"/>
  <c r="AS4" i="14" s="1"/>
  <c r="AR5" i="14"/>
  <c r="AS5" i="14" s="1"/>
  <c r="AR6" i="14"/>
  <c r="AS6" i="14" s="1"/>
  <c r="AR7" i="14"/>
  <c r="AT7" i="14" s="1"/>
  <c r="AU7" i="14" s="1"/>
  <c r="AR8" i="14"/>
  <c r="AS8" i="14" s="1"/>
  <c r="AR9" i="14"/>
  <c r="AS9" i="14" s="1"/>
  <c r="AR10" i="14"/>
  <c r="AT10" i="14" s="1"/>
  <c r="AU10" i="14" s="1"/>
  <c r="AR11" i="14"/>
  <c r="AS11" i="14" s="1"/>
  <c r="AR12" i="14"/>
  <c r="AT12" i="14" s="1"/>
  <c r="AU12" i="14" s="1"/>
  <c r="AR13" i="14"/>
  <c r="AS13" i="14" s="1"/>
  <c r="AR14" i="14"/>
  <c r="AT14" i="14" s="1"/>
  <c r="AU14" i="14" s="1"/>
  <c r="AR15" i="14"/>
  <c r="AS15" i="14" s="1"/>
  <c r="AR16" i="14"/>
  <c r="AT16" i="14" s="1"/>
  <c r="AU16" i="14" s="1"/>
  <c r="AQ3" i="14"/>
  <c r="AQ4" i="14"/>
  <c r="AQ5" i="14"/>
  <c r="AQ6" i="14"/>
  <c r="AQ7" i="14"/>
  <c r="AQ8" i="14"/>
  <c r="AQ9" i="14"/>
  <c r="AQ10" i="14"/>
  <c r="AQ11" i="14"/>
  <c r="AQ12" i="14"/>
  <c r="AQ13" i="14"/>
  <c r="AQ14" i="14"/>
  <c r="AQ15" i="14"/>
  <c r="AQ16" i="14"/>
  <c r="AQ2" i="14"/>
  <c r="CS2" i="21" l="1"/>
  <c r="CS10" i="21"/>
  <c r="CS6" i="21"/>
  <c r="GC13" i="21"/>
  <c r="GD13" i="21" s="1"/>
  <c r="CT6" i="21"/>
  <c r="CT13" i="21"/>
  <c r="GC10" i="21"/>
  <c r="GD10" i="21" s="1"/>
  <c r="BO14" i="19"/>
  <c r="BP13" i="19"/>
  <c r="BQ13" i="19" s="1"/>
  <c r="BP10" i="19"/>
  <c r="BQ10" i="19" s="1"/>
  <c r="BP5" i="19"/>
  <c r="BQ5" i="19" s="1"/>
  <c r="BD15" i="18"/>
  <c r="BE14" i="18"/>
  <c r="BF14" i="18" s="1"/>
  <c r="BE13" i="18"/>
  <c r="BF13" i="18" s="1"/>
  <c r="BE11" i="18"/>
  <c r="BF11" i="18" s="1"/>
  <c r="BE9" i="18"/>
  <c r="BF9" i="18" s="1"/>
  <c r="BE6" i="18"/>
  <c r="BF6" i="18" s="1"/>
  <c r="BE5" i="18"/>
  <c r="BF5" i="18" s="1"/>
  <c r="BE3" i="18"/>
  <c r="BF3" i="18" s="1"/>
  <c r="GC4" i="21"/>
  <c r="GD4" i="21" s="1"/>
  <c r="GC7" i="21"/>
  <c r="GD7" i="21" s="1"/>
  <c r="GC11" i="21"/>
  <c r="GD11" i="21" s="1"/>
  <c r="GC3" i="21"/>
  <c r="GD3" i="21" s="1"/>
  <c r="GH11" i="21"/>
  <c r="GH13" i="21"/>
  <c r="GH5" i="21"/>
  <c r="GH9" i="21"/>
  <c r="GC5" i="21"/>
  <c r="GD5" i="21" s="1"/>
  <c r="GC14" i="21"/>
  <c r="GD14" i="21" s="1"/>
  <c r="GC12" i="21"/>
  <c r="GD12" i="21" s="1"/>
  <c r="GH4" i="21"/>
  <c r="GH7" i="21"/>
  <c r="GH8" i="21"/>
  <c r="GH10" i="21"/>
  <c r="GH14" i="21"/>
  <c r="GH2" i="21"/>
  <c r="GC2" i="21"/>
  <c r="GD2" i="21" s="1"/>
  <c r="GH3" i="21"/>
  <c r="GH6" i="21"/>
  <c r="GH12" i="21"/>
  <c r="CS9" i="21"/>
  <c r="GC9" i="21"/>
  <c r="GD9" i="21" s="1"/>
  <c r="AK15" i="18"/>
  <c r="AK12" i="18"/>
  <c r="AK10" i="18"/>
  <c r="AK8" i="18"/>
  <c r="AK7" i="18"/>
  <c r="AK4" i="18"/>
  <c r="Z14" i="18"/>
  <c r="Z13" i="18"/>
  <c r="Z11" i="18"/>
  <c r="Z9" i="18"/>
  <c r="Z6" i="18"/>
  <c r="Z5" i="18"/>
  <c r="Z3" i="18"/>
  <c r="CT9" i="21"/>
  <c r="CT5" i="21"/>
  <c r="CS5" i="21"/>
  <c r="CT3" i="21"/>
  <c r="CS3" i="21"/>
  <c r="CT4" i="21"/>
  <c r="CS4" i="21"/>
  <c r="CT7" i="21"/>
  <c r="CS7" i="21"/>
  <c r="CT11" i="21"/>
  <c r="CS11" i="21"/>
  <c r="CT14" i="21"/>
  <c r="CS14" i="21"/>
  <c r="CT12" i="21"/>
  <c r="CS12" i="21"/>
  <c r="BR38" i="6"/>
  <c r="BR36" i="6"/>
  <c r="BR34" i="6"/>
  <c r="BR32" i="6"/>
  <c r="BR30" i="6"/>
  <c r="BR28" i="6"/>
  <c r="BR24" i="6"/>
  <c r="BR22" i="6"/>
  <c r="BR20" i="6"/>
  <c r="BR17" i="6"/>
  <c r="BR15" i="6"/>
  <c r="BR13" i="6"/>
  <c r="BR11" i="6"/>
  <c r="BR9" i="6"/>
  <c r="BR7" i="6"/>
  <c r="BR4" i="6"/>
  <c r="AV16" i="14"/>
  <c r="AV14" i="14"/>
  <c r="AV12" i="14"/>
  <c r="AV10" i="14"/>
  <c r="AV7" i="14"/>
  <c r="AV3" i="14"/>
  <c r="BG26" i="5"/>
  <c r="BG24" i="5"/>
  <c r="BG22" i="5"/>
  <c r="BG20" i="5"/>
  <c r="BG18" i="5"/>
  <c r="BG16" i="5"/>
  <c r="BG14" i="5"/>
  <c r="BG12" i="5"/>
  <c r="BG10" i="5"/>
  <c r="BG7" i="5"/>
  <c r="BG5" i="5"/>
  <c r="BG3" i="5"/>
  <c r="CC26" i="5"/>
  <c r="CC24" i="5"/>
  <c r="CC22" i="5"/>
  <c r="CC20" i="5"/>
  <c r="CC18" i="5"/>
  <c r="CC16" i="5"/>
  <c r="CC14" i="5"/>
  <c r="CC12" i="5"/>
  <c r="CC10" i="5"/>
  <c r="CC7" i="5"/>
  <c r="CC5" i="5"/>
  <c r="CC3" i="5"/>
  <c r="BG27" i="5"/>
  <c r="BG25" i="5"/>
  <c r="BG23" i="5"/>
  <c r="BG21" i="5"/>
  <c r="BG19" i="5"/>
  <c r="BG17" i="5"/>
  <c r="BG15" i="5"/>
  <c r="BG13" i="5"/>
  <c r="BG11" i="5"/>
  <c r="BG9" i="5"/>
  <c r="BG8" i="5"/>
  <c r="BG6" i="5"/>
  <c r="BG4" i="5"/>
  <c r="CC25" i="5"/>
  <c r="CC21" i="5"/>
  <c r="CC17" i="5"/>
  <c r="CC15" i="5"/>
  <c r="CC13" i="5"/>
  <c r="CC11" i="5"/>
  <c r="CC9" i="5"/>
  <c r="CC8" i="5"/>
  <c r="CC6" i="5"/>
  <c r="CC4" i="5"/>
  <c r="Z22" i="3"/>
  <c r="Z20" i="3"/>
  <c r="Z18" i="3"/>
  <c r="Z23" i="3"/>
  <c r="Z21" i="3"/>
  <c r="Z19" i="3"/>
  <c r="Z17" i="3"/>
  <c r="Z15" i="3"/>
  <c r="Z14" i="3"/>
  <c r="Z12" i="3"/>
  <c r="Z10" i="3"/>
  <c r="Z8" i="3"/>
  <c r="Z6" i="3"/>
  <c r="Z4" i="3"/>
  <c r="AK3" i="16"/>
  <c r="AK7" i="16"/>
  <c r="AK10" i="16"/>
  <c r="AK14" i="16"/>
  <c r="AK5" i="16"/>
  <c r="AK8" i="16"/>
  <c r="AK12" i="16"/>
  <c r="AK15" i="16"/>
  <c r="AK18" i="16"/>
  <c r="AS16" i="14"/>
  <c r="AS3" i="14"/>
  <c r="AS12" i="14"/>
  <c r="BO13" i="19"/>
  <c r="BO10" i="19"/>
  <c r="W14" i="18"/>
  <c r="W9" i="18"/>
  <c r="W5" i="18"/>
  <c r="W13" i="18"/>
  <c r="W11" i="18"/>
  <c r="W6" i="18"/>
  <c r="W3" i="18"/>
  <c r="BP40" i="6"/>
  <c r="BQ40" i="6" s="1"/>
  <c r="BP33" i="6"/>
  <c r="BQ33" i="6" s="1"/>
  <c r="BP26" i="6"/>
  <c r="BQ26" i="6" s="1"/>
  <c r="BP19" i="6"/>
  <c r="BQ19" i="6" s="1"/>
  <c r="BP12" i="6"/>
  <c r="BQ12" i="6" s="1"/>
  <c r="BP5" i="6"/>
  <c r="BQ5" i="6" s="1"/>
  <c r="BP37" i="6"/>
  <c r="BQ37" i="6" s="1"/>
  <c r="BP29" i="6"/>
  <c r="BQ29" i="6" s="1"/>
  <c r="BP23" i="6"/>
  <c r="BQ23" i="6" s="1"/>
  <c r="BP16" i="6"/>
  <c r="BQ16" i="6" s="1"/>
  <c r="BP8" i="6"/>
  <c r="BQ8" i="6" s="1"/>
  <c r="BO5" i="19"/>
  <c r="BO12" i="19"/>
  <c r="BP12" i="19"/>
  <c r="BQ12" i="19" s="1"/>
  <c r="BO11" i="19"/>
  <c r="BP11" i="19"/>
  <c r="BQ11" i="19" s="1"/>
  <c r="BO9" i="19"/>
  <c r="BP9" i="19"/>
  <c r="BQ9" i="19" s="1"/>
  <c r="BO8" i="19"/>
  <c r="BP8" i="19"/>
  <c r="BQ8" i="19" s="1"/>
  <c r="BO7" i="19"/>
  <c r="BP7" i="19"/>
  <c r="BQ7" i="19" s="1"/>
  <c r="BO6" i="19"/>
  <c r="BP6" i="19"/>
  <c r="BQ6" i="19" s="1"/>
  <c r="BO4" i="19"/>
  <c r="BP4" i="19"/>
  <c r="BQ4" i="19" s="1"/>
  <c r="BO3" i="19"/>
  <c r="BP3" i="19"/>
  <c r="BQ3" i="19" s="1"/>
  <c r="BP14" i="19"/>
  <c r="BQ14" i="19" s="1"/>
  <c r="BZ25" i="5"/>
  <c r="BZ17" i="5"/>
  <c r="BZ9" i="5"/>
  <c r="CA27" i="5"/>
  <c r="CB27" i="5" s="1"/>
  <c r="CA19" i="5"/>
  <c r="CB19" i="5" s="1"/>
  <c r="BZ21" i="5"/>
  <c r="BZ13" i="5"/>
  <c r="BZ6" i="5"/>
  <c r="CA23" i="5"/>
  <c r="CB23" i="5" s="1"/>
  <c r="BZ15" i="5"/>
  <c r="BZ11" i="5"/>
  <c r="BZ8" i="5"/>
  <c r="BZ4" i="5"/>
  <c r="BZ26" i="5"/>
  <c r="BZ24" i="5"/>
  <c r="BZ22" i="5"/>
  <c r="BZ20" i="5"/>
  <c r="BZ18" i="5"/>
  <c r="BZ16" i="5"/>
  <c r="BZ14" i="5"/>
  <c r="BZ12" i="5"/>
  <c r="BZ10" i="5"/>
  <c r="BZ7" i="5"/>
  <c r="BZ5" i="5"/>
  <c r="BZ3" i="5"/>
  <c r="W12" i="18"/>
  <c r="X12" i="18"/>
  <c r="Y12" i="18" s="1"/>
  <c r="W10" i="18"/>
  <c r="X10" i="18"/>
  <c r="Y10" i="18" s="1"/>
  <c r="W8" i="18"/>
  <c r="X8" i="18"/>
  <c r="Y8" i="18" s="1"/>
  <c r="W7" i="18"/>
  <c r="X7" i="18"/>
  <c r="Y7" i="18" s="1"/>
  <c r="W4" i="18"/>
  <c r="X4" i="18"/>
  <c r="Y4" i="18" s="1"/>
  <c r="X15" i="18"/>
  <c r="Y15" i="18" s="1"/>
  <c r="BD13" i="18"/>
  <c r="BD3" i="18"/>
  <c r="AH15" i="18"/>
  <c r="AH12" i="18"/>
  <c r="AH10" i="18"/>
  <c r="AH8" i="18"/>
  <c r="AH7" i="18"/>
  <c r="AH4" i="18"/>
  <c r="AI14" i="18"/>
  <c r="AJ14" i="18" s="1"/>
  <c r="AI13" i="18"/>
  <c r="AJ13" i="18" s="1"/>
  <c r="AI11" i="18"/>
  <c r="AJ11" i="18" s="1"/>
  <c r="AI9" i="18"/>
  <c r="AJ9" i="18" s="1"/>
  <c r="AI6" i="18"/>
  <c r="AJ6" i="18" s="1"/>
  <c r="AI5" i="18"/>
  <c r="AJ5" i="18" s="1"/>
  <c r="AI3" i="18"/>
  <c r="AJ3" i="18" s="1"/>
  <c r="BD11" i="18"/>
  <c r="BD6" i="18"/>
  <c r="BO38" i="6"/>
  <c r="BO34" i="6"/>
  <c r="BO30" i="6"/>
  <c r="BO24" i="6"/>
  <c r="BO20" i="6"/>
  <c r="BO17" i="6"/>
  <c r="BO13" i="6"/>
  <c r="BO9" i="6"/>
  <c r="BO36" i="6"/>
  <c r="BO32" i="6"/>
  <c r="BO28" i="6"/>
  <c r="BO22" i="6"/>
  <c r="BO15" i="6"/>
  <c r="BO11" i="6"/>
  <c r="BO7" i="6"/>
  <c r="BO4" i="6"/>
  <c r="BP39" i="6"/>
  <c r="BQ39" i="6" s="1"/>
  <c r="BP35" i="6"/>
  <c r="BQ35" i="6" s="1"/>
  <c r="BP31" i="6"/>
  <c r="BQ31" i="6" s="1"/>
  <c r="BP27" i="6"/>
  <c r="BQ27" i="6" s="1"/>
  <c r="BP25" i="6"/>
  <c r="BQ25" i="6" s="1"/>
  <c r="BP21" i="6"/>
  <c r="BQ21" i="6" s="1"/>
  <c r="BP18" i="6"/>
  <c r="BQ18" i="6" s="1"/>
  <c r="BP14" i="6"/>
  <c r="BQ14" i="6" s="1"/>
  <c r="BP10" i="6"/>
  <c r="BQ10" i="6" s="1"/>
  <c r="BP6" i="6"/>
  <c r="BQ6" i="6" s="1"/>
  <c r="BP3" i="6"/>
  <c r="BQ3" i="6" s="1"/>
  <c r="BD27" i="5"/>
  <c r="BD25" i="5"/>
  <c r="BD23" i="5"/>
  <c r="BD21" i="5"/>
  <c r="BD19" i="5"/>
  <c r="BD17" i="5"/>
  <c r="BD15" i="5"/>
  <c r="BD13" i="5"/>
  <c r="BD11" i="5"/>
  <c r="BD9" i="5"/>
  <c r="BD8" i="5"/>
  <c r="BD6" i="5"/>
  <c r="BD4" i="5"/>
  <c r="BD26" i="5"/>
  <c r="BD24" i="5"/>
  <c r="BD22" i="5"/>
  <c r="BD20" i="5"/>
  <c r="BD18" i="5"/>
  <c r="BD16" i="5"/>
  <c r="BD14" i="5"/>
  <c r="BD12" i="5"/>
  <c r="BD10" i="5"/>
  <c r="BD7" i="5"/>
  <c r="BD5" i="5"/>
  <c r="BD3" i="5"/>
  <c r="BE15" i="18"/>
  <c r="BF15" i="18" s="1"/>
  <c r="BD14" i="18"/>
  <c r="BD9" i="18"/>
  <c r="BD5" i="18"/>
  <c r="BD12" i="18"/>
  <c r="BE12" i="18"/>
  <c r="BF12" i="18" s="1"/>
  <c r="BD10" i="18"/>
  <c r="BE10" i="18"/>
  <c r="BF10" i="18" s="1"/>
  <c r="BD8" i="18"/>
  <c r="BE8" i="18"/>
  <c r="BF8" i="18" s="1"/>
  <c r="BD7" i="18"/>
  <c r="BE7" i="18"/>
  <c r="BF7" i="18" s="1"/>
  <c r="BD4" i="18"/>
  <c r="BE4" i="18"/>
  <c r="BF4" i="18" s="1"/>
  <c r="X16" i="3"/>
  <c r="Y16" i="3" s="1"/>
  <c r="W16" i="3"/>
  <c r="X13" i="3"/>
  <c r="Y13" i="3" s="1"/>
  <c r="W13" i="3"/>
  <c r="X11" i="3"/>
  <c r="Y11" i="3" s="1"/>
  <c r="W11" i="3"/>
  <c r="X9" i="3"/>
  <c r="Y9" i="3" s="1"/>
  <c r="W9" i="3"/>
  <c r="X7" i="3"/>
  <c r="Y7" i="3" s="1"/>
  <c r="W7" i="3"/>
  <c r="X5" i="3"/>
  <c r="Y5" i="3" s="1"/>
  <c r="W5" i="3"/>
  <c r="X3" i="3"/>
  <c r="Y3" i="3" s="1"/>
  <c r="W3" i="3"/>
  <c r="W20" i="3"/>
  <c r="W22" i="3"/>
  <c r="W18" i="3"/>
  <c r="W23" i="3"/>
  <c r="W21" i="3"/>
  <c r="W19" i="3"/>
  <c r="W17" i="3"/>
  <c r="W15" i="3"/>
  <c r="W14" i="3"/>
  <c r="W12" i="3"/>
  <c r="W10" i="3"/>
  <c r="W8" i="3"/>
  <c r="W6" i="3"/>
  <c r="W4" i="3"/>
  <c r="AS14" i="14"/>
  <c r="AS10" i="14"/>
  <c r="AS7" i="14"/>
  <c r="AT15" i="14"/>
  <c r="AU15" i="14" s="1"/>
  <c r="AT13" i="14"/>
  <c r="AU13" i="14" s="1"/>
  <c r="AT11" i="14"/>
  <c r="AU11" i="14" s="1"/>
  <c r="AT9" i="14"/>
  <c r="AU9" i="14" s="1"/>
  <c r="AT8" i="14"/>
  <c r="AU8" i="14" s="1"/>
  <c r="AT6" i="14"/>
  <c r="AU6" i="14" s="1"/>
  <c r="AT5" i="14"/>
  <c r="AU5" i="14" s="1"/>
  <c r="AT4" i="14"/>
  <c r="AU4" i="14" s="1"/>
  <c r="BY2" i="4"/>
  <c r="CA2" i="4" s="1"/>
  <c r="CB2" i="4" s="1"/>
  <c r="BR13" i="19" l="1"/>
  <c r="BR5" i="19"/>
  <c r="BR10" i="19"/>
  <c r="BG6" i="18"/>
  <c r="BG13" i="18"/>
  <c r="BG3" i="18"/>
  <c r="BG11" i="18"/>
  <c r="BG5" i="18"/>
  <c r="BG9" i="18"/>
  <c r="BG14" i="18"/>
  <c r="BG4" i="18"/>
  <c r="BG7" i="18"/>
  <c r="BG8" i="18"/>
  <c r="BG10" i="18"/>
  <c r="BG12" i="18"/>
  <c r="AK5" i="18"/>
  <c r="AK9" i="18"/>
  <c r="AK14" i="18"/>
  <c r="Z4" i="18"/>
  <c r="Z7" i="18"/>
  <c r="Z8" i="18"/>
  <c r="Z10" i="18"/>
  <c r="Z12" i="18"/>
  <c r="BG15" i="18"/>
  <c r="AK3" i="18"/>
  <c r="AK6" i="18"/>
  <c r="AK11" i="18"/>
  <c r="AK13" i="18"/>
  <c r="Z15" i="18"/>
  <c r="BR3" i="6"/>
  <c r="BR25" i="6"/>
  <c r="BR39" i="6"/>
  <c r="BR16" i="6"/>
  <c r="BR29" i="6"/>
  <c r="BR5" i="6"/>
  <c r="BR19" i="6"/>
  <c r="BR33" i="6"/>
  <c r="BR10" i="6"/>
  <c r="BR18" i="6"/>
  <c r="BR31" i="6"/>
  <c r="BR6" i="6"/>
  <c r="BR14" i="6"/>
  <c r="BR21" i="6"/>
  <c r="BR27" i="6"/>
  <c r="BR35" i="6"/>
  <c r="BR8" i="6"/>
  <c r="BR23" i="6"/>
  <c r="BR37" i="6"/>
  <c r="BR12" i="6"/>
  <c r="BR26" i="6"/>
  <c r="BR40" i="6"/>
  <c r="AV8" i="14"/>
  <c r="AV15" i="14"/>
  <c r="AV5" i="14"/>
  <c r="AV11" i="14"/>
  <c r="AV4" i="14"/>
  <c r="AV6" i="14"/>
  <c r="AV9" i="14"/>
  <c r="AV13" i="14"/>
  <c r="CC19" i="5"/>
  <c r="CC23" i="5"/>
  <c r="CC27" i="5"/>
  <c r="Z3" i="3"/>
  <c r="Z5" i="3"/>
  <c r="Z7" i="3"/>
  <c r="Z9" i="3"/>
  <c r="Z11" i="3"/>
  <c r="Z13" i="3"/>
  <c r="Z16" i="3"/>
  <c r="BR14" i="19"/>
  <c r="BR3" i="19"/>
  <c r="BR4" i="19"/>
  <c r="BR6" i="19"/>
  <c r="BR7" i="19"/>
  <c r="BR8" i="19"/>
  <c r="BR9" i="19"/>
  <c r="BR11" i="19"/>
  <c r="BR12" i="19"/>
  <c r="CC2" i="4"/>
  <c r="BZ2" i="4"/>
  <c r="BN3" i="3"/>
  <c r="BN4" i="3"/>
  <c r="BP4" i="3" s="1"/>
  <c r="BQ4" i="3" s="1"/>
  <c r="BN5" i="3"/>
  <c r="BN6" i="3"/>
  <c r="BP6" i="3" s="1"/>
  <c r="BQ6" i="3" s="1"/>
  <c r="BN7" i="3"/>
  <c r="BN8" i="3"/>
  <c r="BP8" i="3" s="1"/>
  <c r="BQ8" i="3" s="1"/>
  <c r="BN9" i="3"/>
  <c r="BN10" i="3"/>
  <c r="BP10" i="3" s="1"/>
  <c r="BQ10" i="3" s="1"/>
  <c r="BN11" i="3"/>
  <c r="BN12" i="3"/>
  <c r="BP12" i="3" s="1"/>
  <c r="BQ12" i="3" s="1"/>
  <c r="BN13" i="3"/>
  <c r="BN14" i="3"/>
  <c r="BP14" i="3" s="1"/>
  <c r="BQ14" i="3" s="1"/>
  <c r="BN15" i="3"/>
  <c r="BP15" i="3" s="1"/>
  <c r="BQ15" i="3" s="1"/>
  <c r="BN16" i="3"/>
  <c r="BN17" i="3"/>
  <c r="BP17" i="3" s="1"/>
  <c r="BQ17" i="3" s="1"/>
  <c r="BN18" i="3"/>
  <c r="BP18" i="3" s="1"/>
  <c r="BQ18" i="3" s="1"/>
  <c r="BN19" i="3"/>
  <c r="BP19" i="3" s="1"/>
  <c r="BQ19" i="3" s="1"/>
  <c r="BN20" i="3"/>
  <c r="BP20" i="3" s="1"/>
  <c r="BQ20" i="3" s="1"/>
  <c r="BN21" i="3"/>
  <c r="BP21" i="3" s="1"/>
  <c r="BQ21" i="3" s="1"/>
  <c r="BN22" i="3"/>
  <c r="BP22" i="3" s="1"/>
  <c r="BQ22" i="3" s="1"/>
  <c r="BN23" i="3"/>
  <c r="BP23" i="3" s="1"/>
  <c r="BQ23" i="3" s="1"/>
  <c r="BM3" i="3"/>
  <c r="BM4" i="3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" i="3"/>
  <c r="CJ3" i="6"/>
  <c r="CJ4" i="6"/>
  <c r="CJ5" i="6"/>
  <c r="CJ6" i="6"/>
  <c r="CJ7" i="6"/>
  <c r="CJ8" i="6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I3" i="6"/>
  <c r="CI4" i="6"/>
  <c r="CI5" i="6"/>
  <c r="CI6" i="6"/>
  <c r="CI7" i="6"/>
  <c r="CI8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2" i="6"/>
  <c r="BY3" i="6"/>
  <c r="BZ3" i="6" s="1"/>
  <c r="BY4" i="6"/>
  <c r="CA4" i="6" s="1"/>
  <c r="CB4" i="6" s="1"/>
  <c r="BY5" i="6"/>
  <c r="BZ5" i="6" s="1"/>
  <c r="BY6" i="6"/>
  <c r="BZ6" i="6" s="1"/>
  <c r="BY7" i="6"/>
  <c r="CA7" i="6" s="1"/>
  <c r="CB7" i="6" s="1"/>
  <c r="BY8" i="6"/>
  <c r="BZ8" i="6" s="1"/>
  <c r="BY9" i="6"/>
  <c r="CA9" i="6" s="1"/>
  <c r="CB9" i="6" s="1"/>
  <c r="BY10" i="6"/>
  <c r="BZ10" i="6" s="1"/>
  <c r="BY11" i="6"/>
  <c r="CA11" i="6" s="1"/>
  <c r="CB11" i="6" s="1"/>
  <c r="BY12" i="6"/>
  <c r="BZ12" i="6" s="1"/>
  <c r="BY13" i="6"/>
  <c r="CA13" i="6" s="1"/>
  <c r="CB13" i="6" s="1"/>
  <c r="BY14" i="6"/>
  <c r="BZ14" i="6" s="1"/>
  <c r="BY15" i="6"/>
  <c r="CA15" i="6" s="1"/>
  <c r="CB15" i="6" s="1"/>
  <c r="BY16" i="6"/>
  <c r="BZ16" i="6" s="1"/>
  <c r="BY17" i="6"/>
  <c r="CA17" i="6" s="1"/>
  <c r="CB17" i="6" s="1"/>
  <c r="BY18" i="6"/>
  <c r="BZ18" i="6" s="1"/>
  <c r="BY19" i="6"/>
  <c r="BZ19" i="6" s="1"/>
  <c r="BY20" i="6"/>
  <c r="CA20" i="6" s="1"/>
  <c r="CB20" i="6" s="1"/>
  <c r="BY21" i="6"/>
  <c r="BZ21" i="6" s="1"/>
  <c r="BY22" i="6"/>
  <c r="CA22" i="6" s="1"/>
  <c r="CB22" i="6" s="1"/>
  <c r="BY23" i="6"/>
  <c r="BZ23" i="6" s="1"/>
  <c r="BY24" i="6"/>
  <c r="CA24" i="6" s="1"/>
  <c r="CB24" i="6" s="1"/>
  <c r="BY25" i="6"/>
  <c r="BZ25" i="6" s="1"/>
  <c r="BY26" i="6"/>
  <c r="BZ26" i="6" s="1"/>
  <c r="BY27" i="6"/>
  <c r="BZ27" i="6" s="1"/>
  <c r="BY28" i="6"/>
  <c r="CA28" i="6" s="1"/>
  <c r="CB28" i="6" s="1"/>
  <c r="BY29" i="6"/>
  <c r="BZ29" i="6" s="1"/>
  <c r="BY30" i="6"/>
  <c r="CA30" i="6" s="1"/>
  <c r="CB30" i="6" s="1"/>
  <c r="BY31" i="6"/>
  <c r="BZ31" i="6" s="1"/>
  <c r="BY32" i="6"/>
  <c r="CA32" i="6" s="1"/>
  <c r="CB32" i="6" s="1"/>
  <c r="BY33" i="6"/>
  <c r="BZ33" i="6" s="1"/>
  <c r="BY34" i="6"/>
  <c r="CA34" i="6" s="1"/>
  <c r="CB34" i="6" s="1"/>
  <c r="BY35" i="6"/>
  <c r="BZ35" i="6" s="1"/>
  <c r="BY36" i="6"/>
  <c r="CA36" i="6" s="1"/>
  <c r="CB36" i="6" s="1"/>
  <c r="BY37" i="6"/>
  <c r="BZ37" i="6" s="1"/>
  <c r="BY38" i="6"/>
  <c r="CA38" i="6" s="1"/>
  <c r="CB38" i="6" s="1"/>
  <c r="BY39" i="6"/>
  <c r="BZ39" i="6" s="1"/>
  <c r="BY40" i="6"/>
  <c r="BZ40" i="6" s="1"/>
  <c r="BX3" i="6"/>
  <c r="BX4" i="6"/>
  <c r="BX5" i="6"/>
  <c r="BX6" i="6"/>
  <c r="BX7" i="6"/>
  <c r="BX8" i="6"/>
  <c r="BX9" i="6"/>
  <c r="BX10" i="6"/>
  <c r="BX11" i="6"/>
  <c r="BX12" i="6"/>
  <c r="BX13" i="6"/>
  <c r="BX14" i="6"/>
  <c r="BX15" i="6"/>
  <c r="BX16" i="6"/>
  <c r="BX17" i="6"/>
  <c r="BX18" i="6"/>
  <c r="BX19" i="6"/>
  <c r="BX20" i="6"/>
  <c r="BX21" i="6"/>
  <c r="BX22" i="6"/>
  <c r="BX23" i="6"/>
  <c r="BX24" i="6"/>
  <c r="BX25" i="6"/>
  <c r="BX26" i="6"/>
  <c r="BX27" i="6"/>
  <c r="BX28" i="6"/>
  <c r="BX29" i="6"/>
  <c r="BX30" i="6"/>
  <c r="BX31" i="6"/>
  <c r="BX32" i="6"/>
  <c r="BX33" i="6"/>
  <c r="BX34" i="6"/>
  <c r="BX35" i="6"/>
  <c r="BX36" i="6"/>
  <c r="BX37" i="6"/>
  <c r="BX38" i="6"/>
  <c r="BX39" i="6"/>
  <c r="BX40" i="6"/>
  <c r="BX2" i="6"/>
  <c r="CL38" i="6" l="1"/>
  <c r="CM38" i="6" s="1"/>
  <c r="CL17" i="6"/>
  <c r="CM17" i="6" s="1"/>
  <c r="CK37" i="6"/>
  <c r="CK26" i="6"/>
  <c r="CK16" i="6"/>
  <c r="CK5" i="6"/>
  <c r="CL36" i="6"/>
  <c r="CM36" i="6" s="1"/>
  <c r="CL15" i="6"/>
  <c r="CM15" i="6" s="1"/>
  <c r="CL4" i="6"/>
  <c r="CM4" i="6" s="1"/>
  <c r="CK6" i="6"/>
  <c r="CK35" i="6"/>
  <c r="CK25" i="6"/>
  <c r="CK14" i="6"/>
  <c r="CK3" i="6"/>
  <c r="CL34" i="6"/>
  <c r="CM34" i="6" s="1"/>
  <c r="CL24" i="6"/>
  <c r="CM24" i="6" s="1"/>
  <c r="CL13" i="6"/>
  <c r="CM13" i="6" s="1"/>
  <c r="CK33" i="6"/>
  <c r="CK23" i="6"/>
  <c r="CK12" i="6"/>
  <c r="CL32" i="6"/>
  <c r="CM32" i="6" s="1"/>
  <c r="CL22" i="6"/>
  <c r="CM22" i="6" s="1"/>
  <c r="CL11" i="6"/>
  <c r="CM11" i="6" s="1"/>
  <c r="CK27" i="6"/>
  <c r="CK31" i="6"/>
  <c r="CK21" i="6"/>
  <c r="CK10" i="6"/>
  <c r="CK18" i="6"/>
  <c r="CL30" i="6"/>
  <c r="CM30" i="6" s="1"/>
  <c r="CL20" i="6"/>
  <c r="CM20" i="6" s="1"/>
  <c r="CL9" i="6"/>
  <c r="CM9" i="6" s="1"/>
  <c r="CK40" i="6"/>
  <c r="CK29" i="6"/>
  <c r="CK19" i="6"/>
  <c r="CK8" i="6"/>
  <c r="CK39" i="6"/>
  <c r="CL28" i="6"/>
  <c r="CM28" i="6" s="1"/>
  <c r="CL7" i="6"/>
  <c r="CM7" i="6" s="1"/>
  <c r="CC38" i="6"/>
  <c r="CC36" i="6"/>
  <c r="CC34" i="6"/>
  <c r="CC32" i="6"/>
  <c r="CC30" i="6"/>
  <c r="CC28" i="6"/>
  <c r="CC24" i="6"/>
  <c r="CC22" i="6"/>
  <c r="CC20" i="6"/>
  <c r="CC17" i="6"/>
  <c r="CC15" i="6"/>
  <c r="CC13" i="6"/>
  <c r="CC11" i="6"/>
  <c r="CC9" i="6"/>
  <c r="CC7" i="6"/>
  <c r="CC4" i="6"/>
  <c r="BR23" i="3"/>
  <c r="BR21" i="3"/>
  <c r="BR19" i="3"/>
  <c r="BR17" i="3"/>
  <c r="BR15" i="3"/>
  <c r="BR14" i="3"/>
  <c r="BR12" i="3"/>
  <c r="BR10" i="3"/>
  <c r="BR8" i="3"/>
  <c r="BR6" i="3"/>
  <c r="BR4" i="3"/>
  <c r="BR22" i="3"/>
  <c r="BR20" i="3"/>
  <c r="BR18" i="3"/>
  <c r="BO18" i="3"/>
  <c r="BO22" i="3"/>
  <c r="BP16" i="3"/>
  <c r="BQ16" i="3" s="1"/>
  <c r="BO16" i="3"/>
  <c r="BP13" i="3"/>
  <c r="BQ13" i="3" s="1"/>
  <c r="BO13" i="3"/>
  <c r="BP11" i="3"/>
  <c r="BQ11" i="3" s="1"/>
  <c r="BO11" i="3"/>
  <c r="BP9" i="3"/>
  <c r="BQ9" i="3" s="1"/>
  <c r="BO9" i="3"/>
  <c r="BP7" i="3"/>
  <c r="BQ7" i="3" s="1"/>
  <c r="BO7" i="3"/>
  <c r="BP5" i="3"/>
  <c r="BQ5" i="3" s="1"/>
  <c r="BO5" i="3"/>
  <c r="BP3" i="3"/>
  <c r="BQ3" i="3" s="1"/>
  <c r="BO3" i="3"/>
  <c r="BO20" i="3"/>
  <c r="BO23" i="3"/>
  <c r="BO21" i="3"/>
  <c r="BO19" i="3"/>
  <c r="BO17" i="3"/>
  <c r="BO15" i="3"/>
  <c r="BO14" i="3"/>
  <c r="BO12" i="3"/>
  <c r="BO10" i="3"/>
  <c r="BO8" i="3"/>
  <c r="BO6" i="3"/>
  <c r="BO4" i="3"/>
  <c r="CL40" i="6"/>
  <c r="CM40" i="6" s="1"/>
  <c r="CL33" i="6"/>
  <c r="CM33" i="6" s="1"/>
  <c r="CL26" i="6"/>
  <c r="CM26" i="6" s="1"/>
  <c r="CL19" i="6"/>
  <c r="CM19" i="6" s="1"/>
  <c r="CL12" i="6"/>
  <c r="CM12" i="6" s="1"/>
  <c r="CL5" i="6"/>
  <c r="CM5" i="6" s="1"/>
  <c r="CL37" i="6"/>
  <c r="CM37" i="6" s="1"/>
  <c r="CL29" i="6"/>
  <c r="CM29" i="6" s="1"/>
  <c r="CL23" i="6"/>
  <c r="CM23" i="6" s="1"/>
  <c r="CL16" i="6"/>
  <c r="CM16" i="6" s="1"/>
  <c r="CL8" i="6"/>
  <c r="CM8" i="6" s="1"/>
  <c r="CK38" i="6"/>
  <c r="CK34" i="6"/>
  <c r="CK30" i="6"/>
  <c r="CK24" i="6"/>
  <c r="CK20" i="6"/>
  <c r="CK17" i="6"/>
  <c r="CK13" i="6"/>
  <c r="CK9" i="6"/>
  <c r="CK36" i="6"/>
  <c r="CK32" i="6"/>
  <c r="CK28" i="6"/>
  <c r="CK22" i="6"/>
  <c r="CK15" i="6"/>
  <c r="CK11" i="6"/>
  <c r="CK7" i="6"/>
  <c r="CK4" i="6"/>
  <c r="CL39" i="6"/>
  <c r="CM39" i="6" s="1"/>
  <c r="CL35" i="6"/>
  <c r="CM35" i="6" s="1"/>
  <c r="CL31" i="6"/>
  <c r="CM31" i="6" s="1"/>
  <c r="CL27" i="6"/>
  <c r="CM27" i="6" s="1"/>
  <c r="CL25" i="6"/>
  <c r="CM25" i="6" s="1"/>
  <c r="CL21" i="6"/>
  <c r="CM21" i="6" s="1"/>
  <c r="CL18" i="6"/>
  <c r="CM18" i="6" s="1"/>
  <c r="CL14" i="6"/>
  <c r="CM14" i="6" s="1"/>
  <c r="CL10" i="6"/>
  <c r="CM10" i="6" s="1"/>
  <c r="CL6" i="6"/>
  <c r="CM6" i="6" s="1"/>
  <c r="CL3" i="6"/>
  <c r="CM3" i="6" s="1"/>
  <c r="CA40" i="6"/>
  <c r="CB40" i="6" s="1"/>
  <c r="CA33" i="6"/>
  <c r="CB33" i="6" s="1"/>
  <c r="CA26" i="6"/>
  <c r="CB26" i="6" s="1"/>
  <c r="CA19" i="6"/>
  <c r="CB19" i="6" s="1"/>
  <c r="CA12" i="6"/>
  <c r="CB12" i="6" s="1"/>
  <c r="CA5" i="6"/>
  <c r="CB5" i="6" s="1"/>
  <c r="CA37" i="6"/>
  <c r="CB37" i="6" s="1"/>
  <c r="CA29" i="6"/>
  <c r="CB29" i="6" s="1"/>
  <c r="CA23" i="6"/>
  <c r="CB23" i="6" s="1"/>
  <c r="CA16" i="6"/>
  <c r="CB16" i="6" s="1"/>
  <c r="CA8" i="6"/>
  <c r="CB8" i="6" s="1"/>
  <c r="BZ38" i="6"/>
  <c r="BZ34" i="6"/>
  <c r="BZ30" i="6"/>
  <c r="BZ24" i="6"/>
  <c r="BZ20" i="6"/>
  <c r="BZ17" i="6"/>
  <c r="BZ13" i="6"/>
  <c r="BZ9" i="6"/>
  <c r="BZ36" i="6"/>
  <c r="BZ32" i="6"/>
  <c r="BZ28" i="6"/>
  <c r="BZ22" i="6"/>
  <c r="BZ15" i="6"/>
  <c r="BZ11" i="6"/>
  <c r="BZ7" i="6"/>
  <c r="BZ4" i="6"/>
  <c r="CA39" i="6"/>
  <c r="CB39" i="6" s="1"/>
  <c r="CA35" i="6"/>
  <c r="CB35" i="6" s="1"/>
  <c r="CA31" i="6"/>
  <c r="CB31" i="6" s="1"/>
  <c r="CA27" i="6"/>
  <c r="CB27" i="6" s="1"/>
  <c r="CA25" i="6"/>
  <c r="CB25" i="6" s="1"/>
  <c r="CA21" i="6"/>
  <c r="CB21" i="6" s="1"/>
  <c r="CA18" i="6"/>
  <c r="CB18" i="6" s="1"/>
  <c r="CA14" i="6"/>
  <c r="CB14" i="6" s="1"/>
  <c r="CA10" i="6"/>
  <c r="CB10" i="6" s="1"/>
  <c r="CA6" i="6"/>
  <c r="CB6" i="6" s="1"/>
  <c r="CA3" i="6"/>
  <c r="CB3" i="6" s="1"/>
  <c r="CJ2" i="16"/>
  <c r="CJ3" i="16"/>
  <c r="CJ4" i="16"/>
  <c r="CJ5" i="16"/>
  <c r="CJ6" i="16"/>
  <c r="CJ7" i="16"/>
  <c r="CJ8" i="16"/>
  <c r="CJ9" i="16"/>
  <c r="CJ10" i="16"/>
  <c r="CJ11" i="16"/>
  <c r="CJ12" i="16"/>
  <c r="CJ13" i="16"/>
  <c r="CJ14" i="16"/>
  <c r="CJ15" i="16"/>
  <c r="CJ16" i="16"/>
  <c r="CJ17" i="16"/>
  <c r="CJ18" i="16"/>
  <c r="CJ19" i="16"/>
  <c r="CI2" i="16"/>
  <c r="CI3" i="16"/>
  <c r="CI4" i="16"/>
  <c r="CI5" i="16"/>
  <c r="CI6" i="16"/>
  <c r="CI7" i="16"/>
  <c r="CI8" i="16"/>
  <c r="CI9" i="16"/>
  <c r="CI10" i="16"/>
  <c r="CI11" i="16"/>
  <c r="CI12" i="16"/>
  <c r="CI13" i="16"/>
  <c r="CI14" i="16"/>
  <c r="CI15" i="16"/>
  <c r="CI16" i="16"/>
  <c r="CI17" i="16"/>
  <c r="CI18" i="16"/>
  <c r="CI19" i="16"/>
  <c r="BN3" i="14"/>
  <c r="BP3" i="14" s="1"/>
  <c r="BQ3" i="14" s="1"/>
  <c r="BN4" i="14"/>
  <c r="BO4" i="14" s="1"/>
  <c r="BN5" i="14"/>
  <c r="BO5" i="14" s="1"/>
  <c r="BN6" i="14"/>
  <c r="BO6" i="14" s="1"/>
  <c r="BN7" i="14"/>
  <c r="BP7" i="14" s="1"/>
  <c r="BQ7" i="14" s="1"/>
  <c r="BN8" i="14"/>
  <c r="BO8" i="14" s="1"/>
  <c r="BN9" i="14"/>
  <c r="BO9" i="14" s="1"/>
  <c r="BN10" i="14"/>
  <c r="BP10" i="14" s="1"/>
  <c r="BQ10" i="14" s="1"/>
  <c r="BN11" i="14"/>
  <c r="BO11" i="14" s="1"/>
  <c r="BN12" i="14"/>
  <c r="BP12" i="14" s="1"/>
  <c r="BQ12" i="14" s="1"/>
  <c r="BN13" i="14"/>
  <c r="BO13" i="14" s="1"/>
  <c r="BN14" i="14"/>
  <c r="BP14" i="14" s="1"/>
  <c r="BQ14" i="14" s="1"/>
  <c r="BN15" i="14"/>
  <c r="BO15" i="14" s="1"/>
  <c r="BN16" i="14"/>
  <c r="BP16" i="14" s="1"/>
  <c r="BQ16" i="14" s="1"/>
  <c r="BM3" i="14"/>
  <c r="BM4" i="14"/>
  <c r="BM5" i="14"/>
  <c r="BM6" i="14"/>
  <c r="BM7" i="14"/>
  <c r="BM8" i="14"/>
  <c r="BM9" i="14"/>
  <c r="BM10" i="14"/>
  <c r="BM11" i="14"/>
  <c r="BM12" i="14"/>
  <c r="BM13" i="14"/>
  <c r="BM14" i="14"/>
  <c r="BM15" i="14"/>
  <c r="BM16" i="14"/>
  <c r="BM2" i="14"/>
  <c r="CJ3" i="5"/>
  <c r="CJ4" i="5"/>
  <c r="CJ5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I3" i="5"/>
  <c r="CI4" i="5"/>
  <c r="CI5" i="5"/>
  <c r="CI6" i="5"/>
  <c r="CI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" i="5"/>
  <c r="BN3" i="4"/>
  <c r="BP3" i="4" s="1"/>
  <c r="BQ3" i="4" s="1"/>
  <c r="BN4" i="4"/>
  <c r="BO4" i="4" s="1"/>
  <c r="BN5" i="4"/>
  <c r="BP5" i="4" s="1"/>
  <c r="BQ5" i="4" s="1"/>
  <c r="BN6" i="4"/>
  <c r="BP6" i="4" s="1"/>
  <c r="BQ6" i="4" s="1"/>
  <c r="BN7" i="4"/>
  <c r="BP7" i="4" s="1"/>
  <c r="BQ7" i="4" s="1"/>
  <c r="BN8" i="4"/>
  <c r="BO8" i="4" s="1"/>
  <c r="BN9" i="4"/>
  <c r="BP9" i="4" s="1"/>
  <c r="BQ9" i="4" s="1"/>
  <c r="BN10" i="4"/>
  <c r="BP10" i="4" s="1"/>
  <c r="BQ10" i="4" s="1"/>
  <c r="BN11" i="4"/>
  <c r="BP11" i="4" s="1"/>
  <c r="BQ11" i="4" s="1"/>
  <c r="BN12" i="4"/>
  <c r="BO12" i="4" s="1"/>
  <c r="BN13" i="4"/>
  <c r="BP13" i="4" s="1"/>
  <c r="BQ13" i="4" s="1"/>
  <c r="BN14" i="4"/>
  <c r="BP14" i="4" s="1"/>
  <c r="BQ14" i="4" s="1"/>
  <c r="BN15" i="4"/>
  <c r="BP15" i="4" s="1"/>
  <c r="BQ15" i="4" s="1"/>
  <c r="BN16" i="4"/>
  <c r="BO16" i="4" s="1"/>
  <c r="BN17" i="4"/>
  <c r="BP17" i="4" s="1"/>
  <c r="BQ17" i="4" s="1"/>
  <c r="BN18" i="4"/>
  <c r="BP18" i="4" s="1"/>
  <c r="BQ18" i="4" s="1"/>
  <c r="BN19" i="4"/>
  <c r="BP19" i="4" s="1"/>
  <c r="BQ19" i="4" s="1"/>
  <c r="BN20" i="4"/>
  <c r="BO20" i="4" s="1"/>
  <c r="BN21" i="4"/>
  <c r="BP21" i="4" s="1"/>
  <c r="BQ21" i="4" s="1"/>
  <c r="BN22" i="4"/>
  <c r="BP22" i="4" s="1"/>
  <c r="BQ22" i="4" s="1"/>
  <c r="BN23" i="4"/>
  <c r="BP23" i="4" s="1"/>
  <c r="BQ23" i="4" s="1"/>
  <c r="BN24" i="4"/>
  <c r="BO24" i="4" s="1"/>
  <c r="BN25" i="4"/>
  <c r="BP25" i="4" s="1"/>
  <c r="BQ25" i="4" s="1"/>
  <c r="BN26" i="4"/>
  <c r="BP26" i="4" s="1"/>
  <c r="BQ26" i="4" s="1"/>
  <c r="BN27" i="4"/>
  <c r="BO27" i="4" s="1"/>
  <c r="BN28" i="4"/>
  <c r="BP28" i="4" s="1"/>
  <c r="BQ28" i="4" s="1"/>
  <c r="BN29" i="4"/>
  <c r="BP29" i="4" s="1"/>
  <c r="BQ29" i="4" s="1"/>
  <c r="BN30" i="4"/>
  <c r="BO30" i="4" s="1"/>
  <c r="BN31" i="4"/>
  <c r="BP31" i="4" s="1"/>
  <c r="BQ31" i="4" s="1"/>
  <c r="BN32" i="4"/>
  <c r="BP32" i="4" s="1"/>
  <c r="BQ32" i="4" s="1"/>
  <c r="BN33" i="4"/>
  <c r="BP33" i="4" s="1"/>
  <c r="BQ33" i="4" s="1"/>
  <c r="BN34" i="4"/>
  <c r="BO34" i="4" s="1"/>
  <c r="BM3" i="4"/>
  <c r="BM4" i="4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2" i="4"/>
  <c r="CN20" i="6" l="1"/>
  <c r="CN22" i="6"/>
  <c r="CN15" i="6"/>
  <c r="CN36" i="6"/>
  <c r="CN7" i="6"/>
  <c r="CN28" i="6"/>
  <c r="CN9" i="6"/>
  <c r="CN30" i="6"/>
  <c r="CN11" i="6"/>
  <c r="CN32" i="6"/>
  <c r="CN13" i="6"/>
  <c r="CN34" i="6"/>
  <c r="CN4" i="6"/>
  <c r="CN17" i="6"/>
  <c r="CN38" i="6"/>
  <c r="CK27" i="5"/>
  <c r="CL25" i="5"/>
  <c r="CM25" i="5" s="1"/>
  <c r="CL13" i="5"/>
  <c r="CM13" i="5" s="1"/>
  <c r="CL24" i="5"/>
  <c r="CM24" i="5" s="1"/>
  <c r="CL12" i="5"/>
  <c r="CM12" i="5" s="1"/>
  <c r="CK23" i="5"/>
  <c r="CL11" i="5"/>
  <c r="CM11" i="5" s="1"/>
  <c r="CL22" i="5"/>
  <c r="CM22" i="5" s="1"/>
  <c r="CL10" i="5"/>
  <c r="CM10" i="5" s="1"/>
  <c r="CL14" i="5"/>
  <c r="CM14" i="5" s="1"/>
  <c r="CL21" i="5"/>
  <c r="CM21" i="5" s="1"/>
  <c r="CL9" i="5"/>
  <c r="CM9" i="5" s="1"/>
  <c r="CL20" i="5"/>
  <c r="CM20" i="5" s="1"/>
  <c r="CK19" i="5"/>
  <c r="CL8" i="5"/>
  <c r="CM8" i="5" s="1"/>
  <c r="CL18" i="5"/>
  <c r="CM18" i="5" s="1"/>
  <c r="CL7" i="5"/>
  <c r="CM7" i="5" s="1"/>
  <c r="CL26" i="5"/>
  <c r="CM26" i="5" s="1"/>
  <c r="CL17" i="5"/>
  <c r="CM17" i="5" s="1"/>
  <c r="CL6" i="5"/>
  <c r="CM6" i="5" s="1"/>
  <c r="CL16" i="5"/>
  <c r="CM16" i="5" s="1"/>
  <c r="CL5" i="5"/>
  <c r="CM5" i="5" s="1"/>
  <c r="CL3" i="5"/>
  <c r="CM3" i="5" s="1"/>
  <c r="CL15" i="5"/>
  <c r="CM15" i="5" s="1"/>
  <c r="CL4" i="5"/>
  <c r="CM4" i="5" s="1"/>
  <c r="CN24" i="6"/>
  <c r="CK8" i="16"/>
  <c r="CL17" i="16"/>
  <c r="CM17" i="16" s="1"/>
  <c r="CK7" i="16"/>
  <c r="CL16" i="16"/>
  <c r="CM16" i="16" s="1"/>
  <c r="CL6" i="16"/>
  <c r="CM6" i="16" s="1"/>
  <c r="CK15" i="16"/>
  <c r="CK5" i="16"/>
  <c r="CL4" i="16"/>
  <c r="CM4" i="16" s="1"/>
  <c r="CK18" i="16"/>
  <c r="CK14" i="16"/>
  <c r="CK3" i="16"/>
  <c r="CL13" i="16"/>
  <c r="CM13" i="16" s="1"/>
  <c r="CL2" i="16"/>
  <c r="CM2" i="16" s="1"/>
  <c r="CK12" i="16"/>
  <c r="CL11" i="16"/>
  <c r="CM11" i="16" s="1"/>
  <c r="CK10" i="16"/>
  <c r="CL19" i="16"/>
  <c r="CM19" i="16" s="1"/>
  <c r="CL9" i="16"/>
  <c r="CM9" i="16" s="1"/>
  <c r="CC21" i="6"/>
  <c r="CC35" i="6"/>
  <c r="CC16" i="6"/>
  <c r="CC5" i="6"/>
  <c r="CN3" i="6"/>
  <c r="CN10" i="6"/>
  <c r="CN25" i="6"/>
  <c r="CN39" i="6"/>
  <c r="CN8" i="6"/>
  <c r="CN23" i="6"/>
  <c r="CN37" i="6"/>
  <c r="CN12" i="6"/>
  <c r="CN26" i="6"/>
  <c r="CN40" i="6"/>
  <c r="CC6" i="6"/>
  <c r="CC14" i="6"/>
  <c r="CC27" i="6"/>
  <c r="CC29" i="6"/>
  <c r="CC19" i="6"/>
  <c r="CC33" i="6"/>
  <c r="CN18" i="6"/>
  <c r="CN31" i="6"/>
  <c r="CC3" i="6"/>
  <c r="CC10" i="6"/>
  <c r="CC18" i="6"/>
  <c r="CC25" i="6"/>
  <c r="CC31" i="6"/>
  <c r="CC39" i="6"/>
  <c r="CC8" i="6"/>
  <c r="CC23" i="6"/>
  <c r="CC37" i="6"/>
  <c r="CC12" i="6"/>
  <c r="CC26" i="6"/>
  <c r="CC40" i="6"/>
  <c r="CN6" i="6"/>
  <c r="CN14" i="6"/>
  <c r="CN21" i="6"/>
  <c r="CN27" i="6"/>
  <c r="CN35" i="6"/>
  <c r="CN16" i="6"/>
  <c r="CN29" i="6"/>
  <c r="CN5" i="6"/>
  <c r="CN19" i="6"/>
  <c r="CN33" i="6"/>
  <c r="CK2" i="16"/>
  <c r="BR16" i="14"/>
  <c r="BR14" i="14"/>
  <c r="BR12" i="14"/>
  <c r="BR10" i="14"/>
  <c r="BR7" i="14"/>
  <c r="BR3" i="14"/>
  <c r="CN24" i="5"/>
  <c r="CN12" i="5"/>
  <c r="BR3" i="3"/>
  <c r="BR5" i="3"/>
  <c r="BR7" i="3"/>
  <c r="BR9" i="3"/>
  <c r="BR11" i="3"/>
  <c r="BR13" i="3"/>
  <c r="BR16" i="3"/>
  <c r="BR32" i="4"/>
  <c r="BR28" i="4"/>
  <c r="BR22" i="4"/>
  <c r="BR18" i="4"/>
  <c r="BR14" i="4"/>
  <c r="BR10" i="4"/>
  <c r="BR6" i="4"/>
  <c r="BR33" i="4"/>
  <c r="BR31" i="4"/>
  <c r="BR29" i="4"/>
  <c r="BR26" i="4"/>
  <c r="BR25" i="4"/>
  <c r="BR23" i="4"/>
  <c r="BR21" i="4"/>
  <c r="BR19" i="4"/>
  <c r="BR17" i="4"/>
  <c r="BR15" i="4"/>
  <c r="BR13" i="4"/>
  <c r="BR11" i="4"/>
  <c r="BR9" i="4"/>
  <c r="BR7" i="4"/>
  <c r="BR5" i="4"/>
  <c r="BR3" i="4"/>
  <c r="CK17" i="16"/>
  <c r="CK11" i="16"/>
  <c r="CK4" i="16"/>
  <c r="CK19" i="16"/>
  <c r="CK16" i="16"/>
  <c r="CK13" i="16"/>
  <c r="CK9" i="16"/>
  <c r="CK6" i="16"/>
  <c r="CK21" i="5"/>
  <c r="CK13" i="5"/>
  <c r="CK6" i="5"/>
  <c r="CL23" i="5"/>
  <c r="CM23" i="5" s="1"/>
  <c r="CK25" i="5"/>
  <c r="CK17" i="5"/>
  <c r="CK9" i="5"/>
  <c r="CL27" i="5"/>
  <c r="CM27" i="5" s="1"/>
  <c r="CL19" i="5"/>
  <c r="CM19" i="5" s="1"/>
  <c r="CL18" i="16"/>
  <c r="CM18" i="16" s="1"/>
  <c r="CL15" i="16"/>
  <c r="CM15" i="16" s="1"/>
  <c r="CL14" i="16"/>
  <c r="CM14" i="16" s="1"/>
  <c r="CL12" i="16"/>
  <c r="CM12" i="16" s="1"/>
  <c r="CL10" i="16"/>
  <c r="CM10" i="16" s="1"/>
  <c r="CL8" i="16"/>
  <c r="CM8" i="16" s="1"/>
  <c r="CL7" i="16"/>
  <c r="CM7" i="16" s="1"/>
  <c r="CL5" i="16"/>
  <c r="CM5" i="16" s="1"/>
  <c r="CL3" i="16"/>
  <c r="CM3" i="16" s="1"/>
  <c r="BO16" i="14"/>
  <c r="BO14" i="14"/>
  <c r="BO12" i="14"/>
  <c r="BO10" i="14"/>
  <c r="BO7" i="14"/>
  <c r="BO3" i="14"/>
  <c r="BP15" i="14"/>
  <c r="BQ15" i="14" s="1"/>
  <c r="BP13" i="14"/>
  <c r="BQ13" i="14" s="1"/>
  <c r="BP11" i="14"/>
  <c r="BQ11" i="14" s="1"/>
  <c r="BP9" i="14"/>
  <c r="BQ9" i="14" s="1"/>
  <c r="BP8" i="14"/>
  <c r="BQ8" i="14" s="1"/>
  <c r="BP6" i="14"/>
  <c r="BQ6" i="14" s="1"/>
  <c r="BP5" i="14"/>
  <c r="BQ5" i="14" s="1"/>
  <c r="BP4" i="14"/>
  <c r="BQ4" i="14" s="1"/>
  <c r="CK15" i="5"/>
  <c r="CK11" i="5"/>
  <c r="CK8" i="5"/>
  <c r="CK4" i="5"/>
  <c r="CK26" i="5"/>
  <c r="CK24" i="5"/>
  <c r="CK22" i="5"/>
  <c r="CK20" i="5"/>
  <c r="CK18" i="5"/>
  <c r="CK16" i="5"/>
  <c r="CK14" i="5"/>
  <c r="CK12" i="5"/>
  <c r="CK10" i="5"/>
  <c r="CK7" i="5"/>
  <c r="CK5" i="5"/>
  <c r="CK3" i="5"/>
  <c r="BO32" i="4"/>
  <c r="BO18" i="4"/>
  <c r="BO10" i="4"/>
  <c r="BP34" i="4"/>
  <c r="BQ34" i="4" s="1"/>
  <c r="BP27" i="4"/>
  <c r="BQ27" i="4" s="1"/>
  <c r="BP20" i="4"/>
  <c r="BQ20" i="4" s="1"/>
  <c r="BP12" i="4"/>
  <c r="BQ12" i="4" s="1"/>
  <c r="BP4" i="4"/>
  <c r="BQ4" i="4" s="1"/>
  <c r="BO28" i="4"/>
  <c r="BO22" i="4"/>
  <c r="BO14" i="4"/>
  <c r="BO6" i="4"/>
  <c r="BP30" i="4"/>
  <c r="BQ30" i="4" s="1"/>
  <c r="BP24" i="4"/>
  <c r="BQ24" i="4" s="1"/>
  <c r="BP16" i="4"/>
  <c r="BQ16" i="4" s="1"/>
  <c r="BP8" i="4"/>
  <c r="BQ8" i="4" s="1"/>
  <c r="BO33" i="4"/>
  <c r="BO31" i="4"/>
  <c r="BO29" i="4"/>
  <c r="BO26" i="4"/>
  <c r="BO25" i="4"/>
  <c r="BO23" i="4"/>
  <c r="BO21" i="4"/>
  <c r="BO19" i="4"/>
  <c r="BO17" i="4"/>
  <c r="BO15" i="4"/>
  <c r="BO13" i="4"/>
  <c r="BO11" i="4"/>
  <c r="BO9" i="4"/>
  <c r="BO7" i="4"/>
  <c r="BO5" i="4"/>
  <c r="BO3" i="4"/>
  <c r="CN6" i="5" l="1"/>
  <c r="CN13" i="5"/>
  <c r="CN18" i="5"/>
  <c r="CN26" i="5"/>
  <c r="CN4" i="5"/>
  <c r="CN3" i="5"/>
  <c r="CN17" i="5"/>
  <c r="CN7" i="5"/>
  <c r="CN8" i="5"/>
  <c r="CN9" i="5"/>
  <c r="CN14" i="5"/>
  <c r="CN22" i="5"/>
  <c r="CN25" i="5"/>
  <c r="CN15" i="5"/>
  <c r="CN5" i="5"/>
  <c r="CN21" i="5"/>
  <c r="CN10" i="5"/>
  <c r="CN11" i="5"/>
  <c r="CN9" i="16"/>
  <c r="CN13" i="16"/>
  <c r="CN16" i="16"/>
  <c r="CN17" i="16"/>
  <c r="CN19" i="16"/>
  <c r="CN11" i="16"/>
  <c r="CN2" i="16"/>
  <c r="CN6" i="16"/>
  <c r="CN16" i="5"/>
  <c r="CN20" i="5"/>
  <c r="CN4" i="16"/>
  <c r="BR4" i="14"/>
  <c r="BR9" i="14"/>
  <c r="BR6" i="14"/>
  <c r="BR13" i="14"/>
  <c r="BR5" i="14"/>
  <c r="BR8" i="14"/>
  <c r="BR11" i="14"/>
  <c r="BR15" i="14"/>
  <c r="CN27" i="5"/>
  <c r="CN23" i="5"/>
  <c r="CN19" i="5"/>
  <c r="BR16" i="4"/>
  <c r="BR30" i="4"/>
  <c r="BR27" i="4"/>
  <c r="BR8" i="4"/>
  <c r="BR24" i="4"/>
  <c r="BR4" i="4"/>
  <c r="BR20" i="4"/>
  <c r="BR34" i="4"/>
  <c r="BR12" i="4"/>
  <c r="CN3" i="16"/>
  <c r="CN7" i="16"/>
  <c r="CN10" i="16"/>
  <c r="CN5" i="16"/>
  <c r="CN8" i="16"/>
  <c r="CN12" i="16"/>
  <c r="CN15" i="16"/>
  <c r="CN18" i="16"/>
  <c r="CN14" i="16"/>
  <c r="AG3" i="3"/>
  <c r="AG4" i="3"/>
  <c r="AI4" i="3" s="1"/>
  <c r="AJ4" i="3" s="1"/>
  <c r="AG5" i="3"/>
  <c r="AG6" i="3"/>
  <c r="AI6" i="3" s="1"/>
  <c r="AJ6" i="3" s="1"/>
  <c r="AG7" i="3"/>
  <c r="AG8" i="3"/>
  <c r="AI8" i="3" s="1"/>
  <c r="AJ8" i="3" s="1"/>
  <c r="AG9" i="3"/>
  <c r="AG10" i="3"/>
  <c r="AI10" i="3" s="1"/>
  <c r="AJ10" i="3" s="1"/>
  <c r="AG11" i="3"/>
  <c r="AG12" i="3"/>
  <c r="AI12" i="3" s="1"/>
  <c r="AJ12" i="3" s="1"/>
  <c r="AG13" i="3"/>
  <c r="AG14" i="3"/>
  <c r="AI14" i="3" s="1"/>
  <c r="AJ14" i="3" s="1"/>
  <c r="AG15" i="3"/>
  <c r="AI15" i="3" s="1"/>
  <c r="AJ15" i="3" s="1"/>
  <c r="AG16" i="3"/>
  <c r="AG17" i="3"/>
  <c r="AI17" i="3" s="1"/>
  <c r="AJ17" i="3" s="1"/>
  <c r="AG18" i="3"/>
  <c r="AI18" i="3" s="1"/>
  <c r="AJ18" i="3" s="1"/>
  <c r="AG19" i="3"/>
  <c r="AI19" i="3" s="1"/>
  <c r="AJ19" i="3" s="1"/>
  <c r="AG20" i="3"/>
  <c r="AI20" i="3" s="1"/>
  <c r="AJ20" i="3" s="1"/>
  <c r="AG21" i="3"/>
  <c r="AI21" i="3" s="1"/>
  <c r="AJ21" i="3" s="1"/>
  <c r="AG22" i="3"/>
  <c r="AI22" i="3" s="1"/>
  <c r="AJ22" i="3" s="1"/>
  <c r="AG23" i="3"/>
  <c r="AI23" i="3" s="1"/>
  <c r="AJ23" i="3" s="1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" i="3"/>
  <c r="AK22" i="3" l="1"/>
  <c r="AK20" i="3"/>
  <c r="AK18" i="3"/>
  <c r="AK23" i="3"/>
  <c r="AK21" i="3"/>
  <c r="AK19" i="3"/>
  <c r="AK17" i="3"/>
  <c r="AK15" i="3"/>
  <c r="AK14" i="3"/>
  <c r="AK12" i="3"/>
  <c r="AK10" i="3"/>
  <c r="AK8" i="3"/>
  <c r="AK6" i="3"/>
  <c r="AK4" i="3"/>
  <c r="AH22" i="3"/>
  <c r="AH18" i="3"/>
  <c r="AI16" i="3"/>
  <c r="AJ16" i="3" s="1"/>
  <c r="AH16" i="3"/>
  <c r="AI13" i="3"/>
  <c r="AJ13" i="3" s="1"/>
  <c r="AH13" i="3"/>
  <c r="AI11" i="3"/>
  <c r="AJ11" i="3" s="1"/>
  <c r="AH11" i="3"/>
  <c r="AI9" i="3"/>
  <c r="AJ9" i="3" s="1"/>
  <c r="AH9" i="3"/>
  <c r="AI7" i="3"/>
  <c r="AJ7" i="3" s="1"/>
  <c r="AH7" i="3"/>
  <c r="AI5" i="3"/>
  <c r="AJ5" i="3" s="1"/>
  <c r="AH5" i="3"/>
  <c r="AI3" i="3"/>
  <c r="AJ3" i="3" s="1"/>
  <c r="AH3" i="3"/>
  <c r="AH20" i="3"/>
  <c r="AH23" i="3"/>
  <c r="AH21" i="3"/>
  <c r="AH19" i="3"/>
  <c r="AH17" i="3"/>
  <c r="AH15" i="3"/>
  <c r="AH14" i="3"/>
  <c r="AH12" i="3"/>
  <c r="AH10" i="3"/>
  <c r="AH8" i="3"/>
  <c r="AH6" i="3"/>
  <c r="AH4" i="3"/>
  <c r="BY2" i="5"/>
  <c r="BZ2" i="5" s="1"/>
  <c r="AK3" i="3" l="1"/>
  <c r="AK5" i="3"/>
  <c r="AK7" i="3"/>
  <c r="AK9" i="3"/>
  <c r="AK11" i="3"/>
  <c r="AK13" i="3"/>
  <c r="AK16" i="3"/>
  <c r="CA2" i="5"/>
  <c r="CB2" i="5" s="1"/>
  <c r="CC2" i="5" l="1"/>
  <c r="BY3" i="14"/>
  <c r="BY4" i="14"/>
  <c r="BY5" i="14"/>
  <c r="BY6" i="14"/>
  <c r="BY7" i="14"/>
  <c r="BY8" i="14"/>
  <c r="BY9" i="14"/>
  <c r="BY10" i="14"/>
  <c r="BY11" i="14"/>
  <c r="BY12" i="14"/>
  <c r="BY13" i="14"/>
  <c r="BY14" i="14"/>
  <c r="BY15" i="14"/>
  <c r="BY16" i="14"/>
  <c r="BY2" i="14"/>
  <c r="BX3" i="14"/>
  <c r="BX4" i="14"/>
  <c r="BX5" i="14"/>
  <c r="BX6" i="14"/>
  <c r="BX7" i="14"/>
  <c r="BX8" i="14"/>
  <c r="BX9" i="14"/>
  <c r="BX10" i="14"/>
  <c r="BX11" i="14"/>
  <c r="BX12" i="14"/>
  <c r="BX13" i="14"/>
  <c r="BX14" i="14"/>
  <c r="BX15" i="14"/>
  <c r="BX16" i="14"/>
  <c r="BX2" i="14"/>
  <c r="BZ9" i="14" l="1"/>
  <c r="BZ15" i="14"/>
  <c r="CA7" i="14"/>
  <c r="CB7" i="14" s="1"/>
  <c r="CA14" i="14"/>
  <c r="CB14" i="14" s="1"/>
  <c r="BZ13" i="14"/>
  <c r="BZ4" i="14"/>
  <c r="BZ6" i="14"/>
  <c r="CA12" i="14"/>
  <c r="CB12" i="14" s="1"/>
  <c r="CA3" i="14"/>
  <c r="CB3" i="14" s="1"/>
  <c r="BZ8" i="14"/>
  <c r="BZ5" i="14"/>
  <c r="BZ11" i="14"/>
  <c r="CA16" i="14"/>
  <c r="CB16" i="14" s="1"/>
  <c r="CA10" i="14"/>
  <c r="CB10" i="14" s="1"/>
  <c r="BZ12" i="14"/>
  <c r="BZ16" i="14"/>
  <c r="BZ3" i="14"/>
  <c r="BZ14" i="14"/>
  <c r="BZ10" i="14"/>
  <c r="BZ7" i="14"/>
  <c r="CA15" i="14"/>
  <c r="CB15" i="14" s="1"/>
  <c r="CA13" i="14"/>
  <c r="CB13" i="14" s="1"/>
  <c r="CA11" i="14"/>
  <c r="CB11" i="14" s="1"/>
  <c r="CA9" i="14"/>
  <c r="CB9" i="14" s="1"/>
  <c r="CA8" i="14"/>
  <c r="CB8" i="14" s="1"/>
  <c r="CA6" i="14"/>
  <c r="CB6" i="14" s="1"/>
  <c r="CA5" i="14"/>
  <c r="CB5" i="14" s="1"/>
  <c r="CA4" i="14"/>
  <c r="CB4" i="14" s="1"/>
  <c r="CJ3" i="4"/>
  <c r="CJ4" i="4"/>
  <c r="CJ5" i="4"/>
  <c r="CJ6" i="4"/>
  <c r="CJ7" i="4"/>
  <c r="CJ8" i="4"/>
  <c r="CJ9" i="4"/>
  <c r="CJ10" i="4"/>
  <c r="CJ11" i="4"/>
  <c r="CJ12" i="4"/>
  <c r="CJ13" i="4"/>
  <c r="CJ14" i="4"/>
  <c r="CJ15" i="4"/>
  <c r="CJ16" i="4"/>
  <c r="CJ17" i="4"/>
  <c r="CJ18" i="4"/>
  <c r="CJ19" i="4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I3" i="4"/>
  <c r="CI4" i="4"/>
  <c r="CI5" i="4"/>
  <c r="CI6" i="4"/>
  <c r="CI7" i="4"/>
  <c r="CI8" i="4"/>
  <c r="CI9" i="4"/>
  <c r="CI10" i="4"/>
  <c r="CI11" i="4"/>
  <c r="CI12" i="4"/>
  <c r="CI13" i="4"/>
  <c r="CI14" i="4"/>
  <c r="CI15" i="4"/>
  <c r="CI16" i="4"/>
  <c r="CI17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2" i="4"/>
  <c r="BY2" i="16"/>
  <c r="BY3" i="16"/>
  <c r="BY4" i="16"/>
  <c r="BY5" i="16"/>
  <c r="BY6" i="16"/>
  <c r="BY7" i="16"/>
  <c r="BY8" i="16"/>
  <c r="BY9" i="16"/>
  <c r="BY10" i="16"/>
  <c r="BY11" i="16"/>
  <c r="BY12" i="16"/>
  <c r="BY13" i="16"/>
  <c r="BY14" i="16"/>
  <c r="BY15" i="16"/>
  <c r="BY16" i="16"/>
  <c r="BY17" i="16"/>
  <c r="BY18" i="16"/>
  <c r="BY19" i="16"/>
  <c r="BX2" i="16"/>
  <c r="BX3" i="16"/>
  <c r="BX4" i="16"/>
  <c r="BX5" i="16"/>
  <c r="BX6" i="16"/>
  <c r="BX7" i="16"/>
  <c r="BX8" i="16"/>
  <c r="BX9" i="16"/>
  <c r="BX10" i="16"/>
  <c r="BX11" i="16"/>
  <c r="BX12" i="16"/>
  <c r="BX13" i="16"/>
  <c r="BX14" i="16"/>
  <c r="BX15" i="16"/>
  <c r="BX16" i="16"/>
  <c r="BX17" i="16"/>
  <c r="BX18" i="16"/>
  <c r="BX19" i="16"/>
  <c r="CC10" i="14" l="1"/>
  <c r="CC12" i="14"/>
  <c r="CC14" i="14"/>
  <c r="CC16" i="14"/>
  <c r="CC3" i="14"/>
  <c r="CC7" i="14"/>
  <c r="CA7" i="16"/>
  <c r="CB7" i="16" s="1"/>
  <c r="CA5" i="16"/>
  <c r="CB5" i="16" s="1"/>
  <c r="BZ4" i="16"/>
  <c r="BZ6" i="16"/>
  <c r="CA3" i="16"/>
  <c r="CB3" i="16" s="1"/>
  <c r="BZ13" i="16"/>
  <c r="BZ2" i="16"/>
  <c r="BZ17" i="16"/>
  <c r="CA12" i="16"/>
  <c r="CB12" i="16" s="1"/>
  <c r="BZ16" i="16"/>
  <c r="BZ11" i="16"/>
  <c r="CA10" i="16"/>
  <c r="CB10" i="16" s="1"/>
  <c r="CA14" i="16"/>
  <c r="CB14" i="16" s="1"/>
  <c r="BZ19" i="16"/>
  <c r="BZ9" i="16"/>
  <c r="CA15" i="16"/>
  <c r="CB15" i="16" s="1"/>
  <c r="CA18" i="16"/>
  <c r="CB18" i="16" s="1"/>
  <c r="CA8" i="16"/>
  <c r="CB8" i="16" s="1"/>
  <c r="CL21" i="4"/>
  <c r="CM21" i="4" s="1"/>
  <c r="CL29" i="4"/>
  <c r="CM29" i="4" s="1"/>
  <c r="CL19" i="4"/>
  <c r="CM19" i="4" s="1"/>
  <c r="CL7" i="4"/>
  <c r="CM7" i="4" s="1"/>
  <c r="CK30" i="4"/>
  <c r="CL28" i="4"/>
  <c r="CM28" i="4" s="1"/>
  <c r="CL18" i="4"/>
  <c r="CM18" i="4" s="1"/>
  <c r="CL6" i="4"/>
  <c r="CM6" i="4" s="1"/>
  <c r="CK20" i="4"/>
  <c r="CL17" i="4"/>
  <c r="CM17" i="4" s="1"/>
  <c r="CL5" i="4"/>
  <c r="CM5" i="4" s="1"/>
  <c r="CK8" i="4"/>
  <c r="CK27" i="4"/>
  <c r="CK16" i="4"/>
  <c r="CK4" i="4"/>
  <c r="CL9" i="4"/>
  <c r="CM9" i="4" s="1"/>
  <c r="CL26" i="4"/>
  <c r="CM26" i="4" s="1"/>
  <c r="CL15" i="4"/>
  <c r="CM15" i="4" s="1"/>
  <c r="CL3" i="4"/>
  <c r="CM3" i="4" s="1"/>
  <c r="CL14" i="4"/>
  <c r="CM14" i="4" s="1"/>
  <c r="CL25" i="4"/>
  <c r="CM25" i="4" s="1"/>
  <c r="CL13" i="4"/>
  <c r="CM13" i="4" s="1"/>
  <c r="CL31" i="4"/>
  <c r="CM31" i="4" s="1"/>
  <c r="CK34" i="4"/>
  <c r="CK24" i="4"/>
  <c r="CK12" i="4"/>
  <c r="CL33" i="4"/>
  <c r="CM33" i="4" s="1"/>
  <c r="CL23" i="4"/>
  <c r="CM23" i="4" s="1"/>
  <c r="CL11" i="4"/>
  <c r="CM11" i="4" s="1"/>
  <c r="CL32" i="4"/>
  <c r="CM32" i="4" s="1"/>
  <c r="CL22" i="4"/>
  <c r="CM22" i="4" s="1"/>
  <c r="CL10" i="4"/>
  <c r="CM10" i="4" s="1"/>
  <c r="CC4" i="14"/>
  <c r="CC9" i="14"/>
  <c r="CC5" i="14"/>
  <c r="CC8" i="14"/>
  <c r="CC11" i="14"/>
  <c r="CC15" i="14"/>
  <c r="CC6" i="14"/>
  <c r="CC13" i="14"/>
  <c r="BZ10" i="16"/>
  <c r="BZ3" i="16"/>
  <c r="BZ14" i="16"/>
  <c r="BZ7" i="16"/>
  <c r="BZ18" i="16"/>
  <c r="BZ15" i="16"/>
  <c r="BZ12" i="16"/>
  <c r="BZ8" i="16"/>
  <c r="BZ5" i="16"/>
  <c r="CL8" i="4"/>
  <c r="CM8" i="4" s="1"/>
  <c r="CK6" i="4"/>
  <c r="CK32" i="4"/>
  <c r="CK18" i="4"/>
  <c r="CK10" i="4"/>
  <c r="CL34" i="4"/>
  <c r="CM34" i="4" s="1"/>
  <c r="CL27" i="4"/>
  <c r="CM27" i="4" s="1"/>
  <c r="CL20" i="4"/>
  <c r="CM20" i="4" s="1"/>
  <c r="CL12" i="4"/>
  <c r="CM12" i="4" s="1"/>
  <c r="CL4" i="4"/>
  <c r="CM4" i="4" s="1"/>
  <c r="CK28" i="4"/>
  <c r="CK22" i="4"/>
  <c r="CK14" i="4"/>
  <c r="CL30" i="4"/>
  <c r="CM30" i="4" s="1"/>
  <c r="CL24" i="4"/>
  <c r="CM24" i="4" s="1"/>
  <c r="CL16" i="4"/>
  <c r="CM16" i="4" s="1"/>
  <c r="CK33" i="4"/>
  <c r="CK31" i="4"/>
  <c r="CK29" i="4"/>
  <c r="CK26" i="4"/>
  <c r="CK25" i="4"/>
  <c r="CK23" i="4"/>
  <c r="CK21" i="4"/>
  <c r="CK19" i="4"/>
  <c r="CK17" i="4"/>
  <c r="CK15" i="4"/>
  <c r="CK13" i="4"/>
  <c r="CK11" i="4"/>
  <c r="CK9" i="4"/>
  <c r="CK7" i="4"/>
  <c r="CK5" i="4"/>
  <c r="CK3" i="4"/>
  <c r="CA19" i="16"/>
  <c r="CB19" i="16" s="1"/>
  <c r="CA17" i="16"/>
  <c r="CB17" i="16" s="1"/>
  <c r="CA16" i="16"/>
  <c r="CB16" i="16" s="1"/>
  <c r="CA13" i="16"/>
  <c r="CB13" i="16" s="1"/>
  <c r="CA11" i="16"/>
  <c r="CB11" i="16" s="1"/>
  <c r="CA9" i="16"/>
  <c r="CB9" i="16" s="1"/>
  <c r="CA6" i="16"/>
  <c r="CB6" i="16" s="1"/>
  <c r="CA4" i="16"/>
  <c r="CB4" i="16" s="1"/>
  <c r="CA2" i="16"/>
  <c r="CB2" i="16" s="1"/>
  <c r="CN7" i="4" l="1"/>
  <c r="CC18" i="16"/>
  <c r="CC10" i="16"/>
  <c r="CC12" i="16"/>
  <c r="CC3" i="16"/>
  <c r="CC7" i="16"/>
  <c r="CC14" i="16"/>
  <c r="CC5" i="16"/>
  <c r="CN6" i="4"/>
  <c r="CN29" i="4"/>
  <c r="CN19" i="4"/>
  <c r="CN18" i="4"/>
  <c r="CN15" i="4"/>
  <c r="CN21" i="4"/>
  <c r="CC15" i="16"/>
  <c r="CC8" i="16"/>
  <c r="CN13" i="4"/>
  <c r="CN11" i="4"/>
  <c r="CN17" i="4"/>
  <c r="CN10" i="4"/>
  <c r="CN22" i="4"/>
  <c r="CN32" i="4"/>
  <c r="CN23" i="4"/>
  <c r="CN14" i="4"/>
  <c r="CN3" i="4"/>
  <c r="CN31" i="4"/>
  <c r="CN28" i="4"/>
  <c r="CN25" i="4"/>
  <c r="CN26" i="4"/>
  <c r="CN5" i="4"/>
  <c r="CN9" i="4"/>
  <c r="CN33" i="4"/>
  <c r="CN30" i="4"/>
  <c r="CN4" i="4"/>
  <c r="CN34" i="4"/>
  <c r="CN24" i="4"/>
  <c r="CN12" i="4"/>
  <c r="CN27" i="4"/>
  <c r="CN16" i="4"/>
  <c r="CN20" i="4"/>
  <c r="CN8" i="4"/>
  <c r="CC6" i="16"/>
  <c r="CC13" i="16"/>
  <c r="CC16" i="16"/>
  <c r="CC4" i="16"/>
  <c r="CC11" i="16"/>
  <c r="CC17" i="16"/>
  <c r="CC2" i="16"/>
  <c r="CC9" i="16"/>
  <c r="CC19" i="16"/>
  <c r="BN2" i="6"/>
  <c r="BO2" i="6" s="1"/>
  <c r="BP2" i="6" l="1"/>
  <c r="BQ2" i="6" s="1"/>
  <c r="BR2" i="6" l="1"/>
  <c r="AR3" i="4"/>
  <c r="AS3" i="4" s="1"/>
  <c r="AR4" i="4"/>
  <c r="AT4" i="4" s="1"/>
  <c r="AU4" i="4" s="1"/>
  <c r="AR5" i="4"/>
  <c r="AT5" i="4" s="1"/>
  <c r="AU5" i="4" s="1"/>
  <c r="AR6" i="4"/>
  <c r="AT6" i="4" s="1"/>
  <c r="AU6" i="4" s="1"/>
  <c r="AR7" i="4"/>
  <c r="AS7" i="4" s="1"/>
  <c r="AR8" i="4"/>
  <c r="AT8" i="4" s="1"/>
  <c r="AU8" i="4" s="1"/>
  <c r="AR9" i="4"/>
  <c r="AT9" i="4" s="1"/>
  <c r="AU9" i="4" s="1"/>
  <c r="AR10" i="4"/>
  <c r="AT10" i="4" s="1"/>
  <c r="AU10" i="4" s="1"/>
  <c r="AR11" i="4"/>
  <c r="AS11" i="4" s="1"/>
  <c r="AR12" i="4"/>
  <c r="AT12" i="4" s="1"/>
  <c r="AU12" i="4" s="1"/>
  <c r="AR13" i="4"/>
  <c r="AT13" i="4" s="1"/>
  <c r="AU13" i="4" s="1"/>
  <c r="AR14" i="4"/>
  <c r="AT14" i="4" s="1"/>
  <c r="AU14" i="4" s="1"/>
  <c r="AR15" i="4"/>
  <c r="AS15" i="4" s="1"/>
  <c r="AR16" i="4"/>
  <c r="AT16" i="4" s="1"/>
  <c r="AU16" i="4" s="1"/>
  <c r="AR17" i="4"/>
  <c r="AT17" i="4" s="1"/>
  <c r="AU17" i="4" s="1"/>
  <c r="AR18" i="4"/>
  <c r="AT18" i="4" s="1"/>
  <c r="AU18" i="4" s="1"/>
  <c r="AR19" i="4"/>
  <c r="AS19" i="4" s="1"/>
  <c r="AR20" i="4"/>
  <c r="AT20" i="4" s="1"/>
  <c r="AU20" i="4" s="1"/>
  <c r="AR21" i="4"/>
  <c r="AT21" i="4" s="1"/>
  <c r="AU21" i="4" s="1"/>
  <c r="AR22" i="4"/>
  <c r="AT22" i="4" s="1"/>
  <c r="AU22" i="4" s="1"/>
  <c r="AR23" i="4"/>
  <c r="AS23" i="4" s="1"/>
  <c r="AR24" i="4"/>
  <c r="AT24" i="4" s="1"/>
  <c r="AU24" i="4" s="1"/>
  <c r="AR25" i="4"/>
  <c r="AT25" i="4" s="1"/>
  <c r="AU25" i="4" s="1"/>
  <c r="AR26" i="4"/>
  <c r="AS26" i="4" s="1"/>
  <c r="AR27" i="4"/>
  <c r="AT27" i="4" s="1"/>
  <c r="AU27" i="4" s="1"/>
  <c r="AR28" i="4"/>
  <c r="AT28" i="4" s="1"/>
  <c r="AU28" i="4" s="1"/>
  <c r="AR29" i="4"/>
  <c r="AS29" i="4" s="1"/>
  <c r="AR30" i="4"/>
  <c r="AT30" i="4" s="1"/>
  <c r="AU30" i="4" s="1"/>
  <c r="AR31" i="4"/>
  <c r="AT31" i="4" s="1"/>
  <c r="AU31" i="4" s="1"/>
  <c r="AR32" i="4"/>
  <c r="AT32" i="4" s="1"/>
  <c r="AU32" i="4" s="1"/>
  <c r="AR33" i="4"/>
  <c r="AS33" i="4" s="1"/>
  <c r="AR34" i="4"/>
  <c r="AT34" i="4" s="1"/>
  <c r="AU34" i="4" s="1"/>
  <c r="AQ3" i="4"/>
  <c r="AQ4" i="4"/>
  <c r="AQ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2" i="4"/>
  <c r="BN2" i="16"/>
  <c r="BN3" i="16"/>
  <c r="BN4" i="16"/>
  <c r="BN5" i="16"/>
  <c r="BN6" i="16"/>
  <c r="BN7" i="16"/>
  <c r="BN8" i="16"/>
  <c r="BN9" i="16"/>
  <c r="BN10" i="16"/>
  <c r="BN11" i="16"/>
  <c r="BN12" i="16"/>
  <c r="BN13" i="16"/>
  <c r="BN14" i="16"/>
  <c r="BN15" i="16"/>
  <c r="BN16" i="16"/>
  <c r="BN17" i="16"/>
  <c r="BN18" i="16"/>
  <c r="BN19" i="16"/>
  <c r="BM2" i="16"/>
  <c r="BM3" i="16"/>
  <c r="BM4" i="16"/>
  <c r="BM5" i="16"/>
  <c r="BM6" i="16"/>
  <c r="BM7" i="16"/>
  <c r="BM8" i="16"/>
  <c r="BM9" i="16"/>
  <c r="BM10" i="16"/>
  <c r="BM11" i="16"/>
  <c r="BM12" i="16"/>
  <c r="BM13" i="16"/>
  <c r="BM14" i="16"/>
  <c r="BM15" i="16"/>
  <c r="BM16" i="16"/>
  <c r="BM17" i="16"/>
  <c r="BM18" i="16"/>
  <c r="BM19" i="16"/>
  <c r="V3" i="14"/>
  <c r="W3" i="14" s="1"/>
  <c r="V4" i="14"/>
  <c r="X4" i="14" s="1"/>
  <c r="Y4" i="14" s="1"/>
  <c r="V5" i="14"/>
  <c r="X5" i="14" s="1"/>
  <c r="Y5" i="14" s="1"/>
  <c r="V6" i="14"/>
  <c r="X6" i="14" s="1"/>
  <c r="Y6" i="14" s="1"/>
  <c r="V7" i="14"/>
  <c r="W7" i="14" s="1"/>
  <c r="V8" i="14"/>
  <c r="X8" i="14" s="1"/>
  <c r="Y8" i="14" s="1"/>
  <c r="V9" i="14"/>
  <c r="X9" i="14" s="1"/>
  <c r="Y9" i="14" s="1"/>
  <c r="V10" i="14"/>
  <c r="W10" i="14" s="1"/>
  <c r="V11" i="14"/>
  <c r="X11" i="14" s="1"/>
  <c r="Y11" i="14" s="1"/>
  <c r="V12" i="14"/>
  <c r="W12" i="14" s="1"/>
  <c r="V13" i="14"/>
  <c r="X13" i="14" s="1"/>
  <c r="Y13" i="14" s="1"/>
  <c r="V14" i="14"/>
  <c r="W14" i="14" s="1"/>
  <c r="V15" i="14"/>
  <c r="X15" i="14" s="1"/>
  <c r="Y15" i="14" s="1"/>
  <c r="V16" i="14"/>
  <c r="W16" i="14" s="1"/>
  <c r="V2" i="14"/>
  <c r="U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2" i="14"/>
  <c r="BP13" i="16" l="1"/>
  <c r="BQ13" i="16" s="1"/>
  <c r="BP2" i="16"/>
  <c r="BQ2" i="16" s="1"/>
  <c r="BO12" i="16"/>
  <c r="BP11" i="16"/>
  <c r="BQ11" i="16" s="1"/>
  <c r="BO10" i="16"/>
  <c r="BP19" i="16"/>
  <c r="BQ19" i="16" s="1"/>
  <c r="BP9" i="16"/>
  <c r="BQ9" i="16" s="1"/>
  <c r="BO18" i="16"/>
  <c r="BO8" i="16"/>
  <c r="BP17" i="16"/>
  <c r="BQ17" i="16" s="1"/>
  <c r="BO7" i="16"/>
  <c r="BP16" i="16"/>
  <c r="BQ16" i="16" s="1"/>
  <c r="BP6" i="16"/>
  <c r="BQ6" i="16" s="1"/>
  <c r="BO14" i="16"/>
  <c r="BO15" i="16"/>
  <c r="BO5" i="16"/>
  <c r="BO3" i="16"/>
  <c r="BP4" i="16"/>
  <c r="BQ4" i="16" s="1"/>
  <c r="AV34" i="4"/>
  <c r="AV32" i="4"/>
  <c r="AV30" i="4"/>
  <c r="AV28" i="4"/>
  <c r="AV27" i="4"/>
  <c r="AV24" i="4"/>
  <c r="AV22" i="4"/>
  <c r="AV20" i="4"/>
  <c r="AV18" i="4"/>
  <c r="AV16" i="4"/>
  <c r="AV14" i="4"/>
  <c r="AV12" i="4"/>
  <c r="AV10" i="4"/>
  <c r="AV8" i="4"/>
  <c r="AV6" i="4"/>
  <c r="AV4" i="4"/>
  <c r="AV31" i="4"/>
  <c r="AV25" i="4"/>
  <c r="AV21" i="4"/>
  <c r="AV17" i="4"/>
  <c r="AV13" i="4"/>
  <c r="AV9" i="4"/>
  <c r="AV5" i="4"/>
  <c r="Z15" i="14"/>
  <c r="Z13" i="14"/>
  <c r="Z11" i="14"/>
  <c r="Z9" i="14"/>
  <c r="Z8" i="14"/>
  <c r="Z6" i="14"/>
  <c r="Z5" i="14"/>
  <c r="Z4" i="14"/>
  <c r="BO19" i="16"/>
  <c r="BO13" i="16"/>
  <c r="BO6" i="16"/>
  <c r="BO16" i="16"/>
  <c r="BO9" i="16"/>
  <c r="BO2" i="16"/>
  <c r="AS31" i="4"/>
  <c r="AS25" i="4"/>
  <c r="AS21" i="4"/>
  <c r="AS17" i="4"/>
  <c r="AS13" i="4"/>
  <c r="AS9" i="4"/>
  <c r="AS5" i="4"/>
  <c r="AT33" i="4"/>
  <c r="AU33" i="4" s="1"/>
  <c r="AT29" i="4"/>
  <c r="AU29" i="4" s="1"/>
  <c r="AT26" i="4"/>
  <c r="AU26" i="4" s="1"/>
  <c r="AT23" i="4"/>
  <c r="AU23" i="4" s="1"/>
  <c r="AT19" i="4"/>
  <c r="AU19" i="4" s="1"/>
  <c r="AT15" i="4"/>
  <c r="AU15" i="4" s="1"/>
  <c r="AT11" i="4"/>
  <c r="AU11" i="4" s="1"/>
  <c r="AT7" i="4"/>
  <c r="AU7" i="4" s="1"/>
  <c r="AT3" i="4"/>
  <c r="AU3" i="4" s="1"/>
  <c r="AS34" i="4"/>
  <c r="AS32" i="4"/>
  <c r="AS30" i="4"/>
  <c r="AS28" i="4"/>
  <c r="AS27" i="4"/>
  <c r="AS24" i="4"/>
  <c r="AS22" i="4"/>
  <c r="AS20" i="4"/>
  <c r="AS18" i="4"/>
  <c r="AS16" i="4"/>
  <c r="AS14" i="4"/>
  <c r="AS12" i="4"/>
  <c r="AS10" i="4"/>
  <c r="AS8" i="4"/>
  <c r="AS6" i="4"/>
  <c r="AS4" i="4"/>
  <c r="BO17" i="16"/>
  <c r="BO11" i="16"/>
  <c r="BO4" i="16"/>
  <c r="BP18" i="16"/>
  <c r="BQ18" i="16" s="1"/>
  <c r="BP15" i="16"/>
  <c r="BQ15" i="16" s="1"/>
  <c r="BP14" i="16"/>
  <c r="BQ14" i="16" s="1"/>
  <c r="BP12" i="16"/>
  <c r="BQ12" i="16" s="1"/>
  <c r="BP10" i="16"/>
  <c r="BQ10" i="16" s="1"/>
  <c r="BP8" i="16"/>
  <c r="BQ8" i="16" s="1"/>
  <c r="BP7" i="16"/>
  <c r="BQ7" i="16" s="1"/>
  <c r="BP5" i="16"/>
  <c r="BQ5" i="16" s="1"/>
  <c r="BP3" i="16"/>
  <c r="BQ3" i="16" s="1"/>
  <c r="W15" i="14"/>
  <c r="W11" i="14"/>
  <c r="W8" i="14"/>
  <c r="W5" i="14"/>
  <c r="W13" i="14"/>
  <c r="W9" i="14"/>
  <c r="W6" i="14"/>
  <c r="W4" i="14"/>
  <c r="X16" i="14"/>
  <c r="Y16" i="14" s="1"/>
  <c r="X14" i="14"/>
  <c r="Y14" i="14" s="1"/>
  <c r="X12" i="14"/>
  <c r="Y12" i="14" s="1"/>
  <c r="X10" i="14"/>
  <c r="Y10" i="14" s="1"/>
  <c r="X7" i="14"/>
  <c r="Y7" i="14" s="1"/>
  <c r="X3" i="14"/>
  <c r="Y3" i="14" s="1"/>
  <c r="BR4" i="16" l="1"/>
  <c r="BR16" i="16"/>
  <c r="BR17" i="16"/>
  <c r="BR11" i="16"/>
  <c r="BR2" i="16"/>
  <c r="BR9" i="16"/>
  <c r="BR13" i="16"/>
  <c r="BR19" i="16"/>
  <c r="BR6" i="16"/>
  <c r="AV11" i="4"/>
  <c r="AV26" i="4"/>
  <c r="AV7" i="4"/>
  <c r="AV15" i="4"/>
  <c r="AV23" i="4"/>
  <c r="AV29" i="4"/>
  <c r="AV3" i="4"/>
  <c r="AV19" i="4"/>
  <c r="AV33" i="4"/>
  <c r="BR5" i="16"/>
  <c r="BR8" i="16"/>
  <c r="BR12" i="16"/>
  <c r="BR15" i="16"/>
  <c r="BR18" i="16"/>
  <c r="BR3" i="16"/>
  <c r="BR7" i="16"/>
  <c r="BR10" i="16"/>
  <c r="BR14" i="16"/>
  <c r="Z12" i="14"/>
  <c r="Z16" i="14"/>
  <c r="Z3" i="14"/>
  <c r="Z7" i="14"/>
  <c r="Z10" i="14"/>
  <c r="Z14" i="14"/>
  <c r="V2" i="16" l="1"/>
  <c r="X2" i="16" s="1"/>
  <c r="Y2" i="16" s="1"/>
  <c r="V3" i="16"/>
  <c r="W3" i="16" s="1"/>
  <c r="V4" i="16"/>
  <c r="X4" i="16" s="1"/>
  <c r="Y4" i="16" s="1"/>
  <c r="V5" i="16"/>
  <c r="W5" i="16" s="1"/>
  <c r="V6" i="16"/>
  <c r="X6" i="16" s="1"/>
  <c r="Y6" i="16" s="1"/>
  <c r="V7" i="16"/>
  <c r="W7" i="16" s="1"/>
  <c r="V8" i="16"/>
  <c r="W8" i="16" s="1"/>
  <c r="V9" i="16"/>
  <c r="X9" i="16" s="1"/>
  <c r="Y9" i="16" s="1"/>
  <c r="V10" i="16"/>
  <c r="W10" i="16" s="1"/>
  <c r="V11" i="16"/>
  <c r="X11" i="16" s="1"/>
  <c r="Y11" i="16" s="1"/>
  <c r="V12" i="16"/>
  <c r="W12" i="16" s="1"/>
  <c r="V13" i="16"/>
  <c r="X13" i="16" s="1"/>
  <c r="Y13" i="16" s="1"/>
  <c r="V14" i="16"/>
  <c r="W14" i="16" s="1"/>
  <c r="V15" i="16"/>
  <c r="W15" i="16" s="1"/>
  <c r="V16" i="16"/>
  <c r="X16" i="16" s="1"/>
  <c r="Y16" i="16" s="1"/>
  <c r="V17" i="16"/>
  <c r="X17" i="16" s="1"/>
  <c r="Y17" i="16" s="1"/>
  <c r="V18" i="16"/>
  <c r="W18" i="16" s="1"/>
  <c r="V19" i="16"/>
  <c r="X19" i="16" s="1"/>
  <c r="Y19" i="16" s="1"/>
  <c r="U2" i="16"/>
  <c r="U3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V3" i="5"/>
  <c r="X3" i="5" s="1"/>
  <c r="Y3" i="5" s="1"/>
  <c r="V4" i="5"/>
  <c r="W4" i="5" s="1"/>
  <c r="V5" i="5"/>
  <c r="X5" i="5" s="1"/>
  <c r="Y5" i="5" s="1"/>
  <c r="V6" i="5"/>
  <c r="X6" i="5" s="1"/>
  <c r="Y6" i="5" s="1"/>
  <c r="V7" i="5"/>
  <c r="X7" i="5" s="1"/>
  <c r="Y7" i="5" s="1"/>
  <c r="V8" i="5"/>
  <c r="W8" i="5" s="1"/>
  <c r="V9" i="5"/>
  <c r="X9" i="5" s="1"/>
  <c r="Y9" i="5" s="1"/>
  <c r="V10" i="5"/>
  <c r="X10" i="5" s="1"/>
  <c r="Y10" i="5" s="1"/>
  <c r="V11" i="5"/>
  <c r="W11" i="5" s="1"/>
  <c r="X12" i="5"/>
  <c r="Y12" i="5" s="1"/>
  <c r="V13" i="5"/>
  <c r="X13" i="5" s="1"/>
  <c r="Y13" i="5" s="1"/>
  <c r="V14" i="5"/>
  <c r="X14" i="5" s="1"/>
  <c r="Y14" i="5" s="1"/>
  <c r="V15" i="5"/>
  <c r="W15" i="5" s="1"/>
  <c r="V16" i="5"/>
  <c r="X16" i="5" s="1"/>
  <c r="Y16" i="5" s="1"/>
  <c r="V17" i="5"/>
  <c r="X17" i="5" s="1"/>
  <c r="Y17" i="5" s="1"/>
  <c r="V18" i="5"/>
  <c r="X18" i="5" s="1"/>
  <c r="Y18" i="5" s="1"/>
  <c r="V19" i="5"/>
  <c r="W19" i="5" s="1"/>
  <c r="V20" i="5"/>
  <c r="X20" i="5" s="1"/>
  <c r="Y20" i="5" s="1"/>
  <c r="V21" i="5"/>
  <c r="X21" i="5" s="1"/>
  <c r="Y21" i="5" s="1"/>
  <c r="V22" i="5"/>
  <c r="X22" i="5" s="1"/>
  <c r="Y22" i="5" s="1"/>
  <c r="V23" i="5"/>
  <c r="W23" i="5" s="1"/>
  <c r="V24" i="5"/>
  <c r="X24" i="5" s="1"/>
  <c r="Y24" i="5" s="1"/>
  <c r="V25" i="5"/>
  <c r="X25" i="5" s="1"/>
  <c r="Y25" i="5" s="1"/>
  <c r="V26" i="5"/>
  <c r="X26" i="5" s="1"/>
  <c r="Y26" i="5" s="1"/>
  <c r="V27" i="5"/>
  <c r="W27" i="5" s="1"/>
  <c r="V2" i="5"/>
  <c r="W2" i="5" s="1"/>
  <c r="U3" i="5"/>
  <c r="U4" i="5"/>
  <c r="U5" i="5"/>
  <c r="U6" i="5"/>
  <c r="U7" i="5"/>
  <c r="U8" i="5"/>
  <c r="U9" i="5"/>
  <c r="U10" i="5"/>
  <c r="U11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" i="5"/>
  <c r="V3" i="6"/>
  <c r="X3" i="6" s="1"/>
  <c r="Y3" i="6" s="1"/>
  <c r="V4" i="6"/>
  <c r="X4" i="6" s="1"/>
  <c r="Y4" i="6" s="1"/>
  <c r="V5" i="6"/>
  <c r="X5" i="6" s="1"/>
  <c r="Y5" i="6" s="1"/>
  <c r="V6" i="6"/>
  <c r="X6" i="6" s="1"/>
  <c r="Y6" i="6" s="1"/>
  <c r="V7" i="6"/>
  <c r="X7" i="6" s="1"/>
  <c r="Y7" i="6" s="1"/>
  <c r="V8" i="6"/>
  <c r="X8" i="6" s="1"/>
  <c r="Y8" i="6" s="1"/>
  <c r="V9" i="6"/>
  <c r="X9" i="6" s="1"/>
  <c r="Y9" i="6" s="1"/>
  <c r="V10" i="6"/>
  <c r="X10" i="6" s="1"/>
  <c r="Y10" i="6" s="1"/>
  <c r="V11" i="6"/>
  <c r="X11" i="6" s="1"/>
  <c r="Y11" i="6" s="1"/>
  <c r="V12" i="6"/>
  <c r="X12" i="6" s="1"/>
  <c r="Y12" i="6" s="1"/>
  <c r="V13" i="6"/>
  <c r="X13" i="6" s="1"/>
  <c r="Y13" i="6" s="1"/>
  <c r="V14" i="6"/>
  <c r="X14" i="6" s="1"/>
  <c r="Y14" i="6" s="1"/>
  <c r="V15" i="6"/>
  <c r="X15" i="6" s="1"/>
  <c r="Y15" i="6" s="1"/>
  <c r="V16" i="6"/>
  <c r="X16" i="6" s="1"/>
  <c r="Y16" i="6" s="1"/>
  <c r="V17" i="6"/>
  <c r="X17" i="6" s="1"/>
  <c r="Y17" i="6" s="1"/>
  <c r="V18" i="6"/>
  <c r="X18" i="6" s="1"/>
  <c r="Y18" i="6" s="1"/>
  <c r="V19" i="6"/>
  <c r="X19" i="6" s="1"/>
  <c r="Y19" i="6" s="1"/>
  <c r="V20" i="6"/>
  <c r="X20" i="6" s="1"/>
  <c r="Y20" i="6" s="1"/>
  <c r="V21" i="6"/>
  <c r="X21" i="6" s="1"/>
  <c r="Y21" i="6" s="1"/>
  <c r="V22" i="6"/>
  <c r="X22" i="6" s="1"/>
  <c r="Y22" i="6" s="1"/>
  <c r="V23" i="6"/>
  <c r="X23" i="6" s="1"/>
  <c r="Y23" i="6" s="1"/>
  <c r="V24" i="6"/>
  <c r="X24" i="6" s="1"/>
  <c r="Y24" i="6" s="1"/>
  <c r="V25" i="6"/>
  <c r="X25" i="6" s="1"/>
  <c r="Y25" i="6" s="1"/>
  <c r="V26" i="6"/>
  <c r="X26" i="6" s="1"/>
  <c r="Y26" i="6" s="1"/>
  <c r="V27" i="6"/>
  <c r="X27" i="6" s="1"/>
  <c r="Y27" i="6" s="1"/>
  <c r="V28" i="6"/>
  <c r="X28" i="6" s="1"/>
  <c r="Y28" i="6" s="1"/>
  <c r="V29" i="6"/>
  <c r="X29" i="6" s="1"/>
  <c r="Y29" i="6" s="1"/>
  <c r="V30" i="6"/>
  <c r="X30" i="6" s="1"/>
  <c r="Y30" i="6" s="1"/>
  <c r="V31" i="6"/>
  <c r="X31" i="6" s="1"/>
  <c r="Y31" i="6" s="1"/>
  <c r="V32" i="6"/>
  <c r="X32" i="6" s="1"/>
  <c r="Y32" i="6" s="1"/>
  <c r="V33" i="6"/>
  <c r="X33" i="6" s="1"/>
  <c r="Y33" i="6" s="1"/>
  <c r="V34" i="6"/>
  <c r="X34" i="6" s="1"/>
  <c r="Y34" i="6" s="1"/>
  <c r="V35" i="6"/>
  <c r="X35" i="6" s="1"/>
  <c r="Y35" i="6" s="1"/>
  <c r="V36" i="6"/>
  <c r="X36" i="6" s="1"/>
  <c r="Y36" i="6" s="1"/>
  <c r="V37" i="6"/>
  <c r="X37" i="6" s="1"/>
  <c r="Y37" i="6" s="1"/>
  <c r="V38" i="6"/>
  <c r="X38" i="6" s="1"/>
  <c r="Y38" i="6" s="1"/>
  <c r="V39" i="6"/>
  <c r="X39" i="6" s="1"/>
  <c r="Y39" i="6" s="1"/>
  <c r="V40" i="6"/>
  <c r="X40" i="6" s="1"/>
  <c r="Y40" i="6" s="1"/>
  <c r="V2" i="6"/>
  <c r="X2" i="6" s="1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2" i="6"/>
  <c r="Z25" i="5" l="1"/>
  <c r="Z21" i="5"/>
  <c r="Z17" i="5"/>
  <c r="Z13" i="5"/>
  <c r="Z9" i="5"/>
  <c r="Z6" i="5"/>
  <c r="Z26" i="5"/>
  <c r="Z24" i="5"/>
  <c r="Z22" i="5"/>
  <c r="Z20" i="5"/>
  <c r="Z18" i="5"/>
  <c r="Z16" i="5"/>
  <c r="Z14" i="5"/>
  <c r="Z12" i="5"/>
  <c r="Z10" i="5"/>
  <c r="Z7" i="5"/>
  <c r="Z5" i="5"/>
  <c r="Z3" i="5"/>
  <c r="Z19" i="16"/>
  <c r="Z17" i="16"/>
  <c r="Z16" i="16"/>
  <c r="Z13" i="16"/>
  <c r="Z11" i="16"/>
  <c r="Z9" i="16"/>
  <c r="Z6" i="16"/>
  <c r="Z4" i="16"/>
  <c r="Z2" i="16"/>
  <c r="W25" i="5"/>
  <c r="W17" i="5"/>
  <c r="W9" i="5"/>
  <c r="X27" i="5"/>
  <c r="Y27" i="5" s="1"/>
  <c r="X19" i="5"/>
  <c r="Y19" i="5" s="1"/>
  <c r="X8" i="5"/>
  <c r="Y8" i="5" s="1"/>
  <c r="W21" i="5"/>
  <c r="W13" i="5"/>
  <c r="W6" i="5"/>
  <c r="X23" i="5"/>
  <c r="Y23" i="5" s="1"/>
  <c r="X11" i="5"/>
  <c r="Y11" i="5" s="1"/>
  <c r="X4" i="5"/>
  <c r="Y4" i="5" s="1"/>
  <c r="X15" i="5"/>
  <c r="Y15" i="5" s="1"/>
  <c r="W19" i="16"/>
  <c r="W17" i="16"/>
  <c r="W16" i="16"/>
  <c r="W13" i="16"/>
  <c r="W11" i="16"/>
  <c r="W9" i="16"/>
  <c r="W6" i="16"/>
  <c r="W4" i="16"/>
  <c r="W2" i="16"/>
  <c r="X18" i="16"/>
  <c r="Y18" i="16" s="1"/>
  <c r="X15" i="16"/>
  <c r="Y15" i="16" s="1"/>
  <c r="X14" i="16"/>
  <c r="Y14" i="16" s="1"/>
  <c r="X12" i="16"/>
  <c r="Y12" i="16" s="1"/>
  <c r="X10" i="16"/>
  <c r="Y10" i="16" s="1"/>
  <c r="X8" i="16"/>
  <c r="Y8" i="16" s="1"/>
  <c r="X7" i="16"/>
  <c r="Y7" i="16" s="1"/>
  <c r="X5" i="16"/>
  <c r="Y5" i="16" s="1"/>
  <c r="X3" i="16"/>
  <c r="Y3" i="16" s="1"/>
  <c r="W26" i="5"/>
  <c r="W24" i="5"/>
  <c r="W22" i="5"/>
  <c r="W20" i="5"/>
  <c r="W18" i="5"/>
  <c r="W16" i="5"/>
  <c r="W14" i="5"/>
  <c r="W12" i="5"/>
  <c r="W10" i="5"/>
  <c r="W7" i="5"/>
  <c r="W5" i="5"/>
  <c r="W3" i="5"/>
  <c r="W2" i="6"/>
  <c r="W38" i="6"/>
  <c r="W36" i="6"/>
  <c r="W34" i="6"/>
  <c r="W32" i="6"/>
  <c r="W30" i="6"/>
  <c r="W28" i="6"/>
  <c r="W24" i="6"/>
  <c r="W22" i="6"/>
  <c r="W20" i="6"/>
  <c r="W17" i="6"/>
  <c r="W15" i="6"/>
  <c r="W13" i="6"/>
  <c r="W11" i="6"/>
  <c r="W9" i="6"/>
  <c r="W7" i="6"/>
  <c r="W4" i="6"/>
  <c r="W40" i="6"/>
  <c r="W39" i="6"/>
  <c r="W37" i="6"/>
  <c r="W35" i="6"/>
  <c r="W33" i="6"/>
  <c r="W31" i="6"/>
  <c r="W29" i="6"/>
  <c r="W27" i="6"/>
  <c r="W26" i="6"/>
  <c r="W25" i="6"/>
  <c r="W23" i="6"/>
  <c r="W21" i="6"/>
  <c r="W19" i="6"/>
  <c r="W18" i="6"/>
  <c r="W16" i="6"/>
  <c r="W14" i="6"/>
  <c r="W12" i="6"/>
  <c r="W10" i="6"/>
  <c r="W8" i="6"/>
  <c r="W6" i="6"/>
  <c r="W5" i="6"/>
  <c r="W3" i="6"/>
  <c r="V3" i="4"/>
  <c r="X3" i="4" s="1"/>
  <c r="Y3" i="4" s="1"/>
  <c r="V4" i="4"/>
  <c r="X4" i="4" s="1"/>
  <c r="Y4" i="4" s="1"/>
  <c r="V5" i="4"/>
  <c r="X5" i="4" s="1"/>
  <c r="Y5" i="4" s="1"/>
  <c r="V6" i="4"/>
  <c r="X6" i="4" s="1"/>
  <c r="Y6" i="4" s="1"/>
  <c r="V7" i="4"/>
  <c r="X7" i="4" s="1"/>
  <c r="Y7" i="4" s="1"/>
  <c r="V8" i="4"/>
  <c r="X8" i="4" s="1"/>
  <c r="Y8" i="4" s="1"/>
  <c r="V9" i="4"/>
  <c r="X9" i="4" s="1"/>
  <c r="Y9" i="4" s="1"/>
  <c r="V10" i="4"/>
  <c r="X10" i="4" s="1"/>
  <c r="Y10" i="4" s="1"/>
  <c r="V11" i="4"/>
  <c r="X11" i="4" s="1"/>
  <c r="Y11" i="4" s="1"/>
  <c r="V12" i="4"/>
  <c r="X12" i="4" s="1"/>
  <c r="Y12" i="4" s="1"/>
  <c r="V13" i="4"/>
  <c r="X13" i="4" s="1"/>
  <c r="Y13" i="4" s="1"/>
  <c r="V14" i="4"/>
  <c r="X14" i="4" s="1"/>
  <c r="Y14" i="4" s="1"/>
  <c r="V15" i="4"/>
  <c r="X15" i="4" s="1"/>
  <c r="Y15" i="4" s="1"/>
  <c r="V16" i="4"/>
  <c r="X16" i="4" s="1"/>
  <c r="Y16" i="4" s="1"/>
  <c r="V17" i="4"/>
  <c r="X17" i="4" s="1"/>
  <c r="Y17" i="4" s="1"/>
  <c r="V18" i="4"/>
  <c r="X18" i="4" s="1"/>
  <c r="Y18" i="4" s="1"/>
  <c r="V19" i="4"/>
  <c r="X19" i="4" s="1"/>
  <c r="Y19" i="4" s="1"/>
  <c r="V20" i="4"/>
  <c r="X20" i="4" s="1"/>
  <c r="Y20" i="4" s="1"/>
  <c r="V21" i="4"/>
  <c r="X21" i="4" s="1"/>
  <c r="Y21" i="4" s="1"/>
  <c r="V22" i="4"/>
  <c r="X22" i="4" s="1"/>
  <c r="Y22" i="4" s="1"/>
  <c r="V23" i="4"/>
  <c r="X23" i="4" s="1"/>
  <c r="Y23" i="4" s="1"/>
  <c r="V24" i="4"/>
  <c r="X24" i="4" s="1"/>
  <c r="Y24" i="4" s="1"/>
  <c r="V25" i="4"/>
  <c r="X25" i="4" s="1"/>
  <c r="Y25" i="4" s="1"/>
  <c r="V26" i="4"/>
  <c r="X26" i="4" s="1"/>
  <c r="Y26" i="4" s="1"/>
  <c r="V27" i="4"/>
  <c r="X27" i="4" s="1"/>
  <c r="Y27" i="4" s="1"/>
  <c r="V28" i="4"/>
  <c r="X28" i="4" s="1"/>
  <c r="Y28" i="4" s="1"/>
  <c r="V29" i="4"/>
  <c r="V30" i="4"/>
  <c r="X30" i="4" s="1"/>
  <c r="Y30" i="4" s="1"/>
  <c r="V31" i="4"/>
  <c r="X31" i="4" s="1"/>
  <c r="Y31" i="4" s="1"/>
  <c r="V32" i="4"/>
  <c r="X32" i="4" s="1"/>
  <c r="Y32" i="4" s="1"/>
  <c r="V33" i="4"/>
  <c r="X33" i="4" s="1"/>
  <c r="Y33" i="4" s="1"/>
  <c r="V34" i="4"/>
  <c r="X34" i="4" s="1"/>
  <c r="Y34" i="4" s="1"/>
  <c r="V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2" i="4"/>
  <c r="X29" i="4" l="1"/>
  <c r="Y29" i="4" s="1"/>
  <c r="W29" i="4"/>
  <c r="Z4" i="5"/>
  <c r="Z23" i="5"/>
  <c r="Z8" i="5"/>
  <c r="Z15" i="5"/>
  <c r="Z11" i="5"/>
  <c r="Z19" i="5"/>
  <c r="Z33" i="4"/>
  <c r="Z31" i="4"/>
  <c r="Z29" i="4"/>
  <c r="Z26" i="4"/>
  <c r="Z25" i="4"/>
  <c r="Z23" i="4"/>
  <c r="Z21" i="4"/>
  <c r="Z19" i="4"/>
  <c r="Z17" i="4"/>
  <c r="Z15" i="4"/>
  <c r="Z13" i="4"/>
  <c r="Z11" i="4"/>
  <c r="Z9" i="4"/>
  <c r="Z7" i="4"/>
  <c r="Z5" i="4"/>
  <c r="Z3" i="4"/>
  <c r="Z34" i="4"/>
  <c r="Z32" i="4"/>
  <c r="Z30" i="4"/>
  <c r="Z28" i="4"/>
  <c r="Z27" i="4"/>
  <c r="Z24" i="4"/>
  <c r="Z22" i="4"/>
  <c r="Z20" i="4"/>
  <c r="Z18" i="4"/>
  <c r="Z16" i="4"/>
  <c r="Z14" i="4"/>
  <c r="Z12" i="4"/>
  <c r="Z10" i="4"/>
  <c r="Z8" i="4"/>
  <c r="Z6" i="4"/>
  <c r="Z4" i="4"/>
  <c r="Z12" i="16"/>
  <c r="Z15" i="16"/>
  <c r="Z3" i="16"/>
  <c r="Z7" i="16"/>
  <c r="Z10" i="16"/>
  <c r="Z14" i="16"/>
  <c r="Z5" i="16"/>
  <c r="Z8" i="16"/>
  <c r="Z18" i="16"/>
  <c r="Z27" i="5"/>
  <c r="W34" i="4"/>
  <c r="W32" i="4"/>
  <c r="W30" i="4"/>
  <c r="W28" i="4"/>
  <c r="W27" i="4"/>
  <c r="W24" i="4"/>
  <c r="W22" i="4"/>
  <c r="W20" i="4"/>
  <c r="W18" i="4"/>
  <c r="W16" i="4"/>
  <c r="W14" i="4"/>
  <c r="W12" i="4"/>
  <c r="W10" i="4"/>
  <c r="W8" i="4"/>
  <c r="W6" i="4"/>
  <c r="W4" i="4"/>
  <c r="W33" i="4"/>
  <c r="W31" i="4"/>
  <c r="W26" i="4"/>
  <c r="W25" i="4"/>
  <c r="W23" i="4"/>
  <c r="W21" i="4"/>
  <c r="W19" i="4"/>
  <c r="W17" i="4"/>
  <c r="W15" i="4"/>
  <c r="W13" i="4"/>
  <c r="W11" i="4"/>
  <c r="W9" i="4"/>
  <c r="W7" i="4"/>
  <c r="W5" i="4"/>
  <c r="W3" i="4"/>
  <c r="BC3" i="6"/>
  <c r="BC4" i="6"/>
  <c r="BC5" i="6"/>
  <c r="BC6" i="6"/>
  <c r="BC7" i="6"/>
  <c r="BC8" i="6"/>
  <c r="BC9" i="6"/>
  <c r="BC10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2" i="6"/>
  <c r="BD2" i="6" s="1"/>
  <c r="BB3" i="6"/>
  <c r="BB4" i="6"/>
  <c r="BB5" i="6"/>
  <c r="BB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2" i="6"/>
  <c r="BE32" i="6" l="1"/>
  <c r="BF32" i="6" s="1"/>
  <c r="BE22" i="6"/>
  <c r="BF22" i="6" s="1"/>
  <c r="BE11" i="6"/>
  <c r="BF11" i="6" s="1"/>
  <c r="BD31" i="6"/>
  <c r="BD21" i="6"/>
  <c r="BD10" i="6"/>
  <c r="BE30" i="6"/>
  <c r="BF30" i="6" s="1"/>
  <c r="BE20" i="6"/>
  <c r="BF20" i="6" s="1"/>
  <c r="BE9" i="6"/>
  <c r="BF9" i="6" s="1"/>
  <c r="BE40" i="6"/>
  <c r="BF40" i="6" s="1"/>
  <c r="BD29" i="6"/>
  <c r="BD19" i="6"/>
  <c r="BD8" i="6"/>
  <c r="BE28" i="6"/>
  <c r="BF28" i="6" s="1"/>
  <c r="BE7" i="6"/>
  <c r="BF7" i="6" s="1"/>
  <c r="BD39" i="6"/>
  <c r="BD27" i="6"/>
  <c r="BD18" i="6"/>
  <c r="BD6" i="6"/>
  <c r="BD12" i="6"/>
  <c r="BE38" i="6"/>
  <c r="BF38" i="6" s="1"/>
  <c r="BE17" i="6"/>
  <c r="BF17" i="6" s="1"/>
  <c r="BD37" i="6"/>
  <c r="BD26" i="6"/>
  <c r="BD16" i="6"/>
  <c r="BD5" i="6"/>
  <c r="BD23" i="6"/>
  <c r="BE36" i="6"/>
  <c r="BF36" i="6" s="1"/>
  <c r="BE15" i="6"/>
  <c r="BF15" i="6" s="1"/>
  <c r="BE4" i="6"/>
  <c r="BF4" i="6" s="1"/>
  <c r="BD35" i="6"/>
  <c r="BD25" i="6"/>
  <c r="BD14" i="6"/>
  <c r="BD3" i="6"/>
  <c r="BD33" i="6"/>
  <c r="BE34" i="6"/>
  <c r="BF34" i="6" s="1"/>
  <c r="BE24" i="6"/>
  <c r="BF24" i="6" s="1"/>
  <c r="BE13" i="6"/>
  <c r="BF13" i="6" s="1"/>
  <c r="BD34" i="6"/>
  <c r="BD20" i="6"/>
  <c r="BD13" i="6"/>
  <c r="BD38" i="6"/>
  <c r="BD30" i="6"/>
  <c r="BD24" i="6"/>
  <c r="BD17" i="6"/>
  <c r="BD9" i="6"/>
  <c r="BD40" i="6"/>
  <c r="BE37" i="6"/>
  <c r="BF37" i="6" s="1"/>
  <c r="BE33" i="6"/>
  <c r="BF33" i="6" s="1"/>
  <c r="BE29" i="6"/>
  <c r="BF29" i="6" s="1"/>
  <c r="BE26" i="6"/>
  <c r="BF26" i="6" s="1"/>
  <c r="BE23" i="6"/>
  <c r="BF23" i="6" s="1"/>
  <c r="BE19" i="6"/>
  <c r="BF19" i="6" s="1"/>
  <c r="BE16" i="6"/>
  <c r="BF16" i="6" s="1"/>
  <c r="BE12" i="6"/>
  <c r="BF12" i="6" s="1"/>
  <c r="BE8" i="6"/>
  <c r="BF8" i="6" s="1"/>
  <c r="BE5" i="6"/>
  <c r="BF5" i="6" s="1"/>
  <c r="BD36" i="6"/>
  <c r="BD32" i="6"/>
  <c r="BD28" i="6"/>
  <c r="BD22" i="6"/>
  <c r="BD15" i="6"/>
  <c r="BD11" i="6"/>
  <c r="BD7" i="6"/>
  <c r="BD4" i="6"/>
  <c r="BE39" i="6"/>
  <c r="BF39" i="6" s="1"/>
  <c r="BE35" i="6"/>
  <c r="BF35" i="6" s="1"/>
  <c r="BE31" i="6"/>
  <c r="BF31" i="6" s="1"/>
  <c r="BE27" i="6"/>
  <c r="BF27" i="6" s="1"/>
  <c r="BE25" i="6"/>
  <c r="BF25" i="6" s="1"/>
  <c r="BE21" i="6"/>
  <c r="BF21" i="6" s="1"/>
  <c r="BE18" i="6"/>
  <c r="BF18" i="6" s="1"/>
  <c r="BE14" i="6"/>
  <c r="BF14" i="6" s="1"/>
  <c r="BE10" i="6"/>
  <c r="BF10" i="6" s="1"/>
  <c r="BE6" i="6"/>
  <c r="BF6" i="6" s="1"/>
  <c r="BE3" i="6"/>
  <c r="BF3" i="6" s="1"/>
  <c r="BG24" i="6" l="1"/>
  <c r="BG15" i="6"/>
  <c r="BG17" i="6"/>
  <c r="BG38" i="6"/>
  <c r="BG7" i="6"/>
  <c r="BG28" i="6"/>
  <c r="BG40" i="6"/>
  <c r="BG20" i="6"/>
  <c r="BG22" i="6"/>
  <c r="BG4" i="6"/>
  <c r="BG9" i="6"/>
  <c r="BG30" i="6"/>
  <c r="BG11" i="6"/>
  <c r="BG32" i="6"/>
  <c r="BG13" i="6"/>
  <c r="BG34" i="6"/>
  <c r="BG36" i="6"/>
  <c r="BG3" i="6"/>
  <c r="BG18" i="6"/>
  <c r="BG31" i="6"/>
  <c r="BG12" i="6"/>
  <c r="BG19" i="6"/>
  <c r="BG10" i="6"/>
  <c r="BG25" i="6"/>
  <c r="BG39" i="6"/>
  <c r="BG5" i="6"/>
  <c r="BG26" i="6"/>
  <c r="BG33" i="6"/>
  <c r="BG6" i="6"/>
  <c r="BG14" i="6"/>
  <c r="BG21" i="6"/>
  <c r="BG27" i="6"/>
  <c r="BG35" i="6"/>
  <c r="BG8" i="6"/>
  <c r="BG16" i="6"/>
  <c r="BG23" i="6"/>
  <c r="BG29" i="6"/>
  <c r="BG37" i="6"/>
  <c r="BC3" i="4"/>
  <c r="BC4" i="4"/>
  <c r="BC5" i="4"/>
  <c r="BC6" i="4"/>
  <c r="BC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2" i="4"/>
  <c r="BB3" i="4"/>
  <c r="BB4" i="4"/>
  <c r="BB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2" i="4"/>
  <c r="BC3" i="3"/>
  <c r="BE3" i="3" s="1"/>
  <c r="BF3" i="3" s="1"/>
  <c r="BC4" i="3"/>
  <c r="BE4" i="3" s="1"/>
  <c r="BF4" i="3" s="1"/>
  <c r="BC5" i="3"/>
  <c r="BE5" i="3" s="1"/>
  <c r="BF5" i="3" s="1"/>
  <c r="BC6" i="3"/>
  <c r="BE6" i="3" s="1"/>
  <c r="BF6" i="3" s="1"/>
  <c r="BC7" i="3"/>
  <c r="BE7" i="3" s="1"/>
  <c r="BF7" i="3" s="1"/>
  <c r="BC8" i="3"/>
  <c r="BE8" i="3" s="1"/>
  <c r="BF8" i="3" s="1"/>
  <c r="BC9" i="3"/>
  <c r="BE9" i="3" s="1"/>
  <c r="BF9" i="3" s="1"/>
  <c r="BC10" i="3"/>
  <c r="BE10" i="3" s="1"/>
  <c r="BF10" i="3" s="1"/>
  <c r="BC11" i="3"/>
  <c r="BE11" i="3" s="1"/>
  <c r="BF11" i="3" s="1"/>
  <c r="BC12" i="3"/>
  <c r="BE12" i="3" s="1"/>
  <c r="BF12" i="3" s="1"/>
  <c r="BC13" i="3"/>
  <c r="BE13" i="3" s="1"/>
  <c r="BF13" i="3" s="1"/>
  <c r="BC14" i="3"/>
  <c r="BE14" i="3" s="1"/>
  <c r="BF14" i="3" s="1"/>
  <c r="BC15" i="3"/>
  <c r="BE15" i="3" s="1"/>
  <c r="BF15" i="3" s="1"/>
  <c r="BC16" i="3"/>
  <c r="BE16" i="3" s="1"/>
  <c r="BF16" i="3" s="1"/>
  <c r="BC17" i="3"/>
  <c r="BE17" i="3" s="1"/>
  <c r="BF17" i="3" s="1"/>
  <c r="BC18" i="3"/>
  <c r="BE18" i="3" s="1"/>
  <c r="BF18" i="3" s="1"/>
  <c r="BC19" i="3"/>
  <c r="BE19" i="3" s="1"/>
  <c r="BF19" i="3" s="1"/>
  <c r="BC20" i="3"/>
  <c r="BE20" i="3" s="1"/>
  <c r="BF20" i="3" s="1"/>
  <c r="BC21" i="3"/>
  <c r="BE21" i="3" s="1"/>
  <c r="BF21" i="3" s="1"/>
  <c r="BC22" i="3"/>
  <c r="BE22" i="3" s="1"/>
  <c r="BF22" i="3" s="1"/>
  <c r="BC23" i="3"/>
  <c r="BE23" i="3" s="1"/>
  <c r="BF23" i="3" s="1"/>
  <c r="BC2" i="3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" i="3"/>
  <c r="AR3" i="18"/>
  <c r="AR4" i="18"/>
  <c r="AR5" i="18"/>
  <c r="AR6" i="18"/>
  <c r="AR7" i="18"/>
  <c r="AR8" i="18"/>
  <c r="AR9" i="18"/>
  <c r="AR10" i="18"/>
  <c r="AR11" i="18"/>
  <c r="AR12" i="18"/>
  <c r="AR13" i="18"/>
  <c r="AR14" i="18"/>
  <c r="AR15" i="18"/>
  <c r="AR2" i="18"/>
  <c r="AQ3" i="18"/>
  <c r="AQ4" i="18"/>
  <c r="AQ5" i="18"/>
  <c r="AQ6" i="18"/>
  <c r="AQ7" i="18"/>
  <c r="AQ8" i="18"/>
  <c r="AQ9" i="18"/>
  <c r="AQ10" i="18"/>
  <c r="AQ11" i="18"/>
  <c r="AQ12" i="18"/>
  <c r="AQ13" i="18"/>
  <c r="AQ14" i="18"/>
  <c r="AQ15" i="18"/>
  <c r="AQ2" i="18"/>
  <c r="AG3" i="19"/>
  <c r="AG4" i="19"/>
  <c r="AG5" i="19"/>
  <c r="AG6" i="19"/>
  <c r="AG7" i="19"/>
  <c r="AG8" i="19"/>
  <c r="AG9" i="19"/>
  <c r="AG10" i="19"/>
  <c r="AG11" i="19"/>
  <c r="AG12" i="19"/>
  <c r="AG13" i="19"/>
  <c r="AG14" i="19"/>
  <c r="AG2" i="19"/>
  <c r="AF3" i="19"/>
  <c r="AF4" i="19"/>
  <c r="AF5" i="19"/>
  <c r="AF6" i="19"/>
  <c r="AF7" i="19"/>
  <c r="AF8" i="19"/>
  <c r="AF9" i="19"/>
  <c r="AF10" i="19"/>
  <c r="AF11" i="19"/>
  <c r="AF12" i="19"/>
  <c r="AF13" i="19"/>
  <c r="AF14" i="19"/>
  <c r="AF2" i="19"/>
  <c r="HB12" i="18" l="1"/>
  <c r="HB10" i="18"/>
  <c r="HB8" i="18"/>
  <c r="HB7" i="18"/>
  <c r="HB4" i="18"/>
  <c r="AI14" i="19"/>
  <c r="AJ14" i="19" s="1"/>
  <c r="AI12" i="19"/>
  <c r="AJ12" i="19" s="1"/>
  <c r="AI11" i="19"/>
  <c r="AJ11" i="19" s="1"/>
  <c r="AI9" i="19"/>
  <c r="AJ9" i="19" s="1"/>
  <c r="AI8" i="19"/>
  <c r="AJ8" i="19" s="1"/>
  <c r="AI7" i="19"/>
  <c r="AJ7" i="19" s="1"/>
  <c r="AI6" i="19"/>
  <c r="AJ6" i="19" s="1"/>
  <c r="AI4" i="19"/>
  <c r="AJ4" i="19" s="1"/>
  <c r="AI3" i="19"/>
  <c r="AJ3" i="19" s="1"/>
  <c r="AH13" i="19"/>
  <c r="AS15" i="18"/>
  <c r="HB15" i="18"/>
  <c r="AT14" i="18"/>
  <c r="AU14" i="18" s="1"/>
  <c r="HB14" i="18"/>
  <c r="AT13" i="18"/>
  <c r="AU13" i="18" s="1"/>
  <c r="HB13" i="18"/>
  <c r="AT11" i="18"/>
  <c r="AU11" i="18" s="1"/>
  <c r="HB11" i="18"/>
  <c r="AT9" i="18"/>
  <c r="AU9" i="18" s="1"/>
  <c r="HB9" i="18"/>
  <c r="AT6" i="18"/>
  <c r="AU6" i="18" s="1"/>
  <c r="HB6" i="18"/>
  <c r="AT5" i="18"/>
  <c r="AU5" i="18" s="1"/>
  <c r="HB5" i="18"/>
  <c r="AT3" i="18"/>
  <c r="AU3" i="18" s="1"/>
  <c r="HB3" i="18"/>
  <c r="BE27" i="4"/>
  <c r="BF27" i="4" s="1"/>
  <c r="BE26" i="4"/>
  <c r="BF26" i="4" s="1"/>
  <c r="BE15" i="4"/>
  <c r="BF15" i="4" s="1"/>
  <c r="BE3" i="4"/>
  <c r="BF3" i="4" s="1"/>
  <c r="BE16" i="4"/>
  <c r="BF16" i="4" s="1"/>
  <c r="BE14" i="4"/>
  <c r="BF14" i="4" s="1"/>
  <c r="BE4" i="4"/>
  <c r="BF4" i="4" s="1"/>
  <c r="BD25" i="4"/>
  <c r="BD13" i="4"/>
  <c r="BD17" i="4"/>
  <c r="BE34" i="4"/>
  <c r="BF34" i="4" s="1"/>
  <c r="BE24" i="4"/>
  <c r="BF24" i="4" s="1"/>
  <c r="BE12" i="4"/>
  <c r="BF12" i="4" s="1"/>
  <c r="BE33" i="4"/>
  <c r="BF33" i="4" s="1"/>
  <c r="BE23" i="4"/>
  <c r="BF23" i="4" s="1"/>
  <c r="BE11" i="4"/>
  <c r="BF11" i="4" s="1"/>
  <c r="BE32" i="4"/>
  <c r="BF32" i="4" s="1"/>
  <c r="BE22" i="4"/>
  <c r="BF22" i="4" s="1"/>
  <c r="BE10" i="4"/>
  <c r="BF10" i="4" s="1"/>
  <c r="BD31" i="4"/>
  <c r="BD21" i="4"/>
  <c r="BD9" i="4"/>
  <c r="BE30" i="4"/>
  <c r="BF30" i="4" s="1"/>
  <c r="BE20" i="4"/>
  <c r="BF20" i="4" s="1"/>
  <c r="BE8" i="4"/>
  <c r="BF8" i="4" s="1"/>
  <c r="BE29" i="4"/>
  <c r="BF29" i="4" s="1"/>
  <c r="BE19" i="4"/>
  <c r="BF19" i="4" s="1"/>
  <c r="BE7" i="4"/>
  <c r="BF7" i="4" s="1"/>
  <c r="BD5" i="4"/>
  <c r="BE28" i="4"/>
  <c r="BF28" i="4" s="1"/>
  <c r="BE18" i="4"/>
  <c r="BF18" i="4" s="1"/>
  <c r="BE6" i="4"/>
  <c r="BF6" i="4" s="1"/>
  <c r="DG14" i="18"/>
  <c r="DH14" i="18" s="1"/>
  <c r="BG23" i="3"/>
  <c r="BG21" i="3"/>
  <c r="BG19" i="3"/>
  <c r="BG17" i="3"/>
  <c r="BG15" i="3"/>
  <c r="BG14" i="3"/>
  <c r="BG12" i="3"/>
  <c r="BG10" i="3"/>
  <c r="BG8" i="3"/>
  <c r="BG6" i="3"/>
  <c r="BG4" i="3"/>
  <c r="BG22" i="3"/>
  <c r="BG20" i="3"/>
  <c r="BG18" i="3"/>
  <c r="BG16" i="3"/>
  <c r="BG13" i="3"/>
  <c r="BG11" i="3"/>
  <c r="BG9" i="3"/>
  <c r="BG7" i="3"/>
  <c r="BG5" i="3"/>
  <c r="BG3" i="3"/>
  <c r="BG14" i="4"/>
  <c r="BG4" i="4"/>
  <c r="AK14" i="19"/>
  <c r="AS6" i="18"/>
  <c r="AS3" i="18"/>
  <c r="AS13" i="18"/>
  <c r="AS11" i="18"/>
  <c r="AS14" i="18"/>
  <c r="AS9" i="18"/>
  <c r="AS5" i="18"/>
  <c r="BD26" i="4"/>
  <c r="BD11" i="4"/>
  <c r="BE13" i="4"/>
  <c r="BF13" i="4" s="1"/>
  <c r="BD33" i="4"/>
  <c r="BD19" i="4"/>
  <c r="BD3" i="4"/>
  <c r="BE21" i="4"/>
  <c r="BF21" i="4" s="1"/>
  <c r="BE5" i="4"/>
  <c r="BF5" i="4" s="1"/>
  <c r="BD29" i="4"/>
  <c r="BD23" i="4"/>
  <c r="BD15" i="4"/>
  <c r="BD7" i="4"/>
  <c r="BE31" i="4"/>
  <c r="BF31" i="4" s="1"/>
  <c r="BE25" i="4"/>
  <c r="BF25" i="4" s="1"/>
  <c r="BE17" i="4"/>
  <c r="BF17" i="4" s="1"/>
  <c r="BE9" i="4"/>
  <c r="BF9" i="4" s="1"/>
  <c r="BD34" i="4"/>
  <c r="BD32" i="4"/>
  <c r="BD30" i="4"/>
  <c r="BD28" i="4"/>
  <c r="BD27" i="4"/>
  <c r="BD24" i="4"/>
  <c r="BD22" i="4"/>
  <c r="BD20" i="4"/>
  <c r="BD18" i="4"/>
  <c r="BD16" i="4"/>
  <c r="BD14" i="4"/>
  <c r="BD12" i="4"/>
  <c r="BD10" i="4"/>
  <c r="BD8" i="4"/>
  <c r="BD6" i="4"/>
  <c r="BD4" i="4"/>
  <c r="BD23" i="3"/>
  <c r="BD21" i="3"/>
  <c r="BD19" i="3"/>
  <c r="BD17" i="3"/>
  <c r="BD15" i="3"/>
  <c r="BD14" i="3"/>
  <c r="BD12" i="3"/>
  <c r="BD10" i="3"/>
  <c r="BD8" i="3"/>
  <c r="BD6" i="3"/>
  <c r="BD4" i="3"/>
  <c r="BD22" i="3"/>
  <c r="BD20" i="3"/>
  <c r="BD18" i="3"/>
  <c r="BD16" i="3"/>
  <c r="BD13" i="3"/>
  <c r="BD11" i="3"/>
  <c r="BD9" i="3"/>
  <c r="BD7" i="3"/>
  <c r="BD5" i="3"/>
  <c r="BD3" i="3"/>
  <c r="AS12" i="18"/>
  <c r="AT12" i="18"/>
  <c r="AU12" i="18" s="1"/>
  <c r="AS10" i="18"/>
  <c r="AT10" i="18"/>
  <c r="AU10" i="18" s="1"/>
  <c r="AS8" i="18"/>
  <c r="AT8" i="18"/>
  <c r="AU8" i="18" s="1"/>
  <c r="AS7" i="18"/>
  <c r="AT7" i="18"/>
  <c r="AU7" i="18" s="1"/>
  <c r="AS4" i="18"/>
  <c r="AT4" i="18"/>
  <c r="AU4" i="18" s="1"/>
  <c r="AT15" i="18"/>
  <c r="AU15" i="18" s="1"/>
  <c r="AH12" i="19"/>
  <c r="AH11" i="19"/>
  <c r="AH8" i="19"/>
  <c r="AH6" i="19"/>
  <c r="AH4" i="19"/>
  <c r="AH14" i="19"/>
  <c r="AH9" i="19"/>
  <c r="AH7" i="19"/>
  <c r="AH3" i="19"/>
  <c r="AH10" i="19"/>
  <c r="AI10" i="19"/>
  <c r="AJ10" i="19" s="1"/>
  <c r="AH5" i="19"/>
  <c r="AI5" i="19"/>
  <c r="AJ5" i="19" s="1"/>
  <c r="AI13" i="19"/>
  <c r="AJ13" i="19" s="1"/>
  <c r="AK11" i="19" l="1"/>
  <c r="AK4" i="19"/>
  <c r="AK7" i="19"/>
  <c r="AK9" i="19"/>
  <c r="AK12" i="19"/>
  <c r="AK3" i="19"/>
  <c r="AK6" i="19"/>
  <c r="AK8" i="19"/>
  <c r="AV14" i="18"/>
  <c r="BG10" i="4"/>
  <c r="BG26" i="4"/>
  <c r="DC3" i="18"/>
  <c r="DE3" i="18" s="1"/>
  <c r="DC5" i="18"/>
  <c r="DD5" i="18" s="1"/>
  <c r="DC6" i="18"/>
  <c r="DD6" i="18" s="1"/>
  <c r="DC9" i="18"/>
  <c r="DE9" i="18" s="1"/>
  <c r="DC11" i="18"/>
  <c r="DD11" i="18" s="1"/>
  <c r="DG13" i="18"/>
  <c r="DH13" i="18" s="1"/>
  <c r="DC14" i="18"/>
  <c r="DD14" i="18" s="1"/>
  <c r="AV5" i="18"/>
  <c r="DG6" i="18"/>
  <c r="DH6" i="18" s="1"/>
  <c r="BG15" i="4"/>
  <c r="BG27" i="4"/>
  <c r="BG33" i="4"/>
  <c r="DG3" i="18"/>
  <c r="DH3" i="18" s="1"/>
  <c r="DG11" i="18"/>
  <c r="DH11" i="18" s="1"/>
  <c r="AV9" i="18"/>
  <c r="DG5" i="18"/>
  <c r="DH5" i="18" s="1"/>
  <c r="DG9" i="18"/>
  <c r="DH9" i="18" s="1"/>
  <c r="DC13" i="18"/>
  <c r="DD13" i="18" s="1"/>
  <c r="AV3" i="18"/>
  <c r="AV6" i="18"/>
  <c r="AV11" i="18"/>
  <c r="AV13" i="18"/>
  <c r="HC15" i="18"/>
  <c r="HD15" i="18" s="1"/>
  <c r="HC4" i="18"/>
  <c r="HD4" i="18" s="1"/>
  <c r="HC7" i="18"/>
  <c r="HD7" i="18" s="1"/>
  <c r="HC8" i="18"/>
  <c r="HD8" i="18" s="1"/>
  <c r="HC10" i="18"/>
  <c r="HD10" i="18" s="1"/>
  <c r="HC12" i="18"/>
  <c r="HD12" i="18" s="1"/>
  <c r="HC3" i="18"/>
  <c r="HD3" i="18" s="1"/>
  <c r="HC5" i="18"/>
  <c r="HD5" i="18" s="1"/>
  <c r="HC6" i="18"/>
  <c r="HD6" i="18" s="1"/>
  <c r="HC9" i="18"/>
  <c r="HD9" i="18" s="1"/>
  <c r="HC11" i="18"/>
  <c r="HD11" i="18" s="1"/>
  <c r="HC13" i="18"/>
  <c r="HD13" i="18" s="1"/>
  <c r="HC14" i="18"/>
  <c r="HD14" i="18" s="1"/>
  <c r="BG22" i="4"/>
  <c r="BG3" i="4"/>
  <c r="BG32" i="4"/>
  <c r="BG12" i="4"/>
  <c r="BG11" i="4"/>
  <c r="BG16" i="4"/>
  <c r="BG24" i="4"/>
  <c r="BG30" i="4"/>
  <c r="BG18" i="4"/>
  <c r="BG7" i="4"/>
  <c r="BG20" i="4"/>
  <c r="BG29" i="4"/>
  <c r="BG23" i="4"/>
  <c r="BG19" i="4"/>
  <c r="BG6" i="4"/>
  <c r="BG28" i="4"/>
  <c r="BG34" i="4"/>
  <c r="BG8" i="4"/>
  <c r="DG4" i="18"/>
  <c r="DH4" i="18" s="1"/>
  <c r="DC4" i="18"/>
  <c r="DC7" i="18"/>
  <c r="DG7" i="18"/>
  <c r="DH7" i="18" s="1"/>
  <c r="DG8" i="18"/>
  <c r="DH8" i="18" s="1"/>
  <c r="DC8" i="18"/>
  <c r="DG10" i="18"/>
  <c r="DH10" i="18" s="1"/>
  <c r="DC10" i="18"/>
  <c r="DC12" i="18"/>
  <c r="DG12" i="18"/>
  <c r="DH12" i="18" s="1"/>
  <c r="DC15" i="18"/>
  <c r="DG15" i="18"/>
  <c r="DH15" i="18" s="1"/>
  <c r="AV4" i="18"/>
  <c r="AV7" i="18"/>
  <c r="AV10" i="18"/>
  <c r="AV12" i="18"/>
  <c r="AV8" i="18"/>
  <c r="AV15" i="18"/>
  <c r="BG9" i="4"/>
  <c r="BG17" i="4"/>
  <c r="BG31" i="4"/>
  <c r="BG21" i="4"/>
  <c r="BG13" i="4"/>
  <c r="BG25" i="4"/>
  <c r="BG5" i="4"/>
  <c r="AK10" i="19"/>
  <c r="AK13" i="19"/>
  <c r="AK5" i="19"/>
  <c r="U13" i="19"/>
  <c r="V13" i="19"/>
  <c r="U14" i="19"/>
  <c r="V14" i="19"/>
  <c r="Z40" i="6"/>
  <c r="DE11" i="18" l="1"/>
  <c r="DE5" i="18"/>
  <c r="DE13" i="18"/>
  <c r="DE6" i="18"/>
  <c r="DD3" i="18"/>
  <c r="DE14" i="18"/>
  <c r="DD9" i="18"/>
  <c r="GY10" i="18"/>
  <c r="GZ10" i="18" s="1"/>
  <c r="GY8" i="18"/>
  <c r="GZ8" i="18" s="1"/>
  <c r="GY4" i="18"/>
  <c r="GZ4" i="18" s="1"/>
  <c r="GY15" i="18"/>
  <c r="GZ15" i="18" s="1"/>
  <c r="GY12" i="18"/>
  <c r="GZ12" i="18" s="1"/>
  <c r="GY7" i="18"/>
  <c r="GZ7" i="18" s="1"/>
  <c r="GY13" i="18"/>
  <c r="GZ13" i="18" s="1"/>
  <c r="GY14" i="18"/>
  <c r="GZ14" i="18" s="1"/>
  <c r="GY11" i="18"/>
  <c r="GZ11" i="18" s="1"/>
  <c r="GY9" i="18"/>
  <c r="GZ9" i="18" s="1"/>
  <c r="GY6" i="18"/>
  <c r="GZ6" i="18" s="1"/>
  <c r="GY5" i="18"/>
  <c r="GZ5" i="18" s="1"/>
  <c r="GY3" i="18"/>
  <c r="GZ3" i="18" s="1"/>
  <c r="W14" i="19"/>
  <c r="HX14" i="19"/>
  <c r="W13" i="19"/>
  <c r="HX13" i="19"/>
  <c r="DE10" i="18"/>
  <c r="DD10" i="18"/>
  <c r="DE8" i="18"/>
  <c r="DD8" i="18"/>
  <c r="DE4" i="18"/>
  <c r="DD4" i="18"/>
  <c r="DD15" i="18"/>
  <c r="DE15" i="18"/>
  <c r="DD12" i="18"/>
  <c r="DE12" i="18"/>
  <c r="DD7" i="18"/>
  <c r="DE7" i="18"/>
  <c r="X14" i="19"/>
  <c r="Y14" i="19" s="1"/>
  <c r="X13" i="19"/>
  <c r="Y13" i="19" s="1"/>
  <c r="AG3" i="6"/>
  <c r="AH3" i="6" s="1"/>
  <c r="AG4" i="6"/>
  <c r="AI4" i="6" s="1"/>
  <c r="AJ4" i="6" s="1"/>
  <c r="AG5" i="6"/>
  <c r="AH5" i="6" s="1"/>
  <c r="AG6" i="6"/>
  <c r="AH6" i="6" s="1"/>
  <c r="AG7" i="6"/>
  <c r="AI7" i="6" s="1"/>
  <c r="AJ7" i="6" s="1"/>
  <c r="AG8" i="6"/>
  <c r="AH8" i="6" s="1"/>
  <c r="AG9" i="6"/>
  <c r="AI9" i="6" s="1"/>
  <c r="AJ9" i="6" s="1"/>
  <c r="AG10" i="6"/>
  <c r="AH10" i="6" s="1"/>
  <c r="AG11" i="6"/>
  <c r="AI11" i="6" s="1"/>
  <c r="AJ11" i="6" s="1"/>
  <c r="AG12" i="6"/>
  <c r="AH12" i="6" s="1"/>
  <c r="AG13" i="6"/>
  <c r="AI13" i="6" s="1"/>
  <c r="AJ13" i="6" s="1"/>
  <c r="AG14" i="6"/>
  <c r="AH14" i="6" s="1"/>
  <c r="AG15" i="6"/>
  <c r="AI15" i="6" s="1"/>
  <c r="AJ15" i="6" s="1"/>
  <c r="AG16" i="6"/>
  <c r="AH16" i="6" s="1"/>
  <c r="AG17" i="6"/>
  <c r="AI17" i="6" s="1"/>
  <c r="AJ17" i="6" s="1"/>
  <c r="AG18" i="6"/>
  <c r="AH18" i="6" s="1"/>
  <c r="AG19" i="6"/>
  <c r="AH19" i="6" s="1"/>
  <c r="AG20" i="6"/>
  <c r="AI20" i="6" s="1"/>
  <c r="AJ20" i="6" s="1"/>
  <c r="AG21" i="6"/>
  <c r="AH21" i="6" s="1"/>
  <c r="AG22" i="6"/>
  <c r="AI22" i="6" s="1"/>
  <c r="AJ22" i="6" s="1"/>
  <c r="AG23" i="6"/>
  <c r="AH23" i="6" s="1"/>
  <c r="AG24" i="6"/>
  <c r="AI24" i="6" s="1"/>
  <c r="AJ24" i="6" s="1"/>
  <c r="AG25" i="6"/>
  <c r="AH25" i="6" s="1"/>
  <c r="AG26" i="6"/>
  <c r="AH26" i="6" s="1"/>
  <c r="AG27" i="6"/>
  <c r="AH27" i="6" s="1"/>
  <c r="AG28" i="6"/>
  <c r="AI28" i="6" s="1"/>
  <c r="AJ28" i="6" s="1"/>
  <c r="AG29" i="6"/>
  <c r="AH29" i="6" s="1"/>
  <c r="AG30" i="6"/>
  <c r="AI30" i="6" s="1"/>
  <c r="AJ30" i="6" s="1"/>
  <c r="AG31" i="6"/>
  <c r="AH31" i="6" s="1"/>
  <c r="AG32" i="6"/>
  <c r="AI32" i="6" s="1"/>
  <c r="AJ32" i="6" s="1"/>
  <c r="AG33" i="6"/>
  <c r="AH33" i="6" s="1"/>
  <c r="AG34" i="6"/>
  <c r="AI34" i="6" s="1"/>
  <c r="AJ34" i="6" s="1"/>
  <c r="AG35" i="6"/>
  <c r="AH35" i="6" s="1"/>
  <c r="AG36" i="6"/>
  <c r="AI36" i="6" s="1"/>
  <c r="AJ36" i="6" s="1"/>
  <c r="AG37" i="6"/>
  <c r="AH37" i="6" s="1"/>
  <c r="AG38" i="6"/>
  <c r="AI38" i="6" s="1"/>
  <c r="AJ38" i="6" s="1"/>
  <c r="AG39" i="6"/>
  <c r="AH39" i="6" s="1"/>
  <c r="AG40" i="6"/>
  <c r="AH40" i="6" s="1"/>
  <c r="AG2" i="6"/>
  <c r="AF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2" i="6"/>
  <c r="HY13" i="19" l="1"/>
  <c r="HY14" i="19"/>
  <c r="DG13" i="19"/>
  <c r="DH13" i="19" s="1"/>
  <c r="DC13" i="19"/>
  <c r="DG14" i="19"/>
  <c r="DH14" i="19" s="1"/>
  <c r="DC14" i="19"/>
  <c r="AK38" i="6"/>
  <c r="AK36" i="6"/>
  <c r="AK34" i="6"/>
  <c r="AK32" i="6"/>
  <c r="AK30" i="6"/>
  <c r="AK28" i="6"/>
  <c r="AK24" i="6"/>
  <c r="AK22" i="6"/>
  <c r="AK20" i="6"/>
  <c r="AK17" i="6"/>
  <c r="AK15" i="6"/>
  <c r="AK13" i="6"/>
  <c r="AK11" i="6"/>
  <c r="AK9" i="6"/>
  <c r="AK7" i="6"/>
  <c r="AK4" i="6"/>
  <c r="Z13" i="19"/>
  <c r="Z14" i="19"/>
  <c r="AI40" i="6"/>
  <c r="AJ40" i="6" s="1"/>
  <c r="AI33" i="6"/>
  <c r="AJ33" i="6" s="1"/>
  <c r="AI26" i="6"/>
  <c r="AJ26" i="6" s="1"/>
  <c r="AI19" i="6"/>
  <c r="AJ19" i="6" s="1"/>
  <c r="AI12" i="6"/>
  <c r="AJ12" i="6" s="1"/>
  <c r="AI5" i="6"/>
  <c r="AJ5" i="6" s="1"/>
  <c r="AI37" i="6"/>
  <c r="AJ37" i="6" s="1"/>
  <c r="AI29" i="6"/>
  <c r="AJ29" i="6" s="1"/>
  <c r="AI23" i="6"/>
  <c r="AJ23" i="6" s="1"/>
  <c r="AI16" i="6"/>
  <c r="AJ16" i="6" s="1"/>
  <c r="AI8" i="6"/>
  <c r="AJ8" i="6" s="1"/>
  <c r="AH38" i="6"/>
  <c r="AH34" i="6"/>
  <c r="AH30" i="6"/>
  <c r="AH24" i="6"/>
  <c r="AH20" i="6"/>
  <c r="AH17" i="6"/>
  <c r="AH13" i="6"/>
  <c r="AH9" i="6"/>
  <c r="AH36" i="6"/>
  <c r="AH32" i="6"/>
  <c r="AH28" i="6"/>
  <c r="AH22" i="6"/>
  <c r="AH15" i="6"/>
  <c r="AH11" i="6"/>
  <c r="AH7" i="6"/>
  <c r="AH4" i="6"/>
  <c r="AI39" i="6"/>
  <c r="AJ39" i="6" s="1"/>
  <c r="AI35" i="6"/>
  <c r="AJ35" i="6" s="1"/>
  <c r="AI31" i="6"/>
  <c r="AJ31" i="6" s="1"/>
  <c r="AI27" i="6"/>
  <c r="AJ27" i="6" s="1"/>
  <c r="AI25" i="6"/>
  <c r="AJ25" i="6" s="1"/>
  <c r="AI21" i="6"/>
  <c r="AJ21" i="6" s="1"/>
  <c r="AI18" i="6"/>
  <c r="AJ18" i="6" s="1"/>
  <c r="AI14" i="6"/>
  <c r="AJ14" i="6" s="1"/>
  <c r="AI10" i="6"/>
  <c r="AJ10" i="6" s="1"/>
  <c r="AI6" i="6"/>
  <c r="AJ6" i="6" s="1"/>
  <c r="AI3" i="6"/>
  <c r="AJ3" i="6" s="1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FJ34" i="4" s="1"/>
  <c r="AF3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2" i="4"/>
  <c r="BY3" i="3"/>
  <c r="BY4" i="3"/>
  <c r="BY5" i="3"/>
  <c r="BY6" i="3"/>
  <c r="BY7" i="3"/>
  <c r="BY8" i="3"/>
  <c r="BY9" i="3"/>
  <c r="BY10" i="3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X3" i="3"/>
  <c r="BX4" i="3"/>
  <c r="BX5" i="3"/>
  <c r="BX6" i="3"/>
  <c r="BX7" i="3"/>
  <c r="BX8" i="3"/>
  <c r="BX9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" i="3"/>
  <c r="AG3" i="14"/>
  <c r="AI3" i="14" s="1"/>
  <c r="AJ3" i="14" s="1"/>
  <c r="AG4" i="14"/>
  <c r="AH4" i="14" s="1"/>
  <c r="AG5" i="14"/>
  <c r="AH5" i="14" s="1"/>
  <c r="AG6" i="14"/>
  <c r="AH6" i="14" s="1"/>
  <c r="AG7" i="14"/>
  <c r="AI7" i="14" s="1"/>
  <c r="AJ7" i="14" s="1"/>
  <c r="AG8" i="14"/>
  <c r="AH8" i="14" s="1"/>
  <c r="AG9" i="14"/>
  <c r="AH9" i="14" s="1"/>
  <c r="AG10" i="14"/>
  <c r="AI10" i="14" s="1"/>
  <c r="AJ10" i="14" s="1"/>
  <c r="AG11" i="14"/>
  <c r="AH11" i="14" s="1"/>
  <c r="AG12" i="14"/>
  <c r="AI12" i="14" s="1"/>
  <c r="AJ12" i="14" s="1"/>
  <c r="AG13" i="14"/>
  <c r="AH13" i="14" s="1"/>
  <c r="AG14" i="14"/>
  <c r="AI14" i="14" s="1"/>
  <c r="AJ14" i="14" s="1"/>
  <c r="AG15" i="14"/>
  <c r="AH15" i="14" s="1"/>
  <c r="AG16" i="14"/>
  <c r="AI16" i="14" s="1"/>
  <c r="AJ16" i="14" s="1"/>
  <c r="AG2" i="14"/>
  <c r="AF3" i="14"/>
  <c r="AF4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2" i="14"/>
  <c r="AR3" i="3"/>
  <c r="AT3" i="3" s="1"/>
  <c r="AU3" i="3" s="1"/>
  <c r="AR4" i="3"/>
  <c r="AT4" i="3" s="1"/>
  <c r="AU4" i="3" s="1"/>
  <c r="AR5" i="3"/>
  <c r="AT5" i="3" s="1"/>
  <c r="AU5" i="3" s="1"/>
  <c r="AR6" i="3"/>
  <c r="AT6" i="3" s="1"/>
  <c r="AU6" i="3" s="1"/>
  <c r="AR7" i="3"/>
  <c r="AT7" i="3" s="1"/>
  <c r="AU7" i="3" s="1"/>
  <c r="AR8" i="3"/>
  <c r="AT8" i="3" s="1"/>
  <c r="AU8" i="3" s="1"/>
  <c r="AR9" i="3"/>
  <c r="AT9" i="3" s="1"/>
  <c r="AU9" i="3" s="1"/>
  <c r="AR10" i="3"/>
  <c r="AT10" i="3" s="1"/>
  <c r="AU10" i="3" s="1"/>
  <c r="AR11" i="3"/>
  <c r="AT11" i="3" s="1"/>
  <c r="AU11" i="3" s="1"/>
  <c r="AR12" i="3"/>
  <c r="AT12" i="3" s="1"/>
  <c r="AU12" i="3" s="1"/>
  <c r="AR13" i="3"/>
  <c r="AT13" i="3" s="1"/>
  <c r="AU13" i="3" s="1"/>
  <c r="AR14" i="3"/>
  <c r="AT14" i="3" s="1"/>
  <c r="AU14" i="3" s="1"/>
  <c r="AR15" i="3"/>
  <c r="AT15" i="3" s="1"/>
  <c r="AU15" i="3" s="1"/>
  <c r="AR16" i="3"/>
  <c r="AT16" i="3" s="1"/>
  <c r="AU16" i="3" s="1"/>
  <c r="AR17" i="3"/>
  <c r="AT17" i="3" s="1"/>
  <c r="AU17" i="3" s="1"/>
  <c r="AR18" i="3"/>
  <c r="AT18" i="3" s="1"/>
  <c r="AU18" i="3" s="1"/>
  <c r="AR19" i="3"/>
  <c r="AT19" i="3" s="1"/>
  <c r="AU19" i="3" s="1"/>
  <c r="AR20" i="3"/>
  <c r="AT20" i="3" s="1"/>
  <c r="AU20" i="3" s="1"/>
  <c r="AR21" i="3"/>
  <c r="AT21" i="3" s="1"/>
  <c r="AU21" i="3" s="1"/>
  <c r="AR22" i="3"/>
  <c r="AT22" i="3" s="1"/>
  <c r="AU22" i="3" s="1"/>
  <c r="AR23" i="3"/>
  <c r="AT23" i="3" s="1"/>
  <c r="AU23" i="3" s="1"/>
  <c r="AR2" i="3"/>
  <c r="AQ3" i="3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" i="3"/>
  <c r="AG3" i="5"/>
  <c r="AI3" i="5" s="1"/>
  <c r="AJ3" i="5" s="1"/>
  <c r="AG4" i="5"/>
  <c r="AI4" i="5" s="1"/>
  <c r="AJ4" i="5" s="1"/>
  <c r="AG5" i="5"/>
  <c r="AI5" i="5" s="1"/>
  <c r="AJ5" i="5" s="1"/>
  <c r="AG6" i="5"/>
  <c r="AI6" i="5" s="1"/>
  <c r="AJ6" i="5" s="1"/>
  <c r="AG7" i="5"/>
  <c r="AI7" i="5" s="1"/>
  <c r="AJ7" i="5" s="1"/>
  <c r="AG8" i="5"/>
  <c r="AI8" i="5" s="1"/>
  <c r="AJ8" i="5" s="1"/>
  <c r="AG9" i="5"/>
  <c r="AI9" i="5" s="1"/>
  <c r="AJ9" i="5" s="1"/>
  <c r="AG10" i="5"/>
  <c r="AI10" i="5" s="1"/>
  <c r="AJ10" i="5" s="1"/>
  <c r="AG11" i="5"/>
  <c r="AI11" i="5" s="1"/>
  <c r="AJ11" i="5" s="1"/>
  <c r="AG12" i="5"/>
  <c r="AI12" i="5" s="1"/>
  <c r="AJ12" i="5" s="1"/>
  <c r="AG13" i="5"/>
  <c r="AI13" i="5" s="1"/>
  <c r="AJ13" i="5" s="1"/>
  <c r="AG14" i="5"/>
  <c r="AI14" i="5" s="1"/>
  <c r="AJ14" i="5" s="1"/>
  <c r="AG15" i="5"/>
  <c r="AI15" i="5" s="1"/>
  <c r="AJ15" i="5" s="1"/>
  <c r="AG16" i="5"/>
  <c r="AI16" i="5" s="1"/>
  <c r="AJ16" i="5" s="1"/>
  <c r="AG17" i="5"/>
  <c r="AI17" i="5" s="1"/>
  <c r="AJ17" i="5" s="1"/>
  <c r="AG18" i="5"/>
  <c r="AI18" i="5" s="1"/>
  <c r="AJ18" i="5" s="1"/>
  <c r="AG19" i="5"/>
  <c r="AI19" i="5" s="1"/>
  <c r="AJ19" i="5" s="1"/>
  <c r="AG20" i="5"/>
  <c r="AI20" i="5" s="1"/>
  <c r="AJ20" i="5" s="1"/>
  <c r="AG21" i="5"/>
  <c r="AI21" i="5" s="1"/>
  <c r="AJ21" i="5" s="1"/>
  <c r="AG22" i="5"/>
  <c r="AI22" i="5" s="1"/>
  <c r="AJ22" i="5" s="1"/>
  <c r="AG23" i="5"/>
  <c r="AI23" i="5" s="1"/>
  <c r="AJ23" i="5" s="1"/>
  <c r="AG24" i="5"/>
  <c r="AI24" i="5" s="1"/>
  <c r="AJ24" i="5" s="1"/>
  <c r="AG25" i="5"/>
  <c r="AI25" i="5" s="1"/>
  <c r="AJ25" i="5" s="1"/>
  <c r="AG26" i="5"/>
  <c r="AI26" i="5" s="1"/>
  <c r="AJ26" i="5" s="1"/>
  <c r="AG2" i="5"/>
  <c r="AF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" i="5"/>
  <c r="BC3" i="14"/>
  <c r="BC4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2" i="14"/>
  <c r="BE2" i="14" s="1"/>
  <c r="BF2" i="14" s="1"/>
  <c r="BB3" i="14"/>
  <c r="BB4" i="14"/>
  <c r="BB5" i="14"/>
  <c r="BB6" i="14"/>
  <c r="BB7" i="14"/>
  <c r="BB8" i="14"/>
  <c r="BB9" i="14"/>
  <c r="BB10" i="14"/>
  <c r="BB11" i="14"/>
  <c r="BB12" i="14"/>
  <c r="BB13" i="14"/>
  <c r="BB14" i="14"/>
  <c r="BB15" i="14"/>
  <c r="BB16" i="14"/>
  <c r="BB2" i="14"/>
  <c r="HU14" i="19" l="1"/>
  <c r="HV14" i="19" s="1"/>
  <c r="HU13" i="19"/>
  <c r="HV13" i="19" s="1"/>
  <c r="HZ14" i="19"/>
  <c r="HZ13" i="19"/>
  <c r="BD6" i="14"/>
  <c r="FU6" i="14"/>
  <c r="BE16" i="14"/>
  <c r="BF16" i="14" s="1"/>
  <c r="FU16" i="14"/>
  <c r="BE15" i="14"/>
  <c r="BF15" i="14" s="1"/>
  <c r="FU15" i="14"/>
  <c r="BE5" i="14"/>
  <c r="BF5" i="14" s="1"/>
  <c r="FU5" i="14"/>
  <c r="BE14" i="14"/>
  <c r="BF14" i="14" s="1"/>
  <c r="FU14" i="14"/>
  <c r="BD13" i="14"/>
  <c r="FU13" i="14"/>
  <c r="BD4" i="14"/>
  <c r="FU4" i="14"/>
  <c r="BE12" i="14"/>
  <c r="BF12" i="14" s="1"/>
  <c r="FU12" i="14"/>
  <c r="BE3" i="14"/>
  <c r="BF3" i="14" s="1"/>
  <c r="FU3" i="14"/>
  <c r="BE10" i="14"/>
  <c r="BF10" i="14" s="1"/>
  <c r="FU10" i="14"/>
  <c r="BE7" i="14"/>
  <c r="BF7" i="14" s="1"/>
  <c r="FU7" i="14"/>
  <c r="BE11" i="14"/>
  <c r="BF11" i="14" s="1"/>
  <c r="FU11" i="14"/>
  <c r="BD9" i="14"/>
  <c r="FU9" i="14"/>
  <c r="BE8" i="14"/>
  <c r="BF8" i="14" s="1"/>
  <c r="FU8" i="14"/>
  <c r="CA18" i="3"/>
  <c r="CB18" i="3" s="1"/>
  <c r="FU18" i="3"/>
  <c r="CA7" i="3"/>
  <c r="CB7" i="3" s="1"/>
  <c r="FU7" i="3"/>
  <c r="CA8" i="3"/>
  <c r="CB8" i="3" s="1"/>
  <c r="FU8" i="3"/>
  <c r="CA17" i="3"/>
  <c r="CB17" i="3" s="1"/>
  <c r="FU17" i="3"/>
  <c r="CA6" i="3"/>
  <c r="CB6" i="3" s="1"/>
  <c r="FU6" i="3"/>
  <c r="CA19" i="3"/>
  <c r="CB19" i="3" s="1"/>
  <c r="FU19" i="3"/>
  <c r="CA16" i="3"/>
  <c r="CB16" i="3" s="1"/>
  <c r="FU16" i="3"/>
  <c r="CA5" i="3"/>
  <c r="CB5" i="3" s="1"/>
  <c r="FU5" i="3"/>
  <c r="CA15" i="3"/>
  <c r="CB15" i="3" s="1"/>
  <c r="FU15" i="3"/>
  <c r="CA4" i="3"/>
  <c r="CB4" i="3" s="1"/>
  <c r="FU4" i="3"/>
  <c r="CA3" i="3"/>
  <c r="CB3" i="3" s="1"/>
  <c r="FU3" i="3"/>
  <c r="CA14" i="3"/>
  <c r="CB14" i="3" s="1"/>
  <c r="FU14" i="3"/>
  <c r="CA13" i="3"/>
  <c r="CB13" i="3" s="1"/>
  <c r="FU13" i="3"/>
  <c r="CA23" i="3"/>
  <c r="CB23" i="3" s="1"/>
  <c r="FU23" i="3"/>
  <c r="CA12" i="3"/>
  <c r="CB12" i="3" s="1"/>
  <c r="FU12" i="3"/>
  <c r="CA22" i="3"/>
  <c r="CB22" i="3" s="1"/>
  <c r="FU22" i="3"/>
  <c r="CA11" i="3"/>
  <c r="CB11" i="3" s="1"/>
  <c r="FU11" i="3"/>
  <c r="CA21" i="3"/>
  <c r="CB21" i="3" s="1"/>
  <c r="FU21" i="3"/>
  <c r="CA10" i="3"/>
  <c r="CB10" i="3" s="1"/>
  <c r="FU10" i="3"/>
  <c r="CA20" i="3"/>
  <c r="CB20" i="3" s="1"/>
  <c r="FU20" i="3"/>
  <c r="CA9" i="3"/>
  <c r="CB9" i="3" s="1"/>
  <c r="FU9" i="3"/>
  <c r="AI31" i="4"/>
  <c r="AJ31" i="4" s="1"/>
  <c r="FJ31" i="4"/>
  <c r="AI21" i="4"/>
  <c r="AJ21" i="4" s="1"/>
  <c r="FJ21" i="4"/>
  <c r="AI9" i="4"/>
  <c r="AJ9" i="4" s="1"/>
  <c r="FJ9" i="4"/>
  <c r="AI30" i="4"/>
  <c r="AJ30" i="4" s="1"/>
  <c r="FJ30" i="4"/>
  <c r="AI20" i="4"/>
  <c r="AJ20" i="4" s="1"/>
  <c r="FJ20" i="4"/>
  <c r="AI8" i="4"/>
  <c r="AJ8" i="4" s="1"/>
  <c r="FJ8" i="4"/>
  <c r="AI15" i="4"/>
  <c r="AJ15" i="4" s="1"/>
  <c r="FJ15" i="4"/>
  <c r="AI14" i="4"/>
  <c r="AJ14" i="4" s="1"/>
  <c r="FJ14" i="4"/>
  <c r="AI29" i="4"/>
  <c r="AJ29" i="4" s="1"/>
  <c r="FJ29" i="4"/>
  <c r="AI19" i="4"/>
  <c r="AJ19" i="4" s="1"/>
  <c r="FJ19" i="4"/>
  <c r="AI7" i="4"/>
  <c r="AJ7" i="4" s="1"/>
  <c r="FJ7" i="4"/>
  <c r="AI28" i="4"/>
  <c r="AJ28" i="4" s="1"/>
  <c r="FJ28" i="4"/>
  <c r="AI18" i="4"/>
  <c r="AJ18" i="4" s="1"/>
  <c r="FJ18" i="4"/>
  <c r="AI6" i="4"/>
  <c r="AJ6" i="4" s="1"/>
  <c r="FJ6" i="4"/>
  <c r="AI17" i="4"/>
  <c r="AJ17" i="4" s="1"/>
  <c r="FJ17" i="4"/>
  <c r="AI5" i="4"/>
  <c r="AJ5" i="4" s="1"/>
  <c r="FJ5" i="4"/>
  <c r="AI26" i="4"/>
  <c r="AJ26" i="4" s="1"/>
  <c r="FJ26" i="4"/>
  <c r="AI27" i="4"/>
  <c r="AJ27" i="4" s="1"/>
  <c r="FJ27" i="4"/>
  <c r="AI16" i="4"/>
  <c r="AJ16" i="4" s="1"/>
  <c r="FJ16" i="4"/>
  <c r="AI4" i="4"/>
  <c r="AJ4" i="4" s="1"/>
  <c r="FJ4" i="4"/>
  <c r="AI3" i="4"/>
  <c r="AJ3" i="4" s="1"/>
  <c r="FJ3" i="4"/>
  <c r="AI25" i="4"/>
  <c r="AJ25" i="4" s="1"/>
  <c r="FJ25" i="4"/>
  <c r="AI13" i="4"/>
  <c r="AJ13" i="4" s="1"/>
  <c r="FJ13" i="4"/>
  <c r="AI34" i="4"/>
  <c r="AJ34" i="4" s="1"/>
  <c r="AI24" i="4"/>
  <c r="AJ24" i="4" s="1"/>
  <c r="FJ24" i="4"/>
  <c r="AI12" i="4"/>
  <c r="AJ12" i="4" s="1"/>
  <c r="FJ12" i="4"/>
  <c r="AI33" i="4"/>
  <c r="AJ33" i="4" s="1"/>
  <c r="FJ33" i="4"/>
  <c r="AI23" i="4"/>
  <c r="AJ23" i="4" s="1"/>
  <c r="FJ23" i="4"/>
  <c r="AI11" i="4"/>
  <c r="AJ11" i="4" s="1"/>
  <c r="FJ11" i="4"/>
  <c r="AI32" i="4"/>
  <c r="AJ32" i="4" s="1"/>
  <c r="FJ32" i="4"/>
  <c r="AI22" i="4"/>
  <c r="AJ22" i="4" s="1"/>
  <c r="FJ22" i="4"/>
  <c r="AI10" i="4"/>
  <c r="AJ10" i="4" s="1"/>
  <c r="FJ10" i="4"/>
  <c r="DE14" i="19"/>
  <c r="DD14" i="19"/>
  <c r="DE13" i="19"/>
  <c r="DD13" i="19"/>
  <c r="AK3" i="6"/>
  <c r="AK10" i="6"/>
  <c r="AK18" i="6"/>
  <c r="AK25" i="6"/>
  <c r="AK31" i="6"/>
  <c r="AK39" i="6"/>
  <c r="AK8" i="6"/>
  <c r="AK23" i="6"/>
  <c r="AK37" i="6"/>
  <c r="AK12" i="6"/>
  <c r="AK26" i="6"/>
  <c r="AK40" i="6"/>
  <c r="AK6" i="6"/>
  <c r="AK14" i="6"/>
  <c r="AK21" i="6"/>
  <c r="AK27" i="6"/>
  <c r="AK35" i="6"/>
  <c r="AK16" i="6"/>
  <c r="AK29" i="6"/>
  <c r="AK5" i="6"/>
  <c r="AK19" i="6"/>
  <c r="AK33" i="6"/>
  <c r="BG15" i="14"/>
  <c r="CG16" i="14"/>
  <c r="AH33" i="4"/>
  <c r="AH31" i="4"/>
  <c r="AH29" i="4"/>
  <c r="AH26" i="4"/>
  <c r="AH25" i="4"/>
  <c r="AH23" i="4"/>
  <c r="AH21" i="4"/>
  <c r="AH19" i="4"/>
  <c r="AH17" i="4"/>
  <c r="AH15" i="4"/>
  <c r="AH13" i="4"/>
  <c r="AH11" i="4"/>
  <c r="AH9" i="4"/>
  <c r="AH7" i="4"/>
  <c r="AH5" i="4"/>
  <c r="AH3" i="4"/>
  <c r="AH34" i="4"/>
  <c r="AH32" i="4"/>
  <c r="AH30" i="4"/>
  <c r="AH28" i="4"/>
  <c r="AH27" i="4"/>
  <c r="AH24" i="4"/>
  <c r="AH22" i="4"/>
  <c r="AH20" i="4"/>
  <c r="AH18" i="4"/>
  <c r="AH16" i="4"/>
  <c r="AH14" i="4"/>
  <c r="AH12" i="4"/>
  <c r="AH10" i="4"/>
  <c r="AH8" i="4"/>
  <c r="AH6" i="4"/>
  <c r="AH4" i="4"/>
  <c r="AH16" i="14"/>
  <c r="AH14" i="14"/>
  <c r="AH12" i="14"/>
  <c r="AH10" i="14"/>
  <c r="AH7" i="14"/>
  <c r="AH3" i="14"/>
  <c r="AI15" i="14"/>
  <c r="AJ15" i="14" s="1"/>
  <c r="AI13" i="14"/>
  <c r="AJ13" i="14" s="1"/>
  <c r="AI11" i="14"/>
  <c r="AJ11" i="14" s="1"/>
  <c r="AI9" i="14"/>
  <c r="AJ9" i="14" s="1"/>
  <c r="AI8" i="14"/>
  <c r="AJ8" i="14" s="1"/>
  <c r="AI6" i="14"/>
  <c r="AJ6" i="14" s="1"/>
  <c r="AI5" i="14"/>
  <c r="AJ5" i="14" s="1"/>
  <c r="AI4" i="14"/>
  <c r="AJ4" i="14" s="1"/>
  <c r="AH26" i="5"/>
  <c r="AH24" i="5"/>
  <c r="AH22" i="5"/>
  <c r="AH20" i="5"/>
  <c r="AH18" i="5"/>
  <c r="AH16" i="5"/>
  <c r="AH14" i="5"/>
  <c r="AH12" i="5"/>
  <c r="AH10" i="5"/>
  <c r="AH7" i="5"/>
  <c r="AH5" i="5"/>
  <c r="AH3" i="5"/>
  <c r="AH25" i="5"/>
  <c r="AH23" i="5"/>
  <c r="AH21" i="5"/>
  <c r="AH19" i="5"/>
  <c r="AH17" i="5"/>
  <c r="AH15" i="5"/>
  <c r="AH13" i="5"/>
  <c r="AH11" i="5"/>
  <c r="AH9" i="5"/>
  <c r="AH8" i="5"/>
  <c r="AH6" i="5"/>
  <c r="AH4" i="5"/>
  <c r="BD15" i="14"/>
  <c r="BD11" i="14"/>
  <c r="BD8" i="14"/>
  <c r="BD5" i="14"/>
  <c r="BE13" i="14"/>
  <c r="BF13" i="14" s="1"/>
  <c r="BE9" i="14"/>
  <c r="BF9" i="14" s="1"/>
  <c r="BE6" i="14"/>
  <c r="BF6" i="14" s="1"/>
  <c r="BE4" i="14"/>
  <c r="BF4" i="14" s="1"/>
  <c r="BD16" i="14"/>
  <c r="BD14" i="14"/>
  <c r="BD12" i="14"/>
  <c r="BD10" i="14"/>
  <c r="BD7" i="14"/>
  <c r="BD3" i="14"/>
  <c r="CK8" i="3" l="1"/>
  <c r="CL8" i="3" s="1"/>
  <c r="CG5" i="3"/>
  <c r="CR20" i="4"/>
  <c r="FG20" i="4" s="1"/>
  <c r="FH20" i="4" s="1"/>
  <c r="CG16" i="3"/>
  <c r="CV8" i="4"/>
  <c r="CW8" i="4" s="1"/>
  <c r="CV11" i="4"/>
  <c r="CW11" i="4" s="1"/>
  <c r="CV23" i="4"/>
  <c r="CW23" i="4" s="1"/>
  <c r="CV33" i="4"/>
  <c r="CW33" i="4" s="1"/>
  <c r="CV24" i="4"/>
  <c r="CW24" i="4" s="1"/>
  <c r="CR26" i="4"/>
  <c r="CV29" i="4"/>
  <c r="CW29" i="4" s="1"/>
  <c r="BG8" i="14"/>
  <c r="BG7" i="14"/>
  <c r="CG10" i="14"/>
  <c r="BG3" i="14"/>
  <c r="CK12" i="14"/>
  <c r="CL12" i="14" s="1"/>
  <c r="CK14" i="14"/>
  <c r="CL14" i="14" s="1"/>
  <c r="BG5" i="14"/>
  <c r="BG16" i="14"/>
  <c r="CK15" i="3"/>
  <c r="CL15" i="3" s="1"/>
  <c r="CG7" i="3"/>
  <c r="FR7" i="3" s="1"/>
  <c r="FS7" i="3" s="1"/>
  <c r="CK18" i="3"/>
  <c r="CL18" i="3" s="1"/>
  <c r="CK9" i="3"/>
  <c r="CL9" i="3" s="1"/>
  <c r="CG20" i="3"/>
  <c r="FR20" i="3" s="1"/>
  <c r="FS20" i="3" s="1"/>
  <c r="CG10" i="3"/>
  <c r="FR10" i="3" s="1"/>
  <c r="FS10" i="3" s="1"/>
  <c r="CG21" i="3"/>
  <c r="FR21" i="3" s="1"/>
  <c r="FS21" i="3" s="1"/>
  <c r="CG11" i="3"/>
  <c r="FR11" i="3" s="1"/>
  <c r="FS11" i="3" s="1"/>
  <c r="CG12" i="3"/>
  <c r="FR12" i="3" s="1"/>
  <c r="FS12" i="3" s="1"/>
  <c r="CG23" i="3"/>
  <c r="FR23" i="3" s="1"/>
  <c r="FS23" i="3" s="1"/>
  <c r="CK13" i="3"/>
  <c r="CL13" i="3" s="1"/>
  <c r="CG14" i="3"/>
  <c r="FR14" i="3" s="1"/>
  <c r="FS14" i="3" s="1"/>
  <c r="CK3" i="3"/>
  <c r="CL3" i="3" s="1"/>
  <c r="CG4" i="3"/>
  <c r="FR4" i="3" s="1"/>
  <c r="FS4" i="3" s="1"/>
  <c r="CG15" i="3"/>
  <c r="FR15" i="3" s="1"/>
  <c r="FS15" i="3" s="1"/>
  <c r="CK5" i="3"/>
  <c r="CL5" i="3" s="1"/>
  <c r="CK16" i="3"/>
  <c r="CL16" i="3" s="1"/>
  <c r="CG19" i="3"/>
  <c r="FR19" i="3" s="1"/>
  <c r="FS19" i="3" s="1"/>
  <c r="CG6" i="3"/>
  <c r="FR6" i="3" s="1"/>
  <c r="FS6" i="3" s="1"/>
  <c r="CG17" i="3"/>
  <c r="FR17" i="3" s="1"/>
  <c r="FS17" i="3" s="1"/>
  <c r="CG8" i="3"/>
  <c r="FR8" i="3" s="1"/>
  <c r="FS8" i="3" s="1"/>
  <c r="CK7" i="3"/>
  <c r="CL7" i="3" s="1"/>
  <c r="CG18" i="3"/>
  <c r="FR18" i="3" s="1"/>
  <c r="FS18" i="3" s="1"/>
  <c r="CK4" i="3"/>
  <c r="CL4" i="3" s="1"/>
  <c r="CG3" i="14"/>
  <c r="CG12" i="14"/>
  <c r="CK10" i="14"/>
  <c r="CL10" i="14" s="1"/>
  <c r="BG12" i="14"/>
  <c r="CK3" i="14"/>
  <c r="CL3" i="14" s="1"/>
  <c r="CG14" i="14"/>
  <c r="FR14" i="14" s="1"/>
  <c r="FS14" i="14" s="1"/>
  <c r="CK16" i="14"/>
  <c r="CL16" i="14" s="1"/>
  <c r="BG10" i="14"/>
  <c r="FR3" i="14"/>
  <c r="FS3" i="14" s="1"/>
  <c r="FR12" i="14"/>
  <c r="FS12" i="14" s="1"/>
  <c r="FR16" i="14"/>
  <c r="FS16" i="14" s="1"/>
  <c r="FR10" i="14"/>
  <c r="FS10" i="14" s="1"/>
  <c r="CK6" i="3"/>
  <c r="CL6" i="3" s="1"/>
  <c r="CK12" i="3"/>
  <c r="CL12" i="3" s="1"/>
  <c r="CK17" i="3"/>
  <c r="CL17" i="3" s="1"/>
  <c r="CK21" i="3"/>
  <c r="CL21" i="3" s="1"/>
  <c r="CK14" i="3"/>
  <c r="CL14" i="3" s="1"/>
  <c r="CG13" i="3"/>
  <c r="CK10" i="3"/>
  <c r="CL10" i="3" s="1"/>
  <c r="FR5" i="3"/>
  <c r="FS5" i="3" s="1"/>
  <c r="CG7" i="14"/>
  <c r="CI7" i="14" s="1"/>
  <c r="BG14" i="14"/>
  <c r="FV11" i="14"/>
  <c r="FV7" i="14"/>
  <c r="FV14" i="14"/>
  <c r="FV10" i="14"/>
  <c r="FV5" i="14"/>
  <c r="FV4" i="14"/>
  <c r="FV3" i="14"/>
  <c r="FV15" i="14"/>
  <c r="FV6" i="14"/>
  <c r="BG11" i="14"/>
  <c r="FV8" i="14"/>
  <c r="FV12" i="14"/>
  <c r="FV16" i="14"/>
  <c r="FV9" i="14"/>
  <c r="FV13" i="14"/>
  <c r="CK7" i="14"/>
  <c r="CL7" i="14" s="1"/>
  <c r="CV7" i="4"/>
  <c r="CW7" i="4" s="1"/>
  <c r="CR7" i="4"/>
  <c r="CS7" i="4" s="1"/>
  <c r="CV19" i="4"/>
  <c r="CW19" i="4" s="1"/>
  <c r="CV20" i="4"/>
  <c r="CW20" i="4" s="1"/>
  <c r="CR5" i="4"/>
  <c r="CT5" i="4" s="1"/>
  <c r="CR8" i="4"/>
  <c r="CR28" i="4"/>
  <c r="CT28" i="4" s="1"/>
  <c r="CV28" i="4"/>
  <c r="CW28" i="4" s="1"/>
  <c r="CR3" i="4"/>
  <c r="CV30" i="4"/>
  <c r="CW30" i="4" s="1"/>
  <c r="CR4" i="4"/>
  <c r="CT4" i="4" s="1"/>
  <c r="CV5" i="4"/>
  <c r="CW5" i="4" s="1"/>
  <c r="CR30" i="4"/>
  <c r="CT30" i="4" s="1"/>
  <c r="CV13" i="4"/>
  <c r="CW13" i="4" s="1"/>
  <c r="CR12" i="4"/>
  <c r="CT12" i="4" s="1"/>
  <c r="CV18" i="4"/>
  <c r="CW18" i="4" s="1"/>
  <c r="CV15" i="4"/>
  <c r="CW15" i="4" s="1"/>
  <c r="CR18" i="4"/>
  <c r="CS18" i="4" s="1"/>
  <c r="CR15" i="4"/>
  <c r="CR17" i="4"/>
  <c r="CT17" i="4" s="1"/>
  <c r="CR31" i="4"/>
  <c r="CV31" i="4"/>
  <c r="CW31" i="4" s="1"/>
  <c r="CR10" i="4"/>
  <c r="CT10" i="4" s="1"/>
  <c r="CV17" i="4"/>
  <c r="CW17" i="4" s="1"/>
  <c r="CV4" i="4"/>
  <c r="CW4" i="4" s="1"/>
  <c r="CV3" i="4"/>
  <c r="CW3" i="4" s="1"/>
  <c r="CR19" i="4"/>
  <c r="CR32" i="4"/>
  <c r="CV14" i="4"/>
  <c r="CW14" i="4" s="1"/>
  <c r="CR14" i="4"/>
  <c r="CR21" i="4"/>
  <c r="CR25" i="4"/>
  <c r="CV6" i="4"/>
  <c r="CW6" i="4" s="1"/>
  <c r="CV21" i="4"/>
  <c r="CW21" i="4" s="1"/>
  <c r="CR6" i="4"/>
  <c r="CV27" i="4"/>
  <c r="CW27" i="4" s="1"/>
  <c r="CR34" i="4"/>
  <c r="CS34" i="4" s="1"/>
  <c r="CV34" i="4"/>
  <c r="CW34" i="4" s="1"/>
  <c r="CR11" i="4"/>
  <c r="CV10" i="4"/>
  <c r="CW10" i="4" s="1"/>
  <c r="CR27" i="4"/>
  <c r="CR13" i="4"/>
  <c r="CT13" i="4" s="1"/>
  <c r="CV25" i="4"/>
  <c r="CW25" i="4" s="1"/>
  <c r="CR23" i="4"/>
  <c r="CT23" i="4" s="1"/>
  <c r="CV26" i="4"/>
  <c r="CW26" i="4" s="1"/>
  <c r="CV12" i="4"/>
  <c r="CW12" i="4" s="1"/>
  <c r="CR33" i="4"/>
  <c r="CV32" i="4"/>
  <c r="CW32" i="4" s="1"/>
  <c r="CR22" i="4"/>
  <c r="CR24" i="4"/>
  <c r="CS24" i="4" s="1"/>
  <c r="CR29" i="4"/>
  <c r="CT29" i="4" s="1"/>
  <c r="CK23" i="3"/>
  <c r="CL23" i="3" s="1"/>
  <c r="CK19" i="3"/>
  <c r="CL19" i="3" s="1"/>
  <c r="CG3" i="3"/>
  <c r="CH3" i="3" s="1"/>
  <c r="CK20" i="3"/>
  <c r="CL20" i="3" s="1"/>
  <c r="CG9" i="3"/>
  <c r="CI9" i="3" s="1"/>
  <c r="CK11" i="3"/>
  <c r="CL11" i="3" s="1"/>
  <c r="FV11" i="3"/>
  <c r="FV3" i="3"/>
  <c r="FV19" i="3"/>
  <c r="FV22" i="3"/>
  <c r="FV6" i="3"/>
  <c r="CK22" i="3"/>
  <c r="CL22" i="3" s="1"/>
  <c r="FV9" i="3"/>
  <c r="FV12" i="3"/>
  <c r="FV4" i="3"/>
  <c r="FV17" i="3"/>
  <c r="CG22" i="3"/>
  <c r="CH22" i="3" s="1"/>
  <c r="FV20" i="3"/>
  <c r="FV23" i="3"/>
  <c r="FV15" i="3"/>
  <c r="FV8" i="3"/>
  <c r="FV10" i="3"/>
  <c r="FV13" i="3"/>
  <c r="FV5" i="3"/>
  <c r="FV7" i="3"/>
  <c r="FV21" i="3"/>
  <c r="FV14" i="3"/>
  <c r="FV16" i="3"/>
  <c r="FV18" i="3"/>
  <c r="CV22" i="4"/>
  <c r="CW22" i="4" s="1"/>
  <c r="FK16" i="4"/>
  <c r="CR16" i="4"/>
  <c r="FK23" i="4"/>
  <c r="FK25" i="4"/>
  <c r="FK26" i="4"/>
  <c r="FK28" i="4"/>
  <c r="FK8" i="4"/>
  <c r="FK33" i="4"/>
  <c r="FK3" i="4"/>
  <c r="FK5" i="4"/>
  <c r="FK7" i="4"/>
  <c r="FK20" i="4"/>
  <c r="FK10" i="4"/>
  <c r="FK12" i="4"/>
  <c r="FK4" i="4"/>
  <c r="FK17" i="4"/>
  <c r="FK19" i="4"/>
  <c r="FK30" i="4"/>
  <c r="FK9" i="4"/>
  <c r="FK22" i="4"/>
  <c r="FK29" i="4"/>
  <c r="CR9" i="4"/>
  <c r="FK32" i="4"/>
  <c r="FK34" i="4"/>
  <c r="FK27" i="4"/>
  <c r="FK6" i="4"/>
  <c r="FK14" i="4"/>
  <c r="FK21" i="4"/>
  <c r="CV9" i="4"/>
  <c r="CW9" i="4" s="1"/>
  <c r="FK24" i="4"/>
  <c r="CV16" i="4"/>
  <c r="CW16" i="4" s="1"/>
  <c r="FK11" i="4"/>
  <c r="FK13" i="4"/>
  <c r="FK18" i="4"/>
  <c r="FK15" i="4"/>
  <c r="FK31" i="4"/>
  <c r="BG4" i="14"/>
  <c r="BG9" i="14"/>
  <c r="CG4" i="14"/>
  <c r="CK4" i="14"/>
  <c r="CL4" i="14" s="1"/>
  <c r="CG6" i="14"/>
  <c r="CK6" i="14"/>
  <c r="CL6" i="14" s="1"/>
  <c r="CG9" i="14"/>
  <c r="CK9" i="14"/>
  <c r="CL9" i="14" s="1"/>
  <c r="CG13" i="14"/>
  <c r="CK13" i="14"/>
  <c r="CL13" i="14" s="1"/>
  <c r="CI16" i="14"/>
  <c r="CH16" i="14"/>
  <c r="BG6" i="14"/>
  <c r="BG13" i="14"/>
  <c r="CK5" i="14"/>
  <c r="CL5" i="14" s="1"/>
  <c r="CG5" i="14"/>
  <c r="CK8" i="14"/>
  <c r="CL8" i="14" s="1"/>
  <c r="CG8" i="14"/>
  <c r="CK11" i="14"/>
  <c r="CL11" i="14" s="1"/>
  <c r="CG11" i="14"/>
  <c r="CK15" i="14"/>
  <c r="CL15" i="14" s="1"/>
  <c r="CG15" i="14"/>
  <c r="CH5" i="3"/>
  <c r="CH12" i="14" l="1"/>
  <c r="CI12" i="14"/>
  <c r="CH16" i="3"/>
  <c r="FG26" i="4"/>
  <c r="FH26" i="4" s="1"/>
  <c r="CH7" i="14"/>
  <c r="CI3" i="14"/>
  <c r="CH23" i="3"/>
  <c r="CH11" i="3"/>
  <c r="CH14" i="3"/>
  <c r="CI20" i="3"/>
  <c r="CH12" i="3"/>
  <c r="FR16" i="3"/>
  <c r="FS16" i="3" s="1"/>
  <c r="CI13" i="3"/>
  <c r="CI16" i="3"/>
  <c r="CI5" i="3"/>
  <c r="CI3" i="3"/>
  <c r="CI6" i="3"/>
  <c r="CI7" i="3"/>
  <c r="CH19" i="3"/>
  <c r="CI4" i="3"/>
  <c r="CH13" i="3"/>
  <c r="CH10" i="3"/>
  <c r="FR13" i="3"/>
  <c r="FS13" i="3" s="1"/>
  <c r="CI10" i="14"/>
  <c r="CT34" i="4"/>
  <c r="CS26" i="4"/>
  <c r="CS20" i="4"/>
  <c r="CH17" i="3"/>
  <c r="CH7" i="3"/>
  <c r="CI23" i="3"/>
  <c r="CI19" i="3"/>
  <c r="CH4" i="3"/>
  <c r="CI11" i="3"/>
  <c r="CI17" i="3"/>
  <c r="CI14" i="3"/>
  <c r="CI10" i="3"/>
  <c r="CS30" i="4"/>
  <c r="CT20" i="4"/>
  <c r="CT26" i="4"/>
  <c r="CT7" i="4"/>
  <c r="CS29" i="4"/>
  <c r="CI22" i="3"/>
  <c r="CH15" i="3"/>
  <c r="CH8" i="3"/>
  <c r="CI18" i="3"/>
  <c r="CI21" i="3"/>
  <c r="CS23" i="4"/>
  <c r="CS4" i="4"/>
  <c r="CS28" i="4"/>
  <c r="CH9" i="3"/>
  <c r="CH10" i="14"/>
  <c r="CH3" i="14"/>
  <c r="CH20" i="3"/>
  <c r="CI15" i="3"/>
  <c r="CI12" i="3"/>
  <c r="CI8" i="3"/>
  <c r="CH18" i="3"/>
  <c r="CH21" i="3"/>
  <c r="CH6" i="3"/>
  <c r="CS12" i="4"/>
  <c r="CH14" i="14"/>
  <c r="CI14" i="14"/>
  <c r="FR11" i="14"/>
  <c r="FS11" i="14" s="1"/>
  <c r="FR5" i="14"/>
  <c r="FS5" i="14" s="1"/>
  <c r="FR13" i="14"/>
  <c r="FS13" i="14" s="1"/>
  <c r="FR9" i="14"/>
  <c r="FS9" i="14" s="1"/>
  <c r="FR6" i="14"/>
  <c r="FS6" i="14" s="1"/>
  <c r="FR4" i="14"/>
  <c r="FS4" i="14" s="1"/>
  <c r="FW13" i="14"/>
  <c r="FW9" i="14"/>
  <c r="FW16" i="14"/>
  <c r="FW8" i="14"/>
  <c r="FR7" i="14"/>
  <c r="FS7" i="14" s="1"/>
  <c r="FR15" i="14"/>
  <c r="FS15" i="14" s="1"/>
  <c r="FR8" i="14"/>
  <c r="FS8" i="14" s="1"/>
  <c r="FW6" i="14"/>
  <c r="FW15" i="14"/>
  <c r="FW3" i="14"/>
  <c r="FW4" i="14"/>
  <c r="FW5" i="14"/>
  <c r="FW10" i="14"/>
  <c r="FW14" i="14"/>
  <c r="FW7" i="14"/>
  <c r="FW11" i="14"/>
  <c r="FL15" i="4"/>
  <c r="FL11" i="4"/>
  <c r="FL24" i="4"/>
  <c r="FL14" i="4"/>
  <c r="FL27" i="4"/>
  <c r="FL32" i="4"/>
  <c r="FL29" i="4"/>
  <c r="FL9" i="4"/>
  <c r="FL19" i="4"/>
  <c r="FL4" i="4"/>
  <c r="FL10" i="4"/>
  <c r="FL7" i="4"/>
  <c r="FL3" i="4"/>
  <c r="FL8" i="4"/>
  <c r="FL26" i="4"/>
  <c r="FL16" i="4"/>
  <c r="FG13" i="4"/>
  <c r="FH13" i="4" s="1"/>
  <c r="FG11" i="4"/>
  <c r="FH11" i="4" s="1"/>
  <c r="FG25" i="4"/>
  <c r="FH25" i="4" s="1"/>
  <c r="FG14" i="4"/>
  <c r="FH14" i="4" s="1"/>
  <c r="FG32" i="4"/>
  <c r="FH32" i="4" s="1"/>
  <c r="FG10" i="4"/>
  <c r="FH10" i="4" s="1"/>
  <c r="FG31" i="4"/>
  <c r="FH31" i="4" s="1"/>
  <c r="FG15" i="4"/>
  <c r="FH15" i="4" s="1"/>
  <c r="FG12" i="4"/>
  <c r="FH12" i="4" s="1"/>
  <c r="FG30" i="4"/>
  <c r="FH30" i="4" s="1"/>
  <c r="FG4" i="4"/>
  <c r="FH4" i="4" s="1"/>
  <c r="FG3" i="4"/>
  <c r="FH3" i="4" s="1"/>
  <c r="FG28" i="4"/>
  <c r="FH28" i="4" s="1"/>
  <c r="FG5" i="4"/>
  <c r="FH5" i="4" s="1"/>
  <c r="FL31" i="4"/>
  <c r="FL18" i="4"/>
  <c r="FL13" i="4"/>
  <c r="FL21" i="4"/>
  <c r="FL6" i="4"/>
  <c r="FL34" i="4"/>
  <c r="FG9" i="4"/>
  <c r="FH9" i="4" s="1"/>
  <c r="FL22" i="4"/>
  <c r="FL30" i="4"/>
  <c r="FL17" i="4"/>
  <c r="FL12" i="4"/>
  <c r="FL20" i="4"/>
  <c r="FL5" i="4"/>
  <c r="FL33" i="4"/>
  <c r="FL28" i="4"/>
  <c r="FL25" i="4"/>
  <c r="FG16" i="4"/>
  <c r="FH16" i="4" s="1"/>
  <c r="FG29" i="4"/>
  <c r="FH29" i="4" s="1"/>
  <c r="FG24" i="4"/>
  <c r="FH24" i="4" s="1"/>
  <c r="FG22" i="4"/>
  <c r="FH22" i="4" s="1"/>
  <c r="FG33" i="4"/>
  <c r="FH33" i="4" s="1"/>
  <c r="FG27" i="4"/>
  <c r="FH27" i="4" s="1"/>
  <c r="FG34" i="4"/>
  <c r="FH34" i="4" s="1"/>
  <c r="FG6" i="4"/>
  <c r="FH6" i="4" s="1"/>
  <c r="FG21" i="4"/>
  <c r="FH21" i="4" s="1"/>
  <c r="FG19" i="4"/>
  <c r="FH19" i="4" s="1"/>
  <c r="FG17" i="4"/>
  <c r="FH17" i="4" s="1"/>
  <c r="FG18" i="4"/>
  <c r="FH18" i="4" s="1"/>
  <c r="FG8" i="4"/>
  <c r="FH8" i="4" s="1"/>
  <c r="FG7" i="4"/>
  <c r="FH7" i="4" s="1"/>
  <c r="FW18" i="3"/>
  <c r="FW16" i="3"/>
  <c r="FW14" i="3"/>
  <c r="FW21" i="3"/>
  <c r="FW7" i="3"/>
  <c r="FW5" i="3"/>
  <c r="FW13" i="3"/>
  <c r="FW10" i="3"/>
  <c r="FW8" i="3"/>
  <c r="FW15" i="3"/>
  <c r="FW23" i="3"/>
  <c r="FW20" i="3"/>
  <c r="FR22" i="3"/>
  <c r="FS22" i="3" s="1"/>
  <c r="FW6" i="3"/>
  <c r="FW22" i="3"/>
  <c r="FW19" i="3"/>
  <c r="FW3" i="3"/>
  <c r="FW11" i="3"/>
  <c r="FR3" i="3"/>
  <c r="FS3" i="3" s="1"/>
  <c r="FW17" i="3"/>
  <c r="FW4" i="3"/>
  <c r="FW12" i="3"/>
  <c r="FW9" i="3"/>
  <c r="FR9" i="3"/>
  <c r="FS9" i="3" s="1"/>
  <c r="FL23" i="4"/>
  <c r="FG23" i="4"/>
  <c r="FH23" i="4" s="1"/>
  <c r="FW12" i="14"/>
  <c r="CS15" i="4"/>
  <c r="CT15" i="4"/>
  <c r="CS6" i="4"/>
  <c r="CS14" i="4"/>
  <c r="CT14" i="4"/>
  <c r="CT25" i="4"/>
  <c r="CS10" i="4"/>
  <c r="CT6" i="4"/>
  <c r="CS25" i="4"/>
  <c r="CS33" i="4"/>
  <c r="CT33" i="4"/>
  <c r="CS31" i="4"/>
  <c r="CS3" i="4"/>
  <c r="CT3" i="4"/>
  <c r="CS19" i="4"/>
  <c r="CT31" i="4"/>
  <c r="CT19" i="4"/>
  <c r="CS16" i="4"/>
  <c r="CT16" i="4"/>
  <c r="CS13" i="4"/>
  <c r="CS17" i="4"/>
  <c r="CS8" i="4"/>
  <c r="CT18" i="4"/>
  <c r="CT8" i="4"/>
  <c r="CS5" i="4"/>
  <c r="CT24" i="4"/>
  <c r="CS27" i="4"/>
  <c r="CT27" i="4"/>
  <c r="CS21" i="4"/>
  <c r="CT21" i="4"/>
  <c r="CS22" i="4"/>
  <c r="CT22" i="4"/>
  <c r="CT32" i="4"/>
  <c r="CS32" i="4"/>
  <c r="CS11" i="4"/>
  <c r="CT11" i="4"/>
  <c r="CS9" i="4"/>
  <c r="CT9" i="4"/>
  <c r="CI15" i="14"/>
  <c r="CH15" i="14"/>
  <c r="CI11" i="14"/>
  <c r="CH11" i="14"/>
  <c r="CI5" i="14"/>
  <c r="CH5" i="14"/>
  <c r="CI13" i="14"/>
  <c r="CH13" i="14"/>
  <c r="CI6" i="14"/>
  <c r="CH6" i="14"/>
  <c r="CI8" i="14"/>
  <c r="CH8" i="14"/>
  <c r="CI9" i="14"/>
  <c r="CH9" i="14"/>
  <c r="CI4" i="14"/>
  <c r="CH4" i="14"/>
  <c r="V12" i="19"/>
  <c r="U12" i="19"/>
  <c r="O12" i="19"/>
  <c r="P12" i="19" s="1"/>
  <c r="K12" i="19"/>
  <c r="L12" i="19" s="1"/>
  <c r="V11" i="19"/>
  <c r="U11" i="19"/>
  <c r="O11" i="19"/>
  <c r="P11" i="19" s="1"/>
  <c r="K11" i="19"/>
  <c r="L11" i="19" s="1"/>
  <c r="V10" i="19"/>
  <c r="U10" i="19"/>
  <c r="O10" i="19"/>
  <c r="P10" i="19" s="1"/>
  <c r="K10" i="19"/>
  <c r="L10" i="19" s="1"/>
  <c r="V9" i="19"/>
  <c r="U9" i="19"/>
  <c r="O9" i="19"/>
  <c r="P9" i="19" s="1"/>
  <c r="K9" i="19"/>
  <c r="L9" i="19" s="1"/>
  <c r="V8" i="19"/>
  <c r="U8" i="19"/>
  <c r="O8" i="19"/>
  <c r="P8" i="19" s="1"/>
  <c r="K8" i="19"/>
  <c r="L8" i="19" s="1"/>
  <c r="V7" i="19"/>
  <c r="U7" i="19"/>
  <c r="O7" i="19"/>
  <c r="P7" i="19" s="1"/>
  <c r="K7" i="19"/>
  <c r="L7" i="19" s="1"/>
  <c r="V6" i="19"/>
  <c r="U6" i="19"/>
  <c r="O6" i="19"/>
  <c r="P6" i="19" s="1"/>
  <c r="K6" i="19"/>
  <c r="L6" i="19" s="1"/>
  <c r="V5" i="19"/>
  <c r="U5" i="19"/>
  <c r="O5" i="19"/>
  <c r="P5" i="19" s="1"/>
  <c r="K5" i="19"/>
  <c r="L5" i="19" s="1"/>
  <c r="V3" i="19"/>
  <c r="U3" i="19"/>
  <c r="O3" i="19"/>
  <c r="P3" i="19" s="1"/>
  <c r="K3" i="19"/>
  <c r="L3" i="19" s="1"/>
  <c r="V4" i="19"/>
  <c r="U4" i="19"/>
  <c r="O4" i="19"/>
  <c r="P4" i="19" s="1"/>
  <c r="K4" i="19"/>
  <c r="L4" i="19" s="1"/>
  <c r="BN2" i="19"/>
  <c r="AH2" i="19"/>
  <c r="V2" i="19"/>
  <c r="W2" i="19" s="1"/>
  <c r="U2" i="19"/>
  <c r="O2" i="19"/>
  <c r="P2" i="19" s="1"/>
  <c r="K2" i="19"/>
  <c r="L2" i="19" s="1"/>
  <c r="O15" i="18"/>
  <c r="P15" i="18" s="1"/>
  <c r="K15" i="18"/>
  <c r="L15" i="18" s="1"/>
  <c r="O14" i="18"/>
  <c r="P14" i="18" s="1"/>
  <c r="K14" i="18"/>
  <c r="L14" i="18" s="1"/>
  <c r="O13" i="18"/>
  <c r="P13" i="18" s="1"/>
  <c r="K13" i="18"/>
  <c r="L13" i="18" s="1"/>
  <c r="O12" i="18"/>
  <c r="P12" i="18" s="1"/>
  <c r="K12" i="18"/>
  <c r="L12" i="18" s="1"/>
  <c r="O11" i="18"/>
  <c r="P11" i="18" s="1"/>
  <c r="K11" i="18"/>
  <c r="L11" i="18" s="1"/>
  <c r="O10" i="18"/>
  <c r="P10" i="18" s="1"/>
  <c r="K10" i="18"/>
  <c r="L10" i="18" s="1"/>
  <c r="O9" i="18"/>
  <c r="P9" i="18" s="1"/>
  <c r="K9" i="18"/>
  <c r="L9" i="18" s="1"/>
  <c r="O8" i="18"/>
  <c r="P8" i="18" s="1"/>
  <c r="K8" i="18"/>
  <c r="L8" i="18" s="1"/>
  <c r="O7" i="18"/>
  <c r="P7" i="18" s="1"/>
  <c r="K7" i="18"/>
  <c r="L7" i="18" s="1"/>
  <c r="O6" i="18"/>
  <c r="P6" i="18" s="1"/>
  <c r="K6" i="18"/>
  <c r="L6" i="18" s="1"/>
  <c r="O5" i="18"/>
  <c r="P5" i="18" s="1"/>
  <c r="K5" i="18"/>
  <c r="L5" i="18" s="1"/>
  <c r="O4" i="18"/>
  <c r="P4" i="18" s="1"/>
  <c r="K4" i="18"/>
  <c r="L4" i="18" s="1"/>
  <c r="O3" i="18"/>
  <c r="P3" i="18" s="1"/>
  <c r="K3" i="18"/>
  <c r="L3" i="18" s="1"/>
  <c r="BC2" i="18"/>
  <c r="AT2" i="18"/>
  <c r="AU2" i="18" s="1"/>
  <c r="AG2" i="18"/>
  <c r="AI2" i="18" s="1"/>
  <c r="AJ2" i="18" s="1"/>
  <c r="V2" i="18"/>
  <c r="X2" i="18" s="1"/>
  <c r="Y2" i="18" s="1"/>
  <c r="O2" i="18"/>
  <c r="P2" i="18" s="1"/>
  <c r="K2" i="18"/>
  <c r="L2" i="18" s="1"/>
  <c r="CJ2" i="5"/>
  <c r="BC2" i="5"/>
  <c r="BD2" i="5" s="1"/>
  <c r="CJ2" i="6"/>
  <c r="BY2" i="6"/>
  <c r="BZ2" i="6" s="1"/>
  <c r="BD2" i="14"/>
  <c r="AR2" i="14"/>
  <c r="AS2" i="14" s="1"/>
  <c r="BZ2" i="14"/>
  <c r="BN2" i="14"/>
  <c r="BN2" i="4"/>
  <c r="BO2" i="4" s="1"/>
  <c r="BN2" i="3"/>
  <c r="BO2" i="3" s="1"/>
  <c r="BO2" i="19" l="1"/>
  <c r="HX2" i="19"/>
  <c r="W4" i="19"/>
  <c r="HX4" i="19"/>
  <c r="W3" i="19"/>
  <c r="HX3" i="19"/>
  <c r="W5" i="19"/>
  <c r="HX5" i="19"/>
  <c r="W6" i="19"/>
  <c r="HX6" i="19"/>
  <c r="W7" i="19"/>
  <c r="HX7" i="19"/>
  <c r="W8" i="19"/>
  <c r="HX8" i="19"/>
  <c r="W9" i="19"/>
  <c r="HX9" i="19"/>
  <c r="W10" i="19"/>
  <c r="HX10" i="19"/>
  <c r="W11" i="19"/>
  <c r="HX11" i="19"/>
  <c r="W12" i="19"/>
  <c r="HX12" i="19"/>
  <c r="BE2" i="18"/>
  <c r="BF2" i="18" s="1"/>
  <c r="HB2" i="18"/>
  <c r="CK2" i="5"/>
  <c r="CK2" i="6"/>
  <c r="BO2" i="14"/>
  <c r="FU2" i="14"/>
  <c r="Q2" i="18"/>
  <c r="AK2" i="18"/>
  <c r="Q3" i="18"/>
  <c r="Q4" i="18"/>
  <c r="Q5" i="18"/>
  <c r="Q6" i="18"/>
  <c r="Q7" i="18"/>
  <c r="Q8" i="18"/>
  <c r="Q9" i="18"/>
  <c r="Q10" i="18"/>
  <c r="Q11" i="18"/>
  <c r="Q12" i="18"/>
  <c r="Q13" i="18"/>
  <c r="Q14" i="18"/>
  <c r="Q15" i="18"/>
  <c r="M2" i="18"/>
  <c r="AV2" i="18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Q3" i="19"/>
  <c r="Q5" i="19"/>
  <c r="M2" i="19"/>
  <c r="M4" i="19"/>
  <c r="M3" i="19"/>
  <c r="M5" i="19"/>
  <c r="M6" i="19"/>
  <c r="M7" i="19"/>
  <c r="M8" i="19"/>
  <c r="M9" i="19"/>
  <c r="M10" i="19"/>
  <c r="M11" i="19"/>
  <c r="M12" i="19"/>
  <c r="Q2" i="19"/>
  <c r="Q4" i="19"/>
  <c r="Q6" i="19"/>
  <c r="Q7" i="19"/>
  <c r="Q8" i="19"/>
  <c r="Q9" i="19"/>
  <c r="Q10" i="19"/>
  <c r="Q11" i="19"/>
  <c r="Q12" i="19"/>
  <c r="W2" i="18"/>
  <c r="BD2" i="18"/>
  <c r="X4" i="19"/>
  <c r="Y4" i="19" s="1"/>
  <c r="X5" i="19"/>
  <c r="Y5" i="19" s="1"/>
  <c r="AH2" i="18"/>
  <c r="AS2" i="18"/>
  <c r="X2" i="19"/>
  <c r="Y2" i="19" s="1"/>
  <c r="AI2" i="19"/>
  <c r="AJ2" i="19" s="1"/>
  <c r="BP2" i="19"/>
  <c r="BQ2" i="19" s="1"/>
  <c r="X3" i="19"/>
  <c r="Y3" i="19" s="1"/>
  <c r="X6" i="19"/>
  <c r="Y6" i="19" s="1"/>
  <c r="X7" i="19"/>
  <c r="Y7" i="19" s="1"/>
  <c r="X8" i="19"/>
  <c r="Y8" i="19" s="1"/>
  <c r="X9" i="19"/>
  <c r="Y9" i="19" s="1"/>
  <c r="X10" i="19"/>
  <c r="Y10" i="19" s="1"/>
  <c r="X11" i="19"/>
  <c r="Y11" i="19" s="1"/>
  <c r="X12" i="19"/>
  <c r="Y12" i="19" s="1"/>
  <c r="Z2" i="18"/>
  <c r="CL2" i="5"/>
  <c r="CM2" i="5" s="1"/>
  <c r="BE2" i="5"/>
  <c r="BF2" i="5" s="1"/>
  <c r="CL2" i="6"/>
  <c r="CM2" i="6" s="1"/>
  <c r="CA2" i="6"/>
  <c r="CB2" i="6" s="1"/>
  <c r="BG2" i="14"/>
  <c r="AT2" i="14"/>
  <c r="AU2" i="14" s="1"/>
  <c r="CA2" i="14"/>
  <c r="CB2" i="14" s="1"/>
  <c r="BP2" i="14"/>
  <c r="BQ2" i="14" s="1"/>
  <c r="BP2" i="4"/>
  <c r="BQ2" i="4" s="1"/>
  <c r="BP2" i="3"/>
  <c r="BQ2" i="3" s="1"/>
  <c r="DC2" i="18" l="1"/>
  <c r="BG2" i="18"/>
  <c r="DG2" i="18"/>
  <c r="DH2" i="18" s="1"/>
  <c r="HY12" i="19"/>
  <c r="HY11" i="19"/>
  <c r="HY9" i="19"/>
  <c r="HY8" i="19"/>
  <c r="HY7" i="19"/>
  <c r="HY6" i="19"/>
  <c r="HY3" i="19"/>
  <c r="HY2" i="19"/>
  <c r="HY5" i="19"/>
  <c r="HY10" i="19"/>
  <c r="HY4" i="19"/>
  <c r="HC2" i="18"/>
  <c r="HD2" i="18" s="1"/>
  <c r="DG2" i="19"/>
  <c r="DC2" i="19"/>
  <c r="CC2" i="14"/>
  <c r="DG10" i="19"/>
  <c r="DH10" i="19" s="1"/>
  <c r="DC10" i="19"/>
  <c r="DG4" i="19"/>
  <c r="DH4" i="19" s="1"/>
  <c r="DC4" i="19"/>
  <c r="DG12" i="19"/>
  <c r="DH12" i="19" s="1"/>
  <c r="DC12" i="19"/>
  <c r="DG11" i="19"/>
  <c r="DH11" i="19" s="1"/>
  <c r="DC11" i="19"/>
  <c r="DC9" i="19"/>
  <c r="DG9" i="19"/>
  <c r="DH9" i="19" s="1"/>
  <c r="DG8" i="19"/>
  <c r="DH8" i="19" s="1"/>
  <c r="DC8" i="19"/>
  <c r="DG7" i="19"/>
  <c r="DH7" i="19" s="1"/>
  <c r="DC7" i="19"/>
  <c r="DC6" i="19"/>
  <c r="DG6" i="19"/>
  <c r="DH6" i="19" s="1"/>
  <c r="DG3" i="19"/>
  <c r="DH3" i="19" s="1"/>
  <c r="DC3" i="19"/>
  <c r="DG5" i="19"/>
  <c r="DH5" i="19" s="1"/>
  <c r="DC5" i="19"/>
  <c r="CC2" i="6"/>
  <c r="CN2" i="6"/>
  <c r="BR2" i="14"/>
  <c r="AV2" i="14"/>
  <c r="CN2" i="5"/>
  <c r="BG2" i="5"/>
  <c r="BR2" i="3"/>
  <c r="BR2" i="4"/>
  <c r="Z10" i="19"/>
  <c r="AK2" i="19"/>
  <c r="Z4" i="19"/>
  <c r="Z12" i="19"/>
  <c r="Z11" i="19"/>
  <c r="Z9" i="19"/>
  <c r="Z8" i="19"/>
  <c r="Z7" i="19"/>
  <c r="Z6" i="19"/>
  <c r="Z3" i="19"/>
  <c r="BR2" i="19"/>
  <c r="Z2" i="19"/>
  <c r="Z5" i="19"/>
  <c r="BM27" i="5"/>
  <c r="BN27" i="5"/>
  <c r="HU6" i="19" l="1"/>
  <c r="HV6" i="19" s="1"/>
  <c r="HU9" i="19"/>
  <c r="HV9" i="19" s="1"/>
  <c r="HU5" i="19"/>
  <c r="HV5" i="19" s="1"/>
  <c r="HU3" i="19"/>
  <c r="HV3" i="19" s="1"/>
  <c r="HU7" i="19"/>
  <c r="HV7" i="19" s="1"/>
  <c r="HU8" i="19"/>
  <c r="HV8" i="19" s="1"/>
  <c r="HU11" i="19"/>
  <c r="HV11" i="19" s="1"/>
  <c r="HU12" i="19"/>
  <c r="HV12" i="19" s="1"/>
  <c r="HU4" i="19"/>
  <c r="HV4" i="19" s="1"/>
  <c r="HU10" i="19"/>
  <c r="HV10" i="19" s="1"/>
  <c r="HZ4" i="19"/>
  <c r="HZ10" i="19"/>
  <c r="HZ5" i="19"/>
  <c r="HZ3" i="19"/>
  <c r="HZ6" i="19"/>
  <c r="HZ7" i="19"/>
  <c r="HZ8" i="19"/>
  <c r="HZ9" i="19"/>
  <c r="HZ11" i="19"/>
  <c r="HZ12" i="19"/>
  <c r="GY2" i="18"/>
  <c r="GZ2" i="18" s="1"/>
  <c r="DD2" i="18"/>
  <c r="DE2" i="18"/>
  <c r="HZ2" i="19"/>
  <c r="DE2" i="19"/>
  <c r="HU2" i="19"/>
  <c r="HV2" i="19" s="1"/>
  <c r="DH2" i="19"/>
  <c r="BO27" i="5"/>
  <c r="GQ27" i="5"/>
  <c r="DD5" i="19"/>
  <c r="DE5" i="19"/>
  <c r="DE3" i="19"/>
  <c r="DD3" i="19"/>
  <c r="DD7" i="19"/>
  <c r="DE7" i="19"/>
  <c r="DE8" i="19"/>
  <c r="DD8" i="19"/>
  <c r="DD11" i="19"/>
  <c r="DE11" i="19"/>
  <c r="DD12" i="19"/>
  <c r="DE12" i="19"/>
  <c r="DE4" i="19"/>
  <c r="DD4" i="19"/>
  <c r="DE10" i="19"/>
  <c r="DD10" i="19"/>
  <c r="DD2" i="19"/>
  <c r="DE6" i="19"/>
  <c r="DD6" i="19"/>
  <c r="DE9" i="19"/>
  <c r="DD9" i="19"/>
  <c r="BP27" i="5"/>
  <c r="BQ27" i="5" s="1"/>
  <c r="BC2" i="16"/>
  <c r="GQ2" i="16" s="1"/>
  <c r="BC3" i="16"/>
  <c r="BC4" i="16"/>
  <c r="BC5" i="16"/>
  <c r="BC6" i="16"/>
  <c r="BC7" i="16"/>
  <c r="BC8" i="16"/>
  <c r="BC9" i="16"/>
  <c r="BC10" i="16"/>
  <c r="BC11" i="16"/>
  <c r="BC12" i="16"/>
  <c r="BC13" i="16"/>
  <c r="BC14" i="16"/>
  <c r="BC15" i="16"/>
  <c r="BC16" i="16"/>
  <c r="BC17" i="16"/>
  <c r="BC18" i="16"/>
  <c r="BC19" i="16"/>
  <c r="BB2" i="16"/>
  <c r="BB3" i="16"/>
  <c r="BB4" i="16"/>
  <c r="BB5" i="16"/>
  <c r="BB6" i="16"/>
  <c r="BB7" i="16"/>
  <c r="BB8" i="16"/>
  <c r="BB9" i="16"/>
  <c r="BB10" i="16"/>
  <c r="BB11" i="16"/>
  <c r="BB12" i="16"/>
  <c r="BB13" i="16"/>
  <c r="BB14" i="16"/>
  <c r="BB15" i="16"/>
  <c r="BB16" i="16"/>
  <c r="BB17" i="16"/>
  <c r="BB18" i="16"/>
  <c r="BB19" i="16"/>
  <c r="AR40" i="6"/>
  <c r="AQ40" i="6"/>
  <c r="GR27" i="5" l="1"/>
  <c r="CV27" i="5"/>
  <c r="CW27" i="5" s="1"/>
  <c r="CR27" i="5"/>
  <c r="AT40" i="6"/>
  <c r="AU40" i="6" s="1"/>
  <c r="HB40" i="6"/>
  <c r="BE18" i="16"/>
  <c r="BF18" i="16" s="1"/>
  <c r="GQ18" i="16"/>
  <c r="BE6" i="16"/>
  <c r="BF6" i="16" s="1"/>
  <c r="GQ6" i="16"/>
  <c r="BE17" i="16"/>
  <c r="BF17" i="16" s="1"/>
  <c r="GQ17" i="16"/>
  <c r="BE5" i="16"/>
  <c r="BF5" i="16" s="1"/>
  <c r="GQ5" i="16"/>
  <c r="BE4" i="16"/>
  <c r="BF4" i="16" s="1"/>
  <c r="GQ4" i="16"/>
  <c r="BE14" i="16"/>
  <c r="BF14" i="16" s="1"/>
  <c r="GQ14" i="16"/>
  <c r="BE3" i="16"/>
  <c r="BF3" i="16" s="1"/>
  <c r="GQ3" i="16"/>
  <c r="BE15" i="16"/>
  <c r="BF15" i="16" s="1"/>
  <c r="GQ15" i="16"/>
  <c r="BE13" i="16"/>
  <c r="BF13" i="16" s="1"/>
  <c r="GQ13" i="16"/>
  <c r="BE2" i="16"/>
  <c r="BF2" i="16" s="1"/>
  <c r="BE12" i="16"/>
  <c r="BF12" i="16" s="1"/>
  <c r="GQ12" i="16"/>
  <c r="BE8" i="16"/>
  <c r="BF8" i="16" s="1"/>
  <c r="GQ8" i="16"/>
  <c r="BE16" i="16"/>
  <c r="BF16" i="16" s="1"/>
  <c r="GQ16" i="16"/>
  <c r="BE11" i="16"/>
  <c r="BF11" i="16" s="1"/>
  <c r="GQ11" i="16"/>
  <c r="BE10" i="16"/>
  <c r="BF10" i="16" s="1"/>
  <c r="GQ10" i="16"/>
  <c r="BE7" i="16"/>
  <c r="BF7" i="16" s="1"/>
  <c r="GQ7" i="16"/>
  <c r="BE19" i="16"/>
  <c r="BF19" i="16" s="1"/>
  <c r="GQ19" i="16"/>
  <c r="BE9" i="16"/>
  <c r="BF9" i="16" s="1"/>
  <c r="GQ9" i="16"/>
  <c r="BR27" i="5"/>
  <c r="BD19" i="16"/>
  <c r="BD17" i="16"/>
  <c r="BD16" i="16"/>
  <c r="BD13" i="16"/>
  <c r="BD11" i="16"/>
  <c r="BD9" i="16"/>
  <c r="BD6" i="16"/>
  <c r="BD4" i="16"/>
  <c r="BD2" i="16"/>
  <c r="BD18" i="16"/>
  <c r="BD15" i="16"/>
  <c r="BD14" i="16"/>
  <c r="BD12" i="16"/>
  <c r="BD10" i="16"/>
  <c r="BD8" i="16"/>
  <c r="BD7" i="16"/>
  <c r="BD5" i="16"/>
  <c r="BD3" i="16"/>
  <c r="AS40" i="6"/>
  <c r="BZ18" i="3"/>
  <c r="CC18" i="3"/>
  <c r="BZ19" i="3"/>
  <c r="CC19" i="3"/>
  <c r="BZ20" i="3"/>
  <c r="CC20" i="3"/>
  <c r="BZ21" i="3"/>
  <c r="CC21" i="3"/>
  <c r="BZ22" i="3"/>
  <c r="CC22" i="3"/>
  <c r="BZ23" i="3"/>
  <c r="CC23" i="3"/>
  <c r="AS18" i="3"/>
  <c r="AV18" i="3"/>
  <c r="AS19" i="3"/>
  <c r="AV19" i="3"/>
  <c r="AS20" i="3"/>
  <c r="AV20" i="3"/>
  <c r="AS21" i="3"/>
  <c r="AV21" i="3"/>
  <c r="AS22" i="3"/>
  <c r="AV22" i="3"/>
  <c r="AS23" i="3"/>
  <c r="AV23" i="3"/>
  <c r="O18" i="3"/>
  <c r="P18" i="3" s="1"/>
  <c r="O19" i="3"/>
  <c r="P19" i="3" s="1"/>
  <c r="O20" i="3"/>
  <c r="P20" i="3" s="1"/>
  <c r="O21" i="3"/>
  <c r="P21" i="3" s="1"/>
  <c r="O22" i="3"/>
  <c r="P22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AK31" i="4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O17" i="16"/>
  <c r="P17" i="16" s="1"/>
  <c r="O18" i="16"/>
  <c r="P18" i="16" s="1"/>
  <c r="O19" i="16"/>
  <c r="P19" i="16" s="1"/>
  <c r="K17" i="16"/>
  <c r="L17" i="16" s="1"/>
  <c r="K18" i="16"/>
  <c r="L18" i="16" s="1"/>
  <c r="K19" i="16"/>
  <c r="L19" i="16" s="1"/>
  <c r="AQ34" i="6"/>
  <c r="AR34" i="6"/>
  <c r="HB34" i="6" s="1"/>
  <c r="AQ35" i="6"/>
  <c r="AR35" i="6"/>
  <c r="AQ36" i="6"/>
  <c r="AR36" i="6"/>
  <c r="AQ37" i="6"/>
  <c r="AR37" i="6"/>
  <c r="AQ38" i="6"/>
  <c r="AR38" i="6"/>
  <c r="AQ39" i="6"/>
  <c r="AR39" i="6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K34" i="6"/>
  <c r="L34" i="6" s="1"/>
  <c r="K35" i="6"/>
  <c r="L35" i="6" s="1"/>
  <c r="K36" i="6"/>
  <c r="L36" i="6" s="1"/>
  <c r="K37" i="6"/>
  <c r="L37" i="6" s="1"/>
  <c r="K38" i="6"/>
  <c r="L38" i="6" s="1"/>
  <c r="K39" i="6"/>
  <c r="L39" i="6" s="1"/>
  <c r="O16" i="16"/>
  <c r="P16" i="16" s="1"/>
  <c r="K16" i="16"/>
  <c r="L16" i="16" s="1"/>
  <c r="O15" i="16"/>
  <c r="P15" i="16" s="1"/>
  <c r="K15" i="16"/>
  <c r="L15" i="16" s="1"/>
  <c r="O14" i="16"/>
  <c r="P14" i="16" s="1"/>
  <c r="K14" i="16"/>
  <c r="L14" i="16" s="1"/>
  <c r="O13" i="16"/>
  <c r="P13" i="16" s="1"/>
  <c r="K13" i="16"/>
  <c r="L13" i="16" s="1"/>
  <c r="O12" i="16"/>
  <c r="P12" i="16" s="1"/>
  <c r="K12" i="16"/>
  <c r="L12" i="16" s="1"/>
  <c r="O11" i="16"/>
  <c r="P11" i="16" s="1"/>
  <c r="K11" i="16"/>
  <c r="L11" i="16" s="1"/>
  <c r="O10" i="16"/>
  <c r="P10" i="16" s="1"/>
  <c r="K10" i="16"/>
  <c r="L10" i="16" s="1"/>
  <c r="O9" i="16"/>
  <c r="P9" i="16" s="1"/>
  <c r="K9" i="16"/>
  <c r="L9" i="16" s="1"/>
  <c r="O8" i="16"/>
  <c r="P8" i="16" s="1"/>
  <c r="K8" i="16"/>
  <c r="L8" i="16" s="1"/>
  <c r="O7" i="16"/>
  <c r="P7" i="16" s="1"/>
  <c r="K7" i="16"/>
  <c r="L7" i="16" s="1"/>
  <c r="O6" i="16"/>
  <c r="P6" i="16" s="1"/>
  <c r="K6" i="16"/>
  <c r="L6" i="16" s="1"/>
  <c r="O5" i="16"/>
  <c r="P5" i="16" s="1"/>
  <c r="K5" i="16"/>
  <c r="L5" i="16" s="1"/>
  <c r="O4" i="16"/>
  <c r="P4" i="16" s="1"/>
  <c r="K4" i="16"/>
  <c r="L4" i="16" s="1"/>
  <c r="O3" i="16"/>
  <c r="P3" i="16" s="1"/>
  <c r="K3" i="16"/>
  <c r="L3" i="16" s="1"/>
  <c r="O2" i="16"/>
  <c r="P2" i="16" s="1"/>
  <c r="K2" i="16"/>
  <c r="L2" i="16" s="1"/>
  <c r="GR2" i="16" l="1"/>
  <c r="CV40" i="6"/>
  <c r="CW40" i="6" s="1"/>
  <c r="BG6" i="16"/>
  <c r="BG8" i="16"/>
  <c r="BG5" i="16"/>
  <c r="BG18" i="16"/>
  <c r="BG9" i="16"/>
  <c r="BG7" i="16"/>
  <c r="BG10" i="16"/>
  <c r="BG2" i="16"/>
  <c r="BG3" i="16"/>
  <c r="BG4" i="16"/>
  <c r="AV40" i="6"/>
  <c r="GS27" i="5"/>
  <c r="GN27" i="5"/>
  <c r="GO27" i="5" s="1"/>
  <c r="CR40" i="6"/>
  <c r="GY40" i="6" s="1"/>
  <c r="GZ40" i="6" s="1"/>
  <c r="AS39" i="6"/>
  <c r="HB39" i="6"/>
  <c r="AS38" i="6"/>
  <c r="HB38" i="6"/>
  <c r="AS37" i="6"/>
  <c r="HB37" i="6"/>
  <c r="AS36" i="6"/>
  <c r="HB36" i="6"/>
  <c r="AS35" i="6"/>
  <c r="HB35" i="6"/>
  <c r="HC40" i="6"/>
  <c r="GR7" i="16"/>
  <c r="GR4" i="16"/>
  <c r="GR10" i="16"/>
  <c r="GR13" i="16"/>
  <c r="GR5" i="16"/>
  <c r="GR11" i="16"/>
  <c r="GR15" i="16"/>
  <c r="GR17" i="16"/>
  <c r="GR16" i="16"/>
  <c r="GR3" i="16"/>
  <c r="GR6" i="16"/>
  <c r="GR9" i="16"/>
  <c r="GR8" i="16"/>
  <c r="GR14" i="16"/>
  <c r="GR18" i="16"/>
  <c r="GR19" i="16"/>
  <c r="GR12" i="16"/>
  <c r="M37" i="6"/>
  <c r="Q39" i="6"/>
  <c r="Q37" i="6"/>
  <c r="Q35" i="6"/>
  <c r="M39" i="6"/>
  <c r="M35" i="6"/>
  <c r="M38" i="6"/>
  <c r="M36" i="6"/>
  <c r="M34" i="6"/>
  <c r="Q40" i="6"/>
  <c r="Q38" i="6"/>
  <c r="Q36" i="6"/>
  <c r="Q34" i="6"/>
  <c r="M23" i="3"/>
  <c r="M21" i="3"/>
  <c r="M19" i="3"/>
  <c r="Q21" i="3"/>
  <c r="Q19" i="3"/>
  <c r="M22" i="3"/>
  <c r="M20" i="3"/>
  <c r="M18" i="3"/>
  <c r="Q22" i="3"/>
  <c r="Q20" i="3"/>
  <c r="Q18" i="3"/>
  <c r="M34" i="4"/>
  <c r="M30" i="4"/>
  <c r="M28" i="4"/>
  <c r="Q33" i="4"/>
  <c r="Q31" i="4"/>
  <c r="Q29" i="4"/>
  <c r="M33" i="4"/>
  <c r="M31" i="4"/>
  <c r="M29" i="4"/>
  <c r="Q34" i="4"/>
  <c r="Q32" i="4"/>
  <c r="Q30" i="4"/>
  <c r="Q28" i="4"/>
  <c r="M32" i="4"/>
  <c r="Q12" i="16"/>
  <c r="Q13" i="16"/>
  <c r="Q14" i="16"/>
  <c r="Q15" i="16"/>
  <c r="Q16" i="16"/>
  <c r="M18" i="16"/>
  <c r="Q18" i="16"/>
  <c r="Q2" i="16"/>
  <c r="M3" i="16"/>
  <c r="Q4" i="16"/>
  <c r="M5" i="16"/>
  <c r="Q6" i="16"/>
  <c r="M7" i="16"/>
  <c r="M8" i="16"/>
  <c r="Q9" i="16"/>
  <c r="M10" i="16"/>
  <c r="Q11" i="16"/>
  <c r="M2" i="16"/>
  <c r="Q3" i="16"/>
  <c r="M4" i="16"/>
  <c r="Q5" i="16"/>
  <c r="M6" i="16"/>
  <c r="Q7" i="16"/>
  <c r="Q8" i="16"/>
  <c r="M9" i="16"/>
  <c r="Q10" i="16"/>
  <c r="M11" i="16"/>
  <c r="M12" i="16"/>
  <c r="M13" i="16"/>
  <c r="M14" i="16"/>
  <c r="M15" i="16"/>
  <c r="M16" i="16"/>
  <c r="M19" i="16"/>
  <c r="M17" i="16"/>
  <c r="Q19" i="16"/>
  <c r="Q17" i="16"/>
  <c r="AV9" i="16"/>
  <c r="CV9" i="16"/>
  <c r="CW9" i="16" s="1"/>
  <c r="CR9" i="16"/>
  <c r="AV8" i="16"/>
  <c r="CV8" i="16"/>
  <c r="CW8" i="16" s="1"/>
  <c r="CR8" i="16"/>
  <c r="AV6" i="16"/>
  <c r="CR6" i="16"/>
  <c r="CV6" i="16"/>
  <c r="CW6" i="16" s="1"/>
  <c r="AV5" i="16"/>
  <c r="CV5" i="16"/>
  <c r="CW5" i="16" s="1"/>
  <c r="CR5" i="16"/>
  <c r="AV2" i="16"/>
  <c r="CV2" i="16"/>
  <c r="CW2" i="16" s="1"/>
  <c r="CR2" i="16"/>
  <c r="GN2" i="16" s="1"/>
  <c r="CS27" i="5"/>
  <c r="CT27" i="5"/>
  <c r="AT37" i="6"/>
  <c r="AU37" i="6" s="1"/>
  <c r="AS34" i="6"/>
  <c r="AT34" i="6"/>
  <c r="AU34" i="6" s="1"/>
  <c r="AK34" i="4"/>
  <c r="AK29" i="4"/>
  <c r="AK33" i="4"/>
  <c r="AK30" i="4"/>
  <c r="AK28" i="4"/>
  <c r="AK32" i="4"/>
  <c r="Z37" i="6"/>
  <c r="AT38" i="6"/>
  <c r="AU38" i="6" s="1"/>
  <c r="Z39" i="6"/>
  <c r="Z35" i="6"/>
  <c r="AT36" i="6"/>
  <c r="AU36" i="6" s="1"/>
  <c r="AT39" i="6"/>
  <c r="AU39" i="6" s="1"/>
  <c r="Z38" i="6"/>
  <c r="Z36" i="6"/>
  <c r="Z34" i="6"/>
  <c r="AT35" i="6"/>
  <c r="AU35" i="6" s="1"/>
  <c r="BG16" i="16"/>
  <c r="BG13" i="16"/>
  <c r="BG11" i="16"/>
  <c r="BG12" i="16"/>
  <c r="BG14" i="16"/>
  <c r="BG15" i="16"/>
  <c r="CT40" i="6" l="1"/>
  <c r="CS40" i="6"/>
  <c r="HD40" i="6"/>
  <c r="GN9" i="16"/>
  <c r="GO9" i="16" s="1"/>
  <c r="GS5" i="16"/>
  <c r="GS13" i="16"/>
  <c r="GS10" i="16"/>
  <c r="GS2" i="16"/>
  <c r="GS7" i="16"/>
  <c r="GO2" i="16"/>
  <c r="GN5" i="16"/>
  <c r="GO5" i="16" s="1"/>
  <c r="GN6" i="16"/>
  <c r="GO6" i="16" s="1"/>
  <c r="GN8" i="16"/>
  <c r="GO8" i="16" s="1"/>
  <c r="GS12" i="16"/>
  <c r="GS19" i="16"/>
  <c r="GS18" i="16"/>
  <c r="GS14" i="16"/>
  <c r="GS8" i="16"/>
  <c r="GS9" i="16"/>
  <c r="GS6" i="16"/>
  <c r="GS3" i="16"/>
  <c r="GS16" i="16"/>
  <c r="GS17" i="16"/>
  <c r="GS15" i="16"/>
  <c r="GS11" i="16"/>
  <c r="GS4" i="16"/>
  <c r="HC35" i="6"/>
  <c r="HC39" i="6"/>
  <c r="HC34" i="6"/>
  <c r="HC36" i="6"/>
  <c r="HC37" i="6"/>
  <c r="HC38" i="6"/>
  <c r="AV35" i="6"/>
  <c r="CR35" i="6"/>
  <c r="CV35" i="6"/>
  <c r="CW35" i="6" s="1"/>
  <c r="AV39" i="6"/>
  <c r="CR39" i="6"/>
  <c r="CV39" i="6"/>
  <c r="CW39" i="6" s="1"/>
  <c r="AV38" i="6"/>
  <c r="CV38" i="6"/>
  <c r="CW38" i="6" s="1"/>
  <c r="CR38" i="6"/>
  <c r="AV34" i="6"/>
  <c r="CV34" i="6"/>
  <c r="CW34" i="6" s="1"/>
  <c r="CR34" i="6"/>
  <c r="AV37" i="6"/>
  <c r="CV37" i="6"/>
  <c r="CW37" i="6" s="1"/>
  <c r="CR37" i="6"/>
  <c r="AV36" i="6"/>
  <c r="CR36" i="6"/>
  <c r="CV36" i="6"/>
  <c r="CW36" i="6" s="1"/>
  <c r="AV19" i="16"/>
  <c r="CR19" i="16"/>
  <c r="CV19" i="16"/>
  <c r="CW19" i="16" s="1"/>
  <c r="AV18" i="16"/>
  <c r="CV18" i="16"/>
  <c r="CW18" i="16" s="1"/>
  <c r="CR18" i="16"/>
  <c r="AV17" i="16"/>
  <c r="CV17" i="16"/>
  <c r="CW17" i="16" s="1"/>
  <c r="CR17" i="16"/>
  <c r="AV16" i="16"/>
  <c r="CV16" i="16"/>
  <c r="CW16" i="16" s="1"/>
  <c r="CR16" i="16"/>
  <c r="AV15" i="16"/>
  <c r="CV15" i="16"/>
  <c r="CW15" i="16" s="1"/>
  <c r="CR15" i="16"/>
  <c r="AV14" i="16"/>
  <c r="CV14" i="16"/>
  <c r="CW14" i="16" s="1"/>
  <c r="CR14" i="16"/>
  <c r="AV13" i="16"/>
  <c r="CV13" i="16"/>
  <c r="CW13" i="16" s="1"/>
  <c r="CR13" i="16"/>
  <c r="AV12" i="16"/>
  <c r="CV12" i="16"/>
  <c r="CW12" i="16" s="1"/>
  <c r="CR12" i="16"/>
  <c r="AV11" i="16"/>
  <c r="CV11" i="16"/>
  <c r="CW11" i="16" s="1"/>
  <c r="CR11" i="16"/>
  <c r="AV10" i="16"/>
  <c r="CV10" i="16"/>
  <c r="CW10" i="16" s="1"/>
  <c r="CR10" i="16"/>
  <c r="CS9" i="16"/>
  <c r="CT9" i="16"/>
  <c r="CT8" i="16"/>
  <c r="CS8" i="16"/>
  <c r="AV7" i="16"/>
  <c r="CV7" i="16"/>
  <c r="CW7" i="16" s="1"/>
  <c r="CR7" i="16"/>
  <c r="CT6" i="16"/>
  <c r="CS6" i="16"/>
  <c r="CT5" i="16"/>
  <c r="CS5" i="16"/>
  <c r="AV4" i="16"/>
  <c r="CR4" i="16"/>
  <c r="CV4" i="16"/>
  <c r="CW4" i="16" s="1"/>
  <c r="AV3" i="16"/>
  <c r="CV3" i="16"/>
  <c r="CW3" i="16" s="1"/>
  <c r="CR3" i="16"/>
  <c r="CS2" i="16"/>
  <c r="CT2" i="16"/>
  <c r="BG19" i="16"/>
  <c r="BG17" i="16"/>
  <c r="GY38" i="6" l="1"/>
  <c r="GZ38" i="6" s="1"/>
  <c r="GY39" i="6"/>
  <c r="GZ39" i="6" s="1"/>
  <c r="HD38" i="6"/>
  <c r="HD37" i="6"/>
  <c r="GY34" i="6"/>
  <c r="GZ34" i="6" s="1"/>
  <c r="GY36" i="6"/>
  <c r="GZ36" i="6" s="1"/>
  <c r="GY37" i="6"/>
  <c r="GZ37" i="6" s="1"/>
  <c r="GY35" i="6"/>
  <c r="GZ35" i="6" s="1"/>
  <c r="HD36" i="6"/>
  <c r="HD34" i="6"/>
  <c r="HD39" i="6"/>
  <c r="HD35" i="6"/>
  <c r="GN3" i="16"/>
  <c r="GO3" i="16" s="1"/>
  <c r="GN7" i="16"/>
  <c r="GO7" i="16" s="1"/>
  <c r="GN10" i="16"/>
  <c r="GO10" i="16" s="1"/>
  <c r="GN12" i="16"/>
  <c r="GO12" i="16" s="1"/>
  <c r="GN14" i="16"/>
  <c r="GO14" i="16" s="1"/>
  <c r="GN15" i="16"/>
  <c r="GO15" i="16" s="1"/>
  <c r="GN18" i="16"/>
  <c r="GO18" i="16" s="1"/>
  <c r="GN19" i="16"/>
  <c r="GO19" i="16" s="1"/>
  <c r="GN11" i="16"/>
  <c r="GO11" i="16" s="1"/>
  <c r="GN13" i="16"/>
  <c r="GO13" i="16" s="1"/>
  <c r="GN16" i="16"/>
  <c r="GO16" i="16" s="1"/>
  <c r="GN17" i="16"/>
  <c r="GO17" i="16" s="1"/>
  <c r="GN4" i="16"/>
  <c r="GO4" i="16" s="1"/>
  <c r="CS36" i="6"/>
  <c r="CT36" i="6"/>
  <c r="CT39" i="6"/>
  <c r="CS39" i="6"/>
  <c r="CT35" i="6"/>
  <c r="CS35" i="6"/>
  <c r="CT37" i="6"/>
  <c r="CS37" i="6"/>
  <c r="CS34" i="6"/>
  <c r="CT34" i="6"/>
  <c r="CS38" i="6"/>
  <c r="CT38" i="6"/>
  <c r="CT19" i="16"/>
  <c r="CS19" i="16"/>
  <c r="CT18" i="16"/>
  <c r="CS18" i="16"/>
  <c r="CS17" i="16"/>
  <c r="CT17" i="16"/>
  <c r="CS16" i="16"/>
  <c r="CT16" i="16"/>
  <c r="CT15" i="16"/>
  <c r="CS15" i="16"/>
  <c r="CT14" i="16"/>
  <c r="CS14" i="16"/>
  <c r="CS13" i="16"/>
  <c r="CT13" i="16"/>
  <c r="CT12" i="16"/>
  <c r="CS12" i="16"/>
  <c r="CS11" i="16"/>
  <c r="CT11" i="16"/>
  <c r="CT10" i="16"/>
  <c r="CS10" i="16"/>
  <c r="CS7" i="16"/>
  <c r="CT7" i="16"/>
  <c r="CT4" i="16"/>
  <c r="CS4" i="16"/>
  <c r="CT3" i="16"/>
  <c r="CS3" i="16"/>
  <c r="CJ2" i="4"/>
  <c r="AG2" i="3"/>
  <c r="AH2" i="3" s="1"/>
  <c r="K3" i="3"/>
  <c r="L3" i="3" s="1"/>
  <c r="K4" i="3"/>
  <c r="L4" i="3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2" i="3"/>
  <c r="L2" i="3" s="1"/>
  <c r="K3" i="4"/>
  <c r="L3" i="4" s="1"/>
  <c r="K4" i="4"/>
  <c r="L4" i="4" s="1"/>
  <c r="K5" i="4"/>
  <c r="L5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" i="4"/>
  <c r="L2" i="4" s="1"/>
  <c r="K3" i="14"/>
  <c r="L3" i="14" s="1"/>
  <c r="K4" i="14"/>
  <c r="L4" i="14" s="1"/>
  <c r="K5" i="14"/>
  <c r="L5" i="14" s="1"/>
  <c r="K6" i="14"/>
  <c r="L6" i="14" s="1"/>
  <c r="K7" i="14"/>
  <c r="L7" i="14" s="1"/>
  <c r="K8" i="14"/>
  <c r="L8" i="14" s="1"/>
  <c r="K9" i="14"/>
  <c r="L9" i="14" s="1"/>
  <c r="K10" i="14"/>
  <c r="L10" i="14" s="1"/>
  <c r="K11" i="14"/>
  <c r="L11" i="14" s="1"/>
  <c r="K12" i="14"/>
  <c r="L12" i="14" s="1"/>
  <c r="K13" i="14"/>
  <c r="L13" i="14" s="1"/>
  <c r="K14" i="14"/>
  <c r="L14" i="14" s="1"/>
  <c r="K15" i="14"/>
  <c r="L15" i="14" s="1"/>
  <c r="K16" i="14"/>
  <c r="L16" i="14" s="1"/>
  <c r="K2" i="14"/>
  <c r="L2" i="14" s="1"/>
  <c r="CK2" i="4" l="1"/>
  <c r="V2" i="3"/>
  <c r="W2" i="3" s="1"/>
  <c r="BD2" i="4" l="1"/>
  <c r="O16" i="14" l="1"/>
  <c r="P16" i="14" s="1"/>
  <c r="M16" i="14"/>
  <c r="O15" i="14"/>
  <c r="P15" i="14" s="1"/>
  <c r="M15" i="14"/>
  <c r="O14" i="14"/>
  <c r="P14" i="14" s="1"/>
  <c r="M14" i="14"/>
  <c r="O13" i="14"/>
  <c r="P13" i="14" s="1"/>
  <c r="M13" i="14"/>
  <c r="O12" i="14"/>
  <c r="P12" i="14" s="1"/>
  <c r="M12" i="14"/>
  <c r="O11" i="14"/>
  <c r="P11" i="14" s="1"/>
  <c r="M11" i="14"/>
  <c r="O10" i="14"/>
  <c r="P10" i="14" s="1"/>
  <c r="M10" i="14"/>
  <c r="O9" i="14"/>
  <c r="P9" i="14" s="1"/>
  <c r="M9" i="14"/>
  <c r="O8" i="14"/>
  <c r="P8" i="14" s="1"/>
  <c r="M8" i="14"/>
  <c r="O7" i="14"/>
  <c r="P7" i="14" s="1"/>
  <c r="M7" i="14"/>
  <c r="O6" i="14"/>
  <c r="P6" i="14" s="1"/>
  <c r="M6" i="14"/>
  <c r="O5" i="14"/>
  <c r="P5" i="14" s="1"/>
  <c r="M5" i="14"/>
  <c r="O4" i="14"/>
  <c r="P4" i="14" s="1"/>
  <c r="M4" i="14"/>
  <c r="O3" i="14"/>
  <c r="P3" i="14" s="1"/>
  <c r="M3" i="14"/>
  <c r="O2" i="14"/>
  <c r="P2" i="14" s="1"/>
  <c r="M2" i="14"/>
  <c r="O22" i="5"/>
  <c r="P22" i="5" s="1"/>
  <c r="O23" i="5"/>
  <c r="P23" i="5" s="1"/>
  <c r="O24" i="5"/>
  <c r="P24" i="5" s="1"/>
  <c r="O25" i="5"/>
  <c r="P25" i="5" s="1"/>
  <c r="O26" i="5"/>
  <c r="P26" i="5" s="1"/>
  <c r="K22" i="5"/>
  <c r="L22" i="5" s="1"/>
  <c r="K23" i="5"/>
  <c r="L23" i="5" s="1"/>
  <c r="K24" i="5"/>
  <c r="L24" i="5" s="1"/>
  <c r="K25" i="5"/>
  <c r="L25" i="5" s="1"/>
  <c r="K26" i="5"/>
  <c r="L26" i="5" s="1"/>
  <c r="BM3" i="5"/>
  <c r="BN3" i="5"/>
  <c r="GQ3" i="5" s="1"/>
  <c r="BM4" i="5"/>
  <c r="BN4" i="5"/>
  <c r="GQ4" i="5" s="1"/>
  <c r="BM5" i="5"/>
  <c r="BN5" i="5"/>
  <c r="GQ5" i="5" s="1"/>
  <c r="BM6" i="5"/>
  <c r="BN6" i="5"/>
  <c r="GQ6" i="5" s="1"/>
  <c r="BM7" i="5"/>
  <c r="BN7" i="5"/>
  <c r="GQ7" i="5" s="1"/>
  <c r="BM8" i="5"/>
  <c r="BN8" i="5"/>
  <c r="GQ8" i="5" s="1"/>
  <c r="BM9" i="5"/>
  <c r="BN9" i="5"/>
  <c r="GQ9" i="5" s="1"/>
  <c r="BM10" i="5"/>
  <c r="BN10" i="5"/>
  <c r="GQ10" i="5" s="1"/>
  <c r="BM11" i="5"/>
  <c r="BN11" i="5"/>
  <c r="GQ11" i="5" s="1"/>
  <c r="BM12" i="5"/>
  <c r="BN12" i="5"/>
  <c r="GQ12" i="5" s="1"/>
  <c r="BM13" i="5"/>
  <c r="BN13" i="5"/>
  <c r="GQ13" i="5" s="1"/>
  <c r="BM14" i="5"/>
  <c r="BN14" i="5"/>
  <c r="GQ14" i="5" s="1"/>
  <c r="BM15" i="5"/>
  <c r="BN15" i="5"/>
  <c r="GQ15" i="5" s="1"/>
  <c r="BM16" i="5"/>
  <c r="BN16" i="5"/>
  <c r="GQ16" i="5" s="1"/>
  <c r="BM17" i="5"/>
  <c r="BN17" i="5"/>
  <c r="GQ17" i="5" s="1"/>
  <c r="BM18" i="5"/>
  <c r="BN18" i="5"/>
  <c r="GQ18" i="5" s="1"/>
  <c r="BM19" i="5"/>
  <c r="BN19" i="5"/>
  <c r="GQ19" i="5" s="1"/>
  <c r="BM20" i="5"/>
  <c r="BN20" i="5"/>
  <c r="GQ20" i="5" s="1"/>
  <c r="BM21" i="5"/>
  <c r="BN21" i="5"/>
  <c r="GQ21" i="5" s="1"/>
  <c r="BM22" i="5"/>
  <c r="BN22" i="5"/>
  <c r="GQ22" i="5" s="1"/>
  <c r="BM23" i="5"/>
  <c r="BN23" i="5"/>
  <c r="GQ23" i="5" s="1"/>
  <c r="BM24" i="5"/>
  <c r="BN24" i="5"/>
  <c r="GQ24" i="5" s="1"/>
  <c r="BM25" i="5"/>
  <c r="BN25" i="5"/>
  <c r="GQ25" i="5" s="1"/>
  <c r="BM26" i="5"/>
  <c r="BN26" i="5"/>
  <c r="GQ26" i="5" s="1"/>
  <c r="AQ3" i="6"/>
  <c r="AR3" i="6"/>
  <c r="HB3" i="6" s="1"/>
  <c r="AQ4" i="6"/>
  <c r="AR4" i="6"/>
  <c r="HB4" i="6" s="1"/>
  <c r="AQ5" i="6"/>
  <c r="AR5" i="6"/>
  <c r="HB5" i="6" s="1"/>
  <c r="AQ6" i="6"/>
  <c r="AR6" i="6"/>
  <c r="HB6" i="6" s="1"/>
  <c r="AQ7" i="6"/>
  <c r="AR7" i="6"/>
  <c r="HB7" i="6" s="1"/>
  <c r="AQ8" i="6"/>
  <c r="AR8" i="6"/>
  <c r="HB8" i="6" s="1"/>
  <c r="AQ9" i="6"/>
  <c r="AR9" i="6"/>
  <c r="HB9" i="6" s="1"/>
  <c r="AQ10" i="6"/>
  <c r="AR10" i="6"/>
  <c r="HB10" i="6" s="1"/>
  <c r="AQ11" i="6"/>
  <c r="AR11" i="6"/>
  <c r="HB11" i="6" s="1"/>
  <c r="AQ12" i="6"/>
  <c r="AR12" i="6"/>
  <c r="HB12" i="6" s="1"/>
  <c r="AQ13" i="6"/>
  <c r="AR13" i="6"/>
  <c r="HB13" i="6" s="1"/>
  <c r="AQ14" i="6"/>
  <c r="AR14" i="6"/>
  <c r="HB14" i="6" s="1"/>
  <c r="AQ15" i="6"/>
  <c r="AR15" i="6"/>
  <c r="HB15" i="6" s="1"/>
  <c r="AQ16" i="6"/>
  <c r="AR16" i="6"/>
  <c r="HB16" i="6" s="1"/>
  <c r="AQ17" i="6"/>
  <c r="AR17" i="6"/>
  <c r="HB17" i="6" s="1"/>
  <c r="AQ18" i="6"/>
  <c r="AR18" i="6"/>
  <c r="HB18" i="6" s="1"/>
  <c r="AQ19" i="6"/>
  <c r="AR19" i="6"/>
  <c r="HB19" i="6" s="1"/>
  <c r="AQ20" i="6"/>
  <c r="AR20" i="6"/>
  <c r="HB20" i="6" s="1"/>
  <c r="AQ21" i="6"/>
  <c r="AR21" i="6"/>
  <c r="HB21" i="6" s="1"/>
  <c r="AQ22" i="6"/>
  <c r="AR22" i="6"/>
  <c r="HB22" i="6" s="1"/>
  <c r="AQ23" i="6"/>
  <c r="AR23" i="6"/>
  <c r="HB23" i="6" s="1"/>
  <c r="AQ24" i="6"/>
  <c r="AR24" i="6"/>
  <c r="HB24" i="6" s="1"/>
  <c r="AQ25" i="6"/>
  <c r="AR25" i="6"/>
  <c r="HB25" i="6" s="1"/>
  <c r="AQ26" i="6"/>
  <c r="AR26" i="6"/>
  <c r="HB26" i="6" s="1"/>
  <c r="AQ27" i="6"/>
  <c r="AR27" i="6"/>
  <c r="HB27" i="6" s="1"/>
  <c r="AQ28" i="6"/>
  <c r="AR28" i="6"/>
  <c r="HB28" i="6" s="1"/>
  <c r="AQ29" i="6"/>
  <c r="AR29" i="6"/>
  <c r="HB29" i="6" s="1"/>
  <c r="AQ30" i="6"/>
  <c r="AR30" i="6"/>
  <c r="HB30" i="6" s="1"/>
  <c r="AQ31" i="6"/>
  <c r="AR31" i="6"/>
  <c r="HB31" i="6" s="1"/>
  <c r="AQ32" i="6"/>
  <c r="AR32" i="6"/>
  <c r="HB32" i="6" s="1"/>
  <c r="AQ33" i="6"/>
  <c r="AR33" i="6"/>
  <c r="HB33" i="6" s="1"/>
  <c r="O18" i="6"/>
  <c r="P18" i="6" s="1"/>
  <c r="O19" i="6"/>
  <c r="P19" i="6" s="1"/>
  <c r="O20" i="6"/>
  <c r="P20" i="6" s="1"/>
  <c r="O21" i="6"/>
  <c r="P21" i="6" s="1"/>
  <c r="O22" i="6"/>
  <c r="P22" i="6" s="1"/>
  <c r="O23" i="6"/>
  <c r="P23" i="6" s="1"/>
  <c r="O24" i="6"/>
  <c r="P24" i="6" s="1"/>
  <c r="O25" i="6"/>
  <c r="P25" i="6" s="1"/>
  <c r="O26" i="6"/>
  <c r="P26" i="6" s="1"/>
  <c r="O27" i="6"/>
  <c r="P27" i="6" s="1"/>
  <c r="O28" i="6"/>
  <c r="P28" i="6" s="1"/>
  <c r="O29" i="6"/>
  <c r="P29" i="6" s="1"/>
  <c r="O30" i="6"/>
  <c r="P30" i="6" s="1"/>
  <c r="O31" i="6"/>
  <c r="P31" i="6" s="1"/>
  <c r="O32" i="6"/>
  <c r="P32" i="6" s="1"/>
  <c r="O33" i="6"/>
  <c r="P33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BP26" i="5" l="1"/>
  <c r="BQ26" i="5" s="1"/>
  <c r="BO26" i="5"/>
  <c r="BP25" i="5"/>
  <c r="BQ25" i="5" s="1"/>
  <c r="BO25" i="5"/>
  <c r="BP24" i="5"/>
  <c r="BQ24" i="5" s="1"/>
  <c r="BO24" i="5"/>
  <c r="BP23" i="5"/>
  <c r="BQ23" i="5" s="1"/>
  <c r="BO23" i="5"/>
  <c r="BP22" i="5"/>
  <c r="BQ22" i="5" s="1"/>
  <c r="BO22" i="5"/>
  <c r="BP21" i="5"/>
  <c r="BQ21" i="5" s="1"/>
  <c r="BO21" i="5"/>
  <c r="BP20" i="5"/>
  <c r="BQ20" i="5" s="1"/>
  <c r="BO20" i="5"/>
  <c r="BP19" i="5"/>
  <c r="BQ19" i="5" s="1"/>
  <c r="BO19" i="5"/>
  <c r="BP18" i="5"/>
  <c r="BQ18" i="5" s="1"/>
  <c r="BO18" i="5"/>
  <c r="BP17" i="5"/>
  <c r="BQ17" i="5" s="1"/>
  <c r="BO17" i="5"/>
  <c r="BP16" i="5"/>
  <c r="BQ16" i="5" s="1"/>
  <c r="BO16" i="5"/>
  <c r="BP15" i="5"/>
  <c r="BQ15" i="5" s="1"/>
  <c r="BO15" i="5"/>
  <c r="BP14" i="5"/>
  <c r="BQ14" i="5" s="1"/>
  <c r="BO14" i="5"/>
  <c r="BP13" i="5"/>
  <c r="BQ13" i="5" s="1"/>
  <c r="BO13" i="5"/>
  <c r="BP12" i="5"/>
  <c r="BQ12" i="5" s="1"/>
  <c r="BO12" i="5"/>
  <c r="BP11" i="5"/>
  <c r="BQ11" i="5" s="1"/>
  <c r="BO11" i="5"/>
  <c r="BP10" i="5"/>
  <c r="BQ10" i="5" s="1"/>
  <c r="BO10" i="5"/>
  <c r="BP9" i="5"/>
  <c r="BQ9" i="5" s="1"/>
  <c r="BO9" i="5"/>
  <c r="BP8" i="5"/>
  <c r="BQ8" i="5" s="1"/>
  <c r="BO8" i="5"/>
  <c r="BP7" i="5"/>
  <c r="BQ7" i="5" s="1"/>
  <c r="BO7" i="5"/>
  <c r="BP6" i="5"/>
  <c r="BQ6" i="5" s="1"/>
  <c r="BO6" i="5"/>
  <c r="BP5" i="5"/>
  <c r="BQ5" i="5" s="1"/>
  <c r="BO5" i="5"/>
  <c r="BP4" i="5"/>
  <c r="BQ4" i="5" s="1"/>
  <c r="BO4" i="5"/>
  <c r="BP3" i="5"/>
  <c r="BQ3" i="5" s="1"/>
  <c r="BO3" i="5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BZ17" i="3"/>
  <c r="BZ16" i="3"/>
  <c r="BZ15" i="3"/>
  <c r="BZ14" i="3"/>
  <c r="BZ13" i="3"/>
  <c r="BZ12" i="3"/>
  <c r="BZ11" i="3"/>
  <c r="BZ10" i="3"/>
  <c r="BZ9" i="3"/>
  <c r="BZ8" i="3"/>
  <c r="BZ7" i="3"/>
  <c r="BZ6" i="3"/>
  <c r="BZ5" i="3"/>
  <c r="BZ4" i="3"/>
  <c r="BZ3" i="3"/>
  <c r="X2" i="14"/>
  <c r="Y2" i="14" s="1"/>
  <c r="W2" i="14"/>
  <c r="AI2" i="14"/>
  <c r="AJ2" i="14" s="1"/>
  <c r="AH2" i="14"/>
  <c r="AK5" i="14"/>
  <c r="AK27" i="4"/>
  <c r="AK24" i="4"/>
  <c r="AK22" i="4"/>
  <c r="AK20" i="4"/>
  <c r="AK18" i="4"/>
  <c r="AK15" i="4"/>
  <c r="AK13" i="4"/>
  <c r="AK11" i="4"/>
  <c r="AK9" i="4"/>
  <c r="AK7" i="4"/>
  <c r="AK5" i="4"/>
  <c r="AK26" i="4"/>
  <c r="AK25" i="4"/>
  <c r="AK23" i="4"/>
  <c r="AK21" i="4"/>
  <c r="AK19" i="4"/>
  <c r="AK17" i="4"/>
  <c r="AK16" i="4"/>
  <c r="AK14" i="4"/>
  <c r="AK12" i="4"/>
  <c r="AK10" i="4"/>
  <c r="AK8" i="4"/>
  <c r="AK6" i="4"/>
  <c r="AK4" i="4"/>
  <c r="AK3" i="4"/>
  <c r="Q33" i="6"/>
  <c r="Q30" i="6"/>
  <c r="Q28" i="6"/>
  <c r="Q22" i="6"/>
  <c r="Q32" i="6"/>
  <c r="Q29" i="6"/>
  <c r="Q27" i="6"/>
  <c r="Q26" i="6"/>
  <c r="Q25" i="6"/>
  <c r="Q23" i="6"/>
  <c r="Q20" i="6"/>
  <c r="Q31" i="6"/>
  <c r="Q24" i="6"/>
  <c r="Q21" i="6"/>
  <c r="Q19" i="6"/>
  <c r="Q18" i="6"/>
  <c r="AT33" i="6"/>
  <c r="AU33" i="6" s="1"/>
  <c r="AS33" i="6"/>
  <c r="AT32" i="6"/>
  <c r="AU32" i="6" s="1"/>
  <c r="AS32" i="6"/>
  <c r="AT31" i="6"/>
  <c r="AU31" i="6" s="1"/>
  <c r="AS31" i="6"/>
  <c r="AT30" i="6"/>
  <c r="AU30" i="6" s="1"/>
  <c r="AS30" i="6"/>
  <c r="AT29" i="6"/>
  <c r="AU29" i="6" s="1"/>
  <c r="AS29" i="6"/>
  <c r="AT28" i="6"/>
  <c r="AU28" i="6" s="1"/>
  <c r="AS28" i="6"/>
  <c r="AT27" i="6"/>
  <c r="AU27" i="6" s="1"/>
  <c r="AS27" i="6"/>
  <c r="AT26" i="6"/>
  <c r="AU26" i="6" s="1"/>
  <c r="AS26" i="6"/>
  <c r="AT25" i="6"/>
  <c r="AU25" i="6" s="1"/>
  <c r="AS25" i="6"/>
  <c r="AT24" i="6"/>
  <c r="AU24" i="6" s="1"/>
  <c r="AS24" i="6"/>
  <c r="AT23" i="6"/>
  <c r="AU23" i="6" s="1"/>
  <c r="AS23" i="6"/>
  <c r="AT22" i="6"/>
  <c r="AU22" i="6" s="1"/>
  <c r="AS22" i="6"/>
  <c r="AT21" i="6"/>
  <c r="AU21" i="6" s="1"/>
  <c r="AS21" i="6"/>
  <c r="AT20" i="6"/>
  <c r="AU20" i="6" s="1"/>
  <c r="AS20" i="6"/>
  <c r="AT19" i="6"/>
  <c r="AU19" i="6" s="1"/>
  <c r="AS19" i="6"/>
  <c r="AT18" i="6"/>
  <c r="AU18" i="6" s="1"/>
  <c r="AS18" i="6"/>
  <c r="AT17" i="6"/>
  <c r="AU17" i="6" s="1"/>
  <c r="AS17" i="6"/>
  <c r="AT16" i="6"/>
  <c r="AU16" i="6" s="1"/>
  <c r="AS16" i="6"/>
  <c r="AT15" i="6"/>
  <c r="AU15" i="6" s="1"/>
  <c r="AS15" i="6"/>
  <c r="AT14" i="6"/>
  <c r="AU14" i="6" s="1"/>
  <c r="AS14" i="6"/>
  <c r="AT13" i="6"/>
  <c r="AU13" i="6" s="1"/>
  <c r="AS13" i="6"/>
  <c r="AT12" i="6"/>
  <c r="AU12" i="6" s="1"/>
  <c r="AS12" i="6"/>
  <c r="AT11" i="6"/>
  <c r="AU11" i="6" s="1"/>
  <c r="AS11" i="6"/>
  <c r="AT10" i="6"/>
  <c r="AU10" i="6" s="1"/>
  <c r="AS10" i="6"/>
  <c r="AT9" i="6"/>
  <c r="AU9" i="6" s="1"/>
  <c r="AS9" i="6"/>
  <c r="AT8" i="6"/>
  <c r="AU8" i="6" s="1"/>
  <c r="AS8" i="6"/>
  <c r="AT7" i="6"/>
  <c r="AU7" i="6" s="1"/>
  <c r="AS7" i="6"/>
  <c r="AT6" i="6"/>
  <c r="AU6" i="6" s="1"/>
  <c r="AS6" i="6"/>
  <c r="AT5" i="6"/>
  <c r="AU5" i="6" s="1"/>
  <c r="AS5" i="6"/>
  <c r="AT4" i="6"/>
  <c r="AU4" i="6" s="1"/>
  <c r="AS4" i="6"/>
  <c r="AT3" i="6"/>
  <c r="AU3" i="6" s="1"/>
  <c r="AS3" i="6"/>
  <c r="AV15" i="3"/>
  <c r="AV10" i="3"/>
  <c r="CC13" i="3"/>
  <c r="Q2" i="14"/>
  <c r="Q3" i="14"/>
  <c r="Q4" i="14"/>
  <c r="Q6" i="14"/>
  <c r="Q7" i="14"/>
  <c r="Q8" i="14"/>
  <c r="Q9" i="14"/>
  <c r="Q10" i="14"/>
  <c r="Q11" i="14"/>
  <c r="Q12" i="14"/>
  <c r="Q13" i="14"/>
  <c r="Q14" i="14"/>
  <c r="Q15" i="14"/>
  <c r="Q16" i="14"/>
  <c r="Q5" i="14"/>
  <c r="AK11" i="5"/>
  <c r="M26" i="5"/>
  <c r="M24" i="5"/>
  <c r="M22" i="5"/>
  <c r="Q26" i="5"/>
  <c r="Q24" i="5"/>
  <c r="Q22" i="5"/>
  <c r="AK10" i="5"/>
  <c r="M25" i="5"/>
  <c r="M23" i="5"/>
  <c r="Q25" i="5"/>
  <c r="Q23" i="5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Z26" i="6"/>
  <c r="Z15" i="6"/>
  <c r="Z13" i="6"/>
  <c r="Z9" i="6"/>
  <c r="Z7" i="6"/>
  <c r="Z4" i="6"/>
  <c r="Z33" i="6"/>
  <c r="Z30" i="6"/>
  <c r="Z28" i="6"/>
  <c r="Z24" i="6"/>
  <c r="Z22" i="6"/>
  <c r="Z21" i="6"/>
  <c r="Z19" i="6"/>
  <c r="Z16" i="6"/>
  <c r="Z14" i="6"/>
  <c r="Z10" i="6"/>
  <c r="Z8" i="6"/>
  <c r="Z5" i="6"/>
  <c r="Z32" i="6"/>
  <c r="Z29" i="6"/>
  <c r="Z25" i="6"/>
  <c r="Z20" i="6"/>
  <c r="Z31" i="6"/>
  <c r="Z27" i="6"/>
  <c r="Z23" i="6"/>
  <c r="Z18" i="6"/>
  <c r="Z17" i="6"/>
  <c r="Z11" i="6"/>
  <c r="Z6" i="6"/>
  <c r="Z3" i="6"/>
  <c r="Z12" i="6"/>
  <c r="BR26" i="5" l="1"/>
  <c r="GR5" i="5"/>
  <c r="GR10" i="5"/>
  <c r="GR16" i="5"/>
  <c r="GR22" i="5"/>
  <c r="GR6" i="5"/>
  <c r="GR11" i="5"/>
  <c r="GR17" i="5"/>
  <c r="GR23" i="5"/>
  <c r="GR7" i="5"/>
  <c r="GR12" i="5"/>
  <c r="GR18" i="5"/>
  <c r="GR24" i="5"/>
  <c r="GR8" i="5"/>
  <c r="GR13" i="5"/>
  <c r="GR19" i="5"/>
  <c r="GR25" i="5"/>
  <c r="GR3" i="5"/>
  <c r="GR14" i="5"/>
  <c r="GR20" i="5"/>
  <c r="GR26" i="5"/>
  <c r="GR4" i="5"/>
  <c r="GR9" i="5"/>
  <c r="GR15" i="5"/>
  <c r="GR21" i="5"/>
  <c r="HC16" i="6"/>
  <c r="HC21" i="6"/>
  <c r="HC26" i="6"/>
  <c r="HC31" i="6"/>
  <c r="HC10" i="6"/>
  <c r="HC5" i="6"/>
  <c r="HC11" i="6"/>
  <c r="HC17" i="6"/>
  <c r="HC22" i="6"/>
  <c r="HC32" i="6"/>
  <c r="HC6" i="6"/>
  <c r="HC12" i="6"/>
  <c r="HC18" i="6"/>
  <c r="HC23" i="6"/>
  <c r="HC27" i="6"/>
  <c r="HC33" i="6"/>
  <c r="HC7" i="6"/>
  <c r="HC13" i="6"/>
  <c r="HC24" i="6"/>
  <c r="HC28" i="6"/>
  <c r="HC3" i="6"/>
  <c r="HC8" i="6"/>
  <c r="HC14" i="6"/>
  <c r="HC19" i="6"/>
  <c r="HC25" i="6"/>
  <c r="HC29" i="6"/>
  <c r="HC4" i="6"/>
  <c r="HC9" i="6"/>
  <c r="HC15" i="6"/>
  <c r="HC20" i="6"/>
  <c r="HC30" i="6"/>
  <c r="FV2" i="14"/>
  <c r="CV3" i="6"/>
  <c r="CW3" i="6" s="1"/>
  <c r="CR3" i="6"/>
  <c r="CV4" i="6"/>
  <c r="CW4" i="6" s="1"/>
  <c r="CR4" i="6"/>
  <c r="CR5" i="6"/>
  <c r="CV5" i="6"/>
  <c r="CW5" i="6" s="1"/>
  <c r="CV6" i="6"/>
  <c r="CW6" i="6" s="1"/>
  <c r="CR6" i="6"/>
  <c r="CV7" i="6"/>
  <c r="CW7" i="6" s="1"/>
  <c r="CR7" i="6"/>
  <c r="CR8" i="6"/>
  <c r="CV8" i="6"/>
  <c r="CW8" i="6" s="1"/>
  <c r="CR9" i="6"/>
  <c r="CV9" i="6"/>
  <c r="CW9" i="6" s="1"/>
  <c r="CV10" i="6"/>
  <c r="CW10" i="6" s="1"/>
  <c r="CR10" i="6"/>
  <c r="CV11" i="6"/>
  <c r="CW11" i="6" s="1"/>
  <c r="CR11" i="6"/>
  <c r="CR12" i="6"/>
  <c r="CV12" i="6"/>
  <c r="CW12" i="6" s="1"/>
  <c r="CR13" i="6"/>
  <c r="CV13" i="6"/>
  <c r="CW13" i="6" s="1"/>
  <c r="CV14" i="6"/>
  <c r="CW14" i="6" s="1"/>
  <c r="CR14" i="6"/>
  <c r="CV15" i="6"/>
  <c r="CW15" i="6" s="1"/>
  <c r="CR15" i="6"/>
  <c r="CR16" i="6"/>
  <c r="CV16" i="6"/>
  <c r="CW16" i="6" s="1"/>
  <c r="CR17" i="6"/>
  <c r="CV17" i="6"/>
  <c r="CW17" i="6" s="1"/>
  <c r="CV18" i="6"/>
  <c r="CW18" i="6" s="1"/>
  <c r="CR18" i="6"/>
  <c r="CR19" i="6"/>
  <c r="CV19" i="6"/>
  <c r="CW19" i="6" s="1"/>
  <c r="CR20" i="6"/>
  <c r="CV20" i="6"/>
  <c r="CW20" i="6" s="1"/>
  <c r="CV21" i="6"/>
  <c r="CW21" i="6" s="1"/>
  <c r="CR21" i="6"/>
  <c r="CV22" i="6"/>
  <c r="CW22" i="6" s="1"/>
  <c r="CR22" i="6"/>
  <c r="CR23" i="6"/>
  <c r="CV23" i="6"/>
  <c r="CW23" i="6" s="1"/>
  <c r="CR24" i="6"/>
  <c r="CV24" i="6"/>
  <c r="CW24" i="6" s="1"/>
  <c r="CV25" i="6"/>
  <c r="CW25" i="6" s="1"/>
  <c r="CR25" i="6"/>
  <c r="CR26" i="6"/>
  <c r="CV26" i="6"/>
  <c r="CW26" i="6" s="1"/>
  <c r="CV27" i="6"/>
  <c r="CW27" i="6" s="1"/>
  <c r="CR27" i="6"/>
  <c r="CV28" i="6"/>
  <c r="CW28" i="6" s="1"/>
  <c r="CR28" i="6"/>
  <c r="CV29" i="6"/>
  <c r="CW29" i="6" s="1"/>
  <c r="CR29" i="6"/>
  <c r="CV30" i="6"/>
  <c r="CW30" i="6" s="1"/>
  <c r="CR30" i="6"/>
  <c r="CR31" i="6"/>
  <c r="CV31" i="6"/>
  <c r="CW31" i="6" s="1"/>
  <c r="CR32" i="6"/>
  <c r="CV32" i="6"/>
  <c r="CW32" i="6" s="1"/>
  <c r="CV33" i="6"/>
  <c r="CW33" i="6" s="1"/>
  <c r="CR33" i="6"/>
  <c r="CK2" i="14"/>
  <c r="CL2" i="14" s="1"/>
  <c r="CG2" i="14"/>
  <c r="BR3" i="5"/>
  <c r="BR10" i="5"/>
  <c r="BR18" i="5"/>
  <c r="CR26" i="5"/>
  <c r="CV26" i="5"/>
  <c r="CW26" i="5" s="1"/>
  <c r="CV25" i="5"/>
  <c r="CW25" i="5" s="1"/>
  <c r="CR25" i="5"/>
  <c r="CR24" i="5"/>
  <c r="CV24" i="5"/>
  <c r="CW24" i="5" s="1"/>
  <c r="CV23" i="5"/>
  <c r="CW23" i="5" s="1"/>
  <c r="CR23" i="5"/>
  <c r="CR22" i="5"/>
  <c r="CV22" i="5"/>
  <c r="CW22" i="5" s="1"/>
  <c r="CV21" i="5"/>
  <c r="CW21" i="5" s="1"/>
  <c r="CR21" i="5"/>
  <c r="CR20" i="5"/>
  <c r="CV20" i="5"/>
  <c r="CW20" i="5" s="1"/>
  <c r="CV19" i="5"/>
  <c r="CW19" i="5" s="1"/>
  <c r="CR19" i="5"/>
  <c r="CR18" i="5"/>
  <c r="CV18" i="5"/>
  <c r="CW18" i="5" s="1"/>
  <c r="CV17" i="5"/>
  <c r="CW17" i="5" s="1"/>
  <c r="CR17" i="5"/>
  <c r="CR16" i="5"/>
  <c r="CV16" i="5"/>
  <c r="CW16" i="5" s="1"/>
  <c r="CV15" i="5"/>
  <c r="CW15" i="5" s="1"/>
  <c r="CR15" i="5"/>
  <c r="CV14" i="5"/>
  <c r="CW14" i="5" s="1"/>
  <c r="CR14" i="5"/>
  <c r="CV13" i="5"/>
  <c r="CW13" i="5" s="1"/>
  <c r="CR13" i="5"/>
  <c r="CV12" i="5"/>
  <c r="CW12" i="5" s="1"/>
  <c r="CR12" i="5"/>
  <c r="CV11" i="5"/>
  <c r="CW11" i="5" s="1"/>
  <c r="CR11" i="5"/>
  <c r="CR10" i="5"/>
  <c r="CV10" i="5"/>
  <c r="CW10" i="5" s="1"/>
  <c r="CV9" i="5"/>
  <c r="CW9" i="5" s="1"/>
  <c r="CR9" i="5"/>
  <c r="CV8" i="5"/>
  <c r="CW8" i="5" s="1"/>
  <c r="CR8" i="5"/>
  <c r="CR7" i="5"/>
  <c r="CV7" i="5"/>
  <c r="CW7" i="5" s="1"/>
  <c r="CV6" i="5"/>
  <c r="CW6" i="5" s="1"/>
  <c r="CR6" i="5"/>
  <c r="CR5" i="5"/>
  <c r="CV5" i="5"/>
  <c r="CW5" i="5" s="1"/>
  <c r="CV4" i="5"/>
  <c r="CW4" i="5" s="1"/>
  <c r="CR4" i="5"/>
  <c r="CR3" i="5"/>
  <c r="CV3" i="5"/>
  <c r="CW3" i="5" s="1"/>
  <c r="AK26" i="5"/>
  <c r="AK3" i="5"/>
  <c r="AK18" i="5"/>
  <c r="AK4" i="5"/>
  <c r="AK19" i="5"/>
  <c r="CC5" i="3"/>
  <c r="CC17" i="3"/>
  <c r="AV6" i="3"/>
  <c r="AV13" i="3"/>
  <c r="CC9" i="3"/>
  <c r="CC3" i="3"/>
  <c r="CC7" i="3"/>
  <c r="CC11" i="3"/>
  <c r="CC15" i="3"/>
  <c r="AV3" i="3"/>
  <c r="AV8" i="3"/>
  <c r="AV12" i="3"/>
  <c r="CC4" i="3"/>
  <c r="CC6" i="3"/>
  <c r="CC8" i="3"/>
  <c r="CC10" i="3"/>
  <c r="CC12" i="3"/>
  <c r="CC14" i="3"/>
  <c r="CC16" i="3"/>
  <c r="AV4" i="3"/>
  <c r="AV7" i="3"/>
  <c r="AV9" i="3"/>
  <c r="AV11" i="3"/>
  <c r="AV14" i="3"/>
  <c r="AV16" i="3"/>
  <c r="AV5" i="3"/>
  <c r="AV17" i="3"/>
  <c r="Z2" i="14"/>
  <c r="BR7" i="5"/>
  <c r="BR14" i="5"/>
  <c r="BR22" i="5"/>
  <c r="AK16" i="14"/>
  <c r="AK15" i="14"/>
  <c r="AK14" i="14"/>
  <c r="AK13" i="14"/>
  <c r="AK12" i="14"/>
  <c r="AK11" i="14"/>
  <c r="AK10" i="14"/>
  <c r="AK9" i="14"/>
  <c r="AK8" i="14"/>
  <c r="AK7" i="14"/>
  <c r="AK6" i="14"/>
  <c r="AK4" i="14"/>
  <c r="AK3" i="14"/>
  <c r="BR4" i="5"/>
  <c r="BR5" i="5"/>
  <c r="BR6" i="5"/>
  <c r="BR8" i="5"/>
  <c r="BR9" i="5"/>
  <c r="BR11" i="5"/>
  <c r="BR12" i="5"/>
  <c r="BR13" i="5"/>
  <c r="BR15" i="5"/>
  <c r="BR16" i="5"/>
  <c r="BR17" i="5"/>
  <c r="BR19" i="5"/>
  <c r="BR20" i="5"/>
  <c r="BR21" i="5"/>
  <c r="BR23" i="5"/>
  <c r="BR24" i="5"/>
  <c r="BR25" i="5"/>
  <c r="AK8" i="5"/>
  <c r="AK14" i="5"/>
  <c r="AK22" i="5"/>
  <c r="AK7" i="5"/>
  <c r="AK15" i="5"/>
  <c r="AK23" i="5"/>
  <c r="AK5" i="5"/>
  <c r="AK12" i="5"/>
  <c r="AK16" i="5"/>
  <c r="AK20" i="5"/>
  <c r="AK24" i="5"/>
  <c r="AK6" i="5"/>
  <c r="AK9" i="5"/>
  <c r="AK13" i="5"/>
  <c r="AK17" i="5"/>
  <c r="AK21" i="5"/>
  <c r="AK25" i="5"/>
  <c r="AK2" i="14"/>
  <c r="AV3" i="6"/>
  <c r="AV4" i="6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GN4" i="5" l="1"/>
  <c r="GO4" i="5" s="1"/>
  <c r="GN6" i="5"/>
  <c r="GO6" i="5" s="1"/>
  <c r="GN8" i="5"/>
  <c r="GO8" i="5" s="1"/>
  <c r="GN9" i="5"/>
  <c r="GO9" i="5" s="1"/>
  <c r="GN11" i="5"/>
  <c r="GO11" i="5" s="1"/>
  <c r="GN13" i="5"/>
  <c r="GO13" i="5" s="1"/>
  <c r="GN14" i="5"/>
  <c r="GO14" i="5" s="1"/>
  <c r="GN15" i="5"/>
  <c r="GO15" i="5" s="1"/>
  <c r="GN17" i="5"/>
  <c r="GO17" i="5" s="1"/>
  <c r="GN19" i="5"/>
  <c r="GO19" i="5" s="1"/>
  <c r="GN21" i="5"/>
  <c r="GO21" i="5" s="1"/>
  <c r="GN23" i="5"/>
  <c r="GO23" i="5" s="1"/>
  <c r="GN25" i="5"/>
  <c r="GO25" i="5" s="1"/>
  <c r="GS21" i="5"/>
  <c r="GS15" i="5"/>
  <c r="GS9" i="5"/>
  <c r="GS4" i="5"/>
  <c r="GS26" i="5"/>
  <c r="GS20" i="5"/>
  <c r="GS14" i="5"/>
  <c r="GS3" i="5"/>
  <c r="GS25" i="5"/>
  <c r="GS19" i="5"/>
  <c r="GS13" i="5"/>
  <c r="GS8" i="5"/>
  <c r="GS18" i="5"/>
  <c r="GS7" i="5"/>
  <c r="GS23" i="5"/>
  <c r="GS17" i="5"/>
  <c r="GS11" i="5"/>
  <c r="GS6" i="5"/>
  <c r="GS22" i="5"/>
  <c r="GS16" i="5"/>
  <c r="GS10" i="5"/>
  <c r="GS5" i="5"/>
  <c r="GN3" i="5"/>
  <c r="GO3" i="5" s="1"/>
  <c r="GN5" i="5"/>
  <c r="GO5" i="5" s="1"/>
  <c r="GN7" i="5"/>
  <c r="GO7" i="5" s="1"/>
  <c r="GN10" i="5"/>
  <c r="GO10" i="5" s="1"/>
  <c r="GN16" i="5"/>
  <c r="GO16" i="5" s="1"/>
  <c r="GN18" i="5"/>
  <c r="GO18" i="5" s="1"/>
  <c r="GN20" i="5"/>
  <c r="GO20" i="5" s="1"/>
  <c r="GN22" i="5"/>
  <c r="GO22" i="5" s="1"/>
  <c r="GN26" i="5"/>
  <c r="GO26" i="5" s="1"/>
  <c r="GY32" i="6"/>
  <c r="GZ32" i="6" s="1"/>
  <c r="GY31" i="6"/>
  <c r="GZ31" i="6" s="1"/>
  <c r="GY26" i="6"/>
  <c r="GZ26" i="6" s="1"/>
  <c r="GY23" i="6"/>
  <c r="GZ23" i="6" s="1"/>
  <c r="GY20" i="6"/>
  <c r="GZ20" i="6" s="1"/>
  <c r="GY19" i="6"/>
  <c r="GZ19" i="6" s="1"/>
  <c r="GY17" i="6"/>
  <c r="GZ17" i="6" s="1"/>
  <c r="GY16" i="6"/>
  <c r="GZ16" i="6" s="1"/>
  <c r="GY13" i="6"/>
  <c r="GZ13" i="6" s="1"/>
  <c r="GY12" i="6"/>
  <c r="GZ12" i="6" s="1"/>
  <c r="GY9" i="6"/>
  <c r="GZ9" i="6" s="1"/>
  <c r="GY8" i="6"/>
  <c r="GZ8" i="6" s="1"/>
  <c r="GY5" i="6"/>
  <c r="GZ5" i="6" s="1"/>
  <c r="HD30" i="6"/>
  <c r="HD20" i="6"/>
  <c r="HD15" i="6"/>
  <c r="HD9" i="6"/>
  <c r="HD4" i="6"/>
  <c r="HD29" i="6"/>
  <c r="HD25" i="6"/>
  <c r="HD19" i="6"/>
  <c r="HD14" i="6"/>
  <c r="HD8" i="6"/>
  <c r="HD3" i="6"/>
  <c r="HD13" i="6"/>
  <c r="HD7" i="6"/>
  <c r="HD33" i="6"/>
  <c r="HD27" i="6"/>
  <c r="HD23" i="6"/>
  <c r="HD18" i="6"/>
  <c r="HD12" i="6"/>
  <c r="HD6" i="6"/>
  <c r="HD32" i="6"/>
  <c r="HD22" i="6"/>
  <c r="HD17" i="6"/>
  <c r="HD11" i="6"/>
  <c r="HD5" i="6"/>
  <c r="HD10" i="6"/>
  <c r="HD31" i="6"/>
  <c r="HD26" i="6"/>
  <c r="HD21" i="6"/>
  <c r="HD16" i="6"/>
  <c r="GY33" i="6"/>
  <c r="GZ33" i="6" s="1"/>
  <c r="GY30" i="6"/>
  <c r="GZ30" i="6" s="1"/>
  <c r="GY29" i="6"/>
  <c r="GZ29" i="6" s="1"/>
  <c r="GY27" i="6"/>
  <c r="GZ27" i="6" s="1"/>
  <c r="GY25" i="6"/>
  <c r="GZ25" i="6" s="1"/>
  <c r="GY22" i="6"/>
  <c r="GZ22" i="6" s="1"/>
  <c r="GY21" i="6"/>
  <c r="GZ21" i="6" s="1"/>
  <c r="GY18" i="6"/>
  <c r="GZ18" i="6" s="1"/>
  <c r="GY15" i="6"/>
  <c r="GZ15" i="6" s="1"/>
  <c r="GY14" i="6"/>
  <c r="GZ14" i="6" s="1"/>
  <c r="GY11" i="6"/>
  <c r="GZ11" i="6" s="1"/>
  <c r="GY10" i="6"/>
  <c r="GZ10" i="6" s="1"/>
  <c r="GY7" i="6"/>
  <c r="GZ7" i="6" s="1"/>
  <c r="GY6" i="6"/>
  <c r="GZ6" i="6" s="1"/>
  <c r="GY4" i="6"/>
  <c r="GZ4" i="6" s="1"/>
  <c r="GY3" i="6"/>
  <c r="GZ3" i="6" s="1"/>
  <c r="FW2" i="14"/>
  <c r="FR2" i="14"/>
  <c r="FS2" i="14" s="1"/>
  <c r="GN12" i="5"/>
  <c r="GO12" i="5" s="1"/>
  <c r="GS12" i="5"/>
  <c r="GS24" i="5"/>
  <c r="GN24" i="5"/>
  <c r="GO24" i="5" s="1"/>
  <c r="HD28" i="6"/>
  <c r="GY28" i="6"/>
  <c r="GZ28" i="6" s="1"/>
  <c r="GY24" i="6"/>
  <c r="GZ24" i="6" s="1"/>
  <c r="HD24" i="6"/>
  <c r="CT33" i="6"/>
  <c r="CS33" i="6"/>
  <c r="CS32" i="6"/>
  <c r="CT32" i="6"/>
  <c r="CT29" i="6"/>
  <c r="CS29" i="6"/>
  <c r="CS27" i="6"/>
  <c r="CT27" i="6"/>
  <c r="CS25" i="6"/>
  <c r="CT25" i="6"/>
  <c r="CT24" i="6"/>
  <c r="CS24" i="6"/>
  <c r="CS21" i="6"/>
  <c r="CT21" i="6"/>
  <c r="CT20" i="6"/>
  <c r="CS20" i="6"/>
  <c r="CS18" i="6"/>
  <c r="CT18" i="6"/>
  <c r="CT17" i="6"/>
  <c r="CS17" i="6"/>
  <c r="CS14" i="6"/>
  <c r="CT14" i="6"/>
  <c r="CT13" i="6"/>
  <c r="CS13" i="6"/>
  <c r="CS10" i="6"/>
  <c r="CT10" i="6"/>
  <c r="CT9" i="6"/>
  <c r="CS9" i="6"/>
  <c r="CS6" i="6"/>
  <c r="CT6" i="6"/>
  <c r="CS3" i="6"/>
  <c r="CT3" i="6"/>
  <c r="CT31" i="6"/>
  <c r="CS31" i="6"/>
  <c r="CS30" i="6"/>
  <c r="CT30" i="6"/>
  <c r="CT28" i="6"/>
  <c r="CS28" i="6"/>
  <c r="CS26" i="6"/>
  <c r="CT26" i="6"/>
  <c r="CS23" i="6"/>
  <c r="CT23" i="6"/>
  <c r="CT22" i="6"/>
  <c r="CS22" i="6"/>
  <c r="CS19" i="6"/>
  <c r="CT19" i="6"/>
  <c r="CS16" i="6"/>
  <c r="CT16" i="6"/>
  <c r="CT15" i="6"/>
  <c r="CS15" i="6"/>
  <c r="CS12" i="6"/>
  <c r="CT12" i="6"/>
  <c r="CT11" i="6"/>
  <c r="CS11" i="6"/>
  <c r="CS8" i="6"/>
  <c r="CT8" i="6"/>
  <c r="CT7" i="6"/>
  <c r="CS7" i="6"/>
  <c r="CS5" i="6"/>
  <c r="CT5" i="6"/>
  <c r="CT4" i="6"/>
  <c r="CS4" i="6"/>
  <c r="CI2" i="14"/>
  <c r="CH2" i="14"/>
  <c r="CT26" i="5"/>
  <c r="CS26" i="5"/>
  <c r="CT25" i="5"/>
  <c r="CS25" i="5"/>
  <c r="CT24" i="5"/>
  <c r="CS24" i="5"/>
  <c r="CT23" i="5"/>
  <c r="CS23" i="5"/>
  <c r="CT22" i="5"/>
  <c r="CS22" i="5"/>
  <c r="CS21" i="5"/>
  <c r="CT21" i="5"/>
  <c r="CT20" i="5"/>
  <c r="CS20" i="5"/>
  <c r="CS19" i="5"/>
  <c r="CT19" i="5"/>
  <c r="CT18" i="5"/>
  <c r="CS18" i="5"/>
  <c r="CS17" i="5"/>
  <c r="CT17" i="5"/>
  <c r="CT16" i="5"/>
  <c r="CS16" i="5"/>
  <c r="CT15" i="5"/>
  <c r="CS15" i="5"/>
  <c r="CT14" i="5"/>
  <c r="CS14" i="5"/>
  <c r="CT13" i="5"/>
  <c r="CS13" i="5"/>
  <c r="CT12" i="5"/>
  <c r="CS12" i="5"/>
  <c r="CS11" i="5"/>
  <c r="CT11" i="5"/>
  <c r="CT10" i="5"/>
  <c r="CS10" i="5"/>
  <c r="CT9" i="5"/>
  <c r="CS9" i="5"/>
  <c r="CT8" i="5"/>
  <c r="CS8" i="5"/>
  <c r="CT7" i="5"/>
  <c r="CS7" i="5"/>
  <c r="CT6" i="5"/>
  <c r="CS6" i="5"/>
  <c r="CT5" i="5"/>
  <c r="CS5" i="5"/>
  <c r="CS4" i="5"/>
  <c r="CT4" i="5"/>
  <c r="CT3" i="5"/>
  <c r="CS3" i="5"/>
  <c r="AI2" i="3" l="1"/>
  <c r="AJ2" i="3" s="1"/>
  <c r="AK2" i="3" l="1"/>
  <c r="CL2" i="4"/>
  <c r="CM2" i="4" s="1"/>
  <c r="CN2" i="4" l="1"/>
  <c r="Y2" i="6" l="1"/>
  <c r="X2" i="3"/>
  <c r="Y2" i="3" s="1"/>
  <c r="AR2" i="4"/>
  <c r="BY2" i="3"/>
  <c r="FU2" i="3" s="1"/>
  <c r="AT2" i="5" l="1"/>
  <c r="AU2" i="5" s="1"/>
  <c r="AS2" i="5"/>
  <c r="X2" i="5"/>
  <c r="Y2" i="5" s="1"/>
  <c r="CA2" i="3"/>
  <c r="CB2" i="3" s="1"/>
  <c r="BZ2" i="3"/>
  <c r="X2" i="4"/>
  <c r="Y2" i="4" s="1"/>
  <c r="W2" i="4"/>
  <c r="AT2" i="4"/>
  <c r="AU2" i="4" s="1"/>
  <c r="AS2" i="4"/>
  <c r="Z2" i="3"/>
  <c r="Z2" i="6"/>
  <c r="AR2" i="6"/>
  <c r="HB2" i="6" s="1"/>
  <c r="AQ2" i="6"/>
  <c r="BE2" i="4"/>
  <c r="BF2" i="4" s="1"/>
  <c r="BN2" i="5"/>
  <c r="GQ2" i="5" s="1"/>
  <c r="BM2" i="5"/>
  <c r="CC2" i="3" l="1"/>
  <c r="Z2" i="4"/>
  <c r="AV2" i="4"/>
  <c r="Z2" i="5"/>
  <c r="AV2" i="5"/>
  <c r="BP2" i="5"/>
  <c r="BQ2" i="5" s="1"/>
  <c r="BO2" i="5"/>
  <c r="BE2" i="3"/>
  <c r="BF2" i="3" s="1"/>
  <c r="BD2" i="3"/>
  <c r="AT2" i="6"/>
  <c r="AU2" i="6" s="1"/>
  <c r="AS2" i="6"/>
  <c r="BE2" i="6"/>
  <c r="BF2" i="6" s="1"/>
  <c r="BG2" i="4"/>
  <c r="BG2" i="3" l="1"/>
  <c r="BG2" i="6"/>
  <c r="AV2" i="6"/>
  <c r="BR2" i="5"/>
  <c r="AT2" i="3"/>
  <c r="AU2" i="3" s="1"/>
  <c r="AS2" i="3"/>
  <c r="AG2" i="4"/>
  <c r="FJ2" i="4" s="1"/>
  <c r="FV2" i="3" l="1"/>
  <c r="CG2" i="3"/>
  <c r="CK2" i="3"/>
  <c r="CL2" i="3" s="1"/>
  <c r="AV2" i="3"/>
  <c r="AI2" i="5"/>
  <c r="AJ2" i="5" s="1"/>
  <c r="AH2" i="5"/>
  <c r="AI2" i="4"/>
  <c r="AJ2" i="4" s="1"/>
  <c r="AH2" i="4"/>
  <c r="AI2" i="6"/>
  <c r="AJ2" i="6" s="1"/>
  <c r="AH2" i="6"/>
  <c r="FR2" i="3" l="1"/>
  <c r="FS2" i="3" s="1"/>
  <c r="FW2" i="3"/>
  <c r="GR2" i="5"/>
  <c r="HC2" i="6"/>
  <c r="FK2" i="4"/>
  <c r="CV2" i="6"/>
  <c r="CW2" i="6" s="1"/>
  <c r="CR2" i="6"/>
  <c r="CH2" i="3"/>
  <c r="CI2" i="3"/>
  <c r="CV2" i="4"/>
  <c r="CW2" i="4" s="1"/>
  <c r="CR2" i="4"/>
  <c r="CR2" i="5"/>
  <c r="CV2" i="5"/>
  <c r="CW2" i="5" s="1"/>
  <c r="AK2" i="6"/>
  <c r="AK2" i="4"/>
  <c r="AK2" i="5"/>
  <c r="O17" i="6"/>
  <c r="P17" i="6" s="1"/>
  <c r="K17" i="6"/>
  <c r="L17" i="6" s="1"/>
  <c r="O16" i="6"/>
  <c r="P16" i="6" s="1"/>
  <c r="K16" i="6"/>
  <c r="L16" i="6" s="1"/>
  <c r="O15" i="6"/>
  <c r="P15" i="6" s="1"/>
  <c r="K15" i="6"/>
  <c r="L15" i="6" s="1"/>
  <c r="O14" i="6"/>
  <c r="P14" i="6" s="1"/>
  <c r="K14" i="6"/>
  <c r="L14" i="6" s="1"/>
  <c r="O13" i="6"/>
  <c r="P13" i="6" s="1"/>
  <c r="K13" i="6"/>
  <c r="L13" i="6" s="1"/>
  <c r="O12" i="6"/>
  <c r="P12" i="6" s="1"/>
  <c r="K12" i="6"/>
  <c r="L12" i="6" s="1"/>
  <c r="O11" i="6"/>
  <c r="P11" i="6" s="1"/>
  <c r="K11" i="6"/>
  <c r="L11" i="6" s="1"/>
  <c r="O10" i="6"/>
  <c r="P10" i="6" s="1"/>
  <c r="K10" i="6"/>
  <c r="L10" i="6" s="1"/>
  <c r="O9" i="6"/>
  <c r="P9" i="6" s="1"/>
  <c r="K9" i="6"/>
  <c r="L9" i="6" s="1"/>
  <c r="O8" i="6"/>
  <c r="P8" i="6" s="1"/>
  <c r="K8" i="6"/>
  <c r="L8" i="6" s="1"/>
  <c r="O7" i="6"/>
  <c r="P7" i="6" s="1"/>
  <c r="K7" i="6"/>
  <c r="L7" i="6" s="1"/>
  <c r="O6" i="6"/>
  <c r="P6" i="6" s="1"/>
  <c r="K6" i="6"/>
  <c r="L6" i="6" s="1"/>
  <c r="O5" i="6"/>
  <c r="P5" i="6" s="1"/>
  <c r="K5" i="6"/>
  <c r="L5" i="6" s="1"/>
  <c r="O4" i="6"/>
  <c r="P4" i="6" s="1"/>
  <c r="K4" i="6"/>
  <c r="L4" i="6" s="1"/>
  <c r="O3" i="6"/>
  <c r="P3" i="6" s="1"/>
  <c r="K3" i="6"/>
  <c r="L3" i="6" s="1"/>
  <c r="O2" i="6"/>
  <c r="P2" i="6" s="1"/>
  <c r="K2" i="6"/>
  <c r="L2" i="6" s="1"/>
  <c r="O21" i="5"/>
  <c r="P21" i="5" s="1"/>
  <c r="K21" i="5"/>
  <c r="L21" i="5" s="1"/>
  <c r="O20" i="5"/>
  <c r="P20" i="5" s="1"/>
  <c r="K20" i="5"/>
  <c r="L20" i="5" s="1"/>
  <c r="O19" i="5"/>
  <c r="P19" i="5" s="1"/>
  <c r="K19" i="5"/>
  <c r="L19" i="5" s="1"/>
  <c r="O18" i="5"/>
  <c r="P18" i="5" s="1"/>
  <c r="K18" i="5"/>
  <c r="L18" i="5" s="1"/>
  <c r="O16" i="5"/>
  <c r="P16" i="5" s="1"/>
  <c r="K16" i="5"/>
  <c r="L16" i="5" s="1"/>
  <c r="O17" i="5"/>
  <c r="P17" i="5" s="1"/>
  <c r="K17" i="5"/>
  <c r="L17" i="5" s="1"/>
  <c r="O15" i="5"/>
  <c r="P15" i="5" s="1"/>
  <c r="K15" i="5"/>
  <c r="L15" i="5" s="1"/>
  <c r="O14" i="5"/>
  <c r="P14" i="5" s="1"/>
  <c r="K14" i="5"/>
  <c r="L14" i="5" s="1"/>
  <c r="O13" i="5"/>
  <c r="P13" i="5" s="1"/>
  <c r="K13" i="5"/>
  <c r="L13" i="5" s="1"/>
  <c r="O12" i="5"/>
  <c r="P12" i="5" s="1"/>
  <c r="K12" i="5"/>
  <c r="L12" i="5" s="1"/>
  <c r="O11" i="5"/>
  <c r="P11" i="5" s="1"/>
  <c r="K11" i="5"/>
  <c r="L11" i="5" s="1"/>
  <c r="O10" i="5"/>
  <c r="P10" i="5" s="1"/>
  <c r="K10" i="5"/>
  <c r="L10" i="5" s="1"/>
  <c r="O9" i="5"/>
  <c r="P9" i="5" s="1"/>
  <c r="K9" i="5"/>
  <c r="L9" i="5" s="1"/>
  <c r="O8" i="5"/>
  <c r="P8" i="5" s="1"/>
  <c r="K8" i="5"/>
  <c r="L8" i="5" s="1"/>
  <c r="O7" i="5"/>
  <c r="P7" i="5" s="1"/>
  <c r="K7" i="5"/>
  <c r="L7" i="5" s="1"/>
  <c r="O6" i="5"/>
  <c r="P6" i="5" s="1"/>
  <c r="K6" i="5"/>
  <c r="L6" i="5" s="1"/>
  <c r="O5" i="5"/>
  <c r="P5" i="5" s="1"/>
  <c r="K5" i="5"/>
  <c r="L5" i="5" s="1"/>
  <c r="O4" i="5"/>
  <c r="P4" i="5" s="1"/>
  <c r="K4" i="5"/>
  <c r="L4" i="5" s="1"/>
  <c r="O3" i="5"/>
  <c r="P3" i="5" s="1"/>
  <c r="K3" i="5"/>
  <c r="L3" i="5" s="1"/>
  <c r="P2" i="5"/>
  <c r="K2" i="5"/>
  <c r="L2" i="5" s="1"/>
  <c r="O27" i="4"/>
  <c r="P27" i="4" s="1"/>
  <c r="O26" i="4"/>
  <c r="P26" i="4" s="1"/>
  <c r="O25" i="4"/>
  <c r="P25" i="4" s="1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P12" i="4" s="1"/>
  <c r="O11" i="4"/>
  <c r="P11" i="4" s="1"/>
  <c r="O10" i="4"/>
  <c r="P10" i="4" s="1"/>
  <c r="O9" i="4"/>
  <c r="P9" i="4" s="1"/>
  <c r="O8" i="4"/>
  <c r="P8" i="4" s="1"/>
  <c r="O7" i="4"/>
  <c r="P7" i="4" s="1"/>
  <c r="O6" i="4"/>
  <c r="P6" i="4" s="1"/>
  <c r="O5" i="4"/>
  <c r="P5" i="4" s="1"/>
  <c r="O4" i="4"/>
  <c r="P4" i="4" s="1"/>
  <c r="O3" i="4"/>
  <c r="P3" i="4" s="1"/>
  <c r="O2" i="4"/>
  <c r="P2" i="4" s="1"/>
  <c r="O17" i="3"/>
  <c r="P17" i="3" s="1"/>
  <c r="O16" i="3"/>
  <c r="P16" i="3" s="1"/>
  <c r="O15" i="3"/>
  <c r="P15" i="3" s="1"/>
  <c r="O14" i="3"/>
  <c r="P14" i="3" s="1"/>
  <c r="O13" i="3"/>
  <c r="P13" i="3" s="1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6" i="3"/>
  <c r="P6" i="3" s="1"/>
  <c r="O5" i="3"/>
  <c r="P5" i="3" s="1"/>
  <c r="O4" i="3"/>
  <c r="P4" i="3" s="1"/>
  <c r="O3" i="3"/>
  <c r="P3" i="3" s="1"/>
  <c r="O2" i="3"/>
  <c r="P2" i="3" s="1"/>
  <c r="GN2" i="5" l="1"/>
  <c r="GO2" i="5" s="1"/>
  <c r="GS2" i="5"/>
  <c r="HD2" i="6"/>
  <c r="GY2" i="6"/>
  <c r="GZ2" i="6" s="1"/>
  <c r="FG2" i="4"/>
  <c r="FH2" i="4" s="1"/>
  <c r="FL2" i="4"/>
  <c r="CS2" i="6"/>
  <c r="CT2" i="6"/>
  <c r="CT2" i="4"/>
  <c r="CS2" i="4"/>
  <c r="CT2" i="5"/>
  <c r="CS2" i="5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7" i="5"/>
  <c r="Q16" i="5"/>
  <c r="Q18" i="5"/>
  <c r="Q19" i="5"/>
  <c r="Q20" i="5"/>
  <c r="Q21" i="5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</calcChain>
</file>

<file path=xl/comments1.xml><?xml version="1.0" encoding="utf-8"?>
<comments xmlns="http://schemas.openxmlformats.org/spreadsheetml/2006/main">
  <authors>
    <author>Author</author>
  </authors>
  <commentList>
    <comment ref="E27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<sst xmlns="http://schemas.openxmlformats.org/spreadsheetml/2006/main" count="4179" uniqueCount="1827">
  <si>
    <t>TT</t>
  </si>
  <si>
    <t>Lớp</t>
  </si>
  <si>
    <t>Mã SV</t>
  </si>
  <si>
    <t>Họ đệm</t>
  </si>
  <si>
    <t>Tên</t>
  </si>
  <si>
    <t>Ngày sinh</t>
  </si>
  <si>
    <t>Giới</t>
  </si>
  <si>
    <t>Nơi sinh</t>
  </si>
  <si>
    <t>GDTC (Điểm chữ)</t>
  </si>
  <si>
    <t>GDTC (Điểm 4)</t>
  </si>
  <si>
    <t>GDQP (Điểm chữ)</t>
  </si>
  <si>
    <t>GDQP (Điểm 4)</t>
  </si>
  <si>
    <t>An</t>
  </si>
  <si>
    <t>Đạt</t>
  </si>
  <si>
    <t>Nguyễn Công</t>
  </si>
  <si>
    <t>Hiếu</t>
  </si>
  <si>
    <t>Hoàng</t>
  </si>
  <si>
    <t>Huy</t>
  </si>
  <si>
    <t>Tùng</t>
  </si>
  <si>
    <t>Anh</t>
  </si>
  <si>
    <t>Minh</t>
  </si>
  <si>
    <t>Duy</t>
  </si>
  <si>
    <t>Dũng</t>
  </si>
  <si>
    <t>Nam</t>
  </si>
  <si>
    <t xml:space="preserve">Nguyễn Văn </t>
  </si>
  <si>
    <t>Nguyễn Trung</t>
  </si>
  <si>
    <t>Nguyễn Đức</t>
  </si>
  <si>
    <t>Hùng</t>
  </si>
  <si>
    <t>Hưng</t>
  </si>
  <si>
    <t>Nguyễn Hải</t>
  </si>
  <si>
    <t>Đỗ Minh</t>
  </si>
  <si>
    <t>Quang</t>
  </si>
  <si>
    <t>Thái</t>
  </si>
  <si>
    <t>Nguyễn Minh</t>
  </si>
  <si>
    <t>Tiến</t>
  </si>
  <si>
    <t>Tuấn</t>
  </si>
  <si>
    <t>Nguyễn Duy</t>
  </si>
  <si>
    <t>Việt</t>
  </si>
  <si>
    <t>Phúc</t>
  </si>
  <si>
    <t>Ánh</t>
  </si>
  <si>
    <t>Hằng</t>
  </si>
  <si>
    <t>Linh</t>
  </si>
  <si>
    <t>Nguyễn Phương</t>
  </si>
  <si>
    <t>Ngọc</t>
  </si>
  <si>
    <t>Nguyễn Thị</t>
  </si>
  <si>
    <t>Thảo</t>
  </si>
  <si>
    <t>Thư</t>
  </si>
  <si>
    <t>Nguyễn Thanh</t>
  </si>
  <si>
    <t>Trang</t>
  </si>
  <si>
    <t>Đức</t>
  </si>
  <si>
    <t>Kiên</t>
  </si>
  <si>
    <t>Nguyễn Hoàng</t>
  </si>
  <si>
    <t>Long</t>
  </si>
  <si>
    <t>Phong</t>
  </si>
  <si>
    <t>Thanh</t>
  </si>
  <si>
    <t>Trọng</t>
  </si>
  <si>
    <t>Giang</t>
  </si>
  <si>
    <t>Phạm Văn</t>
  </si>
  <si>
    <t>Trung</t>
  </si>
  <si>
    <t>Tú</t>
  </si>
  <si>
    <t>Đông</t>
  </si>
  <si>
    <t>Bảo</t>
  </si>
  <si>
    <t>Huyền</t>
  </si>
  <si>
    <t>Nguyễn Khánh</t>
  </si>
  <si>
    <t>Toàn</t>
  </si>
  <si>
    <t>Vinh</t>
  </si>
  <si>
    <t>Yến</t>
  </si>
  <si>
    <t>Nguyễn Tuấn</t>
  </si>
  <si>
    <t>Thắng</t>
  </si>
  <si>
    <t>Trường</t>
  </si>
  <si>
    <t>Ghi chú</t>
  </si>
  <si>
    <t>ĐIỂM TB KIỂM TRA</t>
  </si>
  <si>
    <t>THI CHÍNH TRỊ-L1</t>
  </si>
  <si>
    <t>THI CHÍNH TRỊ-L2</t>
  </si>
  <si>
    <t>TB CHÍNH TRỊ-L1</t>
  </si>
  <si>
    <t>CHÍNH TRỊ (2TC)</t>
  </si>
  <si>
    <t>CHÍNH TRỊ (Điểm chữ)</t>
  </si>
  <si>
    <t>CHÍNH TRỊ (Điểm 4)</t>
  </si>
  <si>
    <t>THI VẼ XÂY DỰNG-L1</t>
  </si>
  <si>
    <t>THI VẼ XÂY DỰNG-L2</t>
  </si>
  <si>
    <t>TB VẼ XÂY DỰNG-L1</t>
  </si>
  <si>
    <t>VẼ XÂY DỰNG (Điểm chữ)</t>
  </si>
  <si>
    <t>VẼ XÂY DỰNG (Điểm 4)</t>
  </si>
  <si>
    <t>THI KTVM-L1</t>
  </si>
  <si>
    <t>THI KTVM-L2</t>
  </si>
  <si>
    <t>TB KTVM-L1</t>
  </si>
  <si>
    <t>KINH TẾ VI MÔ (Điểm chữ)</t>
  </si>
  <si>
    <t>KINH TẾ VI MÔ (Điểm 4)</t>
  </si>
  <si>
    <t>THI NGUYÊN LÝ KẾ TOÁN-L1</t>
  </si>
  <si>
    <t>THI NGUYÊN LÝ KẾ TOÁN-L2</t>
  </si>
  <si>
    <t>TB NGUYÊN LÝ KẾ TOÁN-L1</t>
  </si>
  <si>
    <t>NGUYÊN LÝ KẾ TOÁN (Điểm chữ)</t>
  </si>
  <si>
    <t>NGUYÊN LÝ KẾ TOÁN (Điểm 4)</t>
  </si>
  <si>
    <t>THI CT-L1</t>
  </si>
  <si>
    <t>THI CT-L2</t>
  </si>
  <si>
    <t>TB CT-L1</t>
  </si>
  <si>
    <t>CT(Điểm chữ)</t>
  </si>
  <si>
    <t>CT (Điểm 4)</t>
  </si>
  <si>
    <t>CT (2TC)</t>
  </si>
  <si>
    <t>THI TIN HỌC-L1</t>
  </si>
  <si>
    <t>THI TIN HỌC-L2</t>
  </si>
  <si>
    <t>TB TIN HỌC-L1</t>
  </si>
  <si>
    <t>TIN HỌC (2TC)</t>
  </si>
  <si>
    <t>TIN HỌC (Điểm chữ)</t>
  </si>
  <si>
    <t>TIN HỌC(Điểm 4)</t>
  </si>
  <si>
    <t>TIN HỌC (Điểm 4)</t>
  </si>
  <si>
    <t>GDQP (Điểm 10)(2TC)</t>
  </si>
  <si>
    <t>VẼ XÂY DỰNG (2TC)</t>
  </si>
  <si>
    <t>KINH TẾ VI MÔ (2TC)</t>
  </si>
  <si>
    <t>NGUYÊN LÝ KẾ TOÁN (4TC)</t>
  </si>
  <si>
    <t>THI TIẾNG ANH-L1</t>
  </si>
  <si>
    <t>THI TIẾNG ANH-L2</t>
  </si>
  <si>
    <t>TB TIẾNG ANH-L1</t>
  </si>
  <si>
    <t>TIẾNG ANH (4TC)</t>
  </si>
  <si>
    <t>TIẾNG ANH (Điểm chữ)</t>
  </si>
  <si>
    <t>TIẾNG ANH (Điểm 4)</t>
  </si>
  <si>
    <t>THI VẬT LIỆU XÂY DỰNG-L1</t>
  </si>
  <si>
    <t>THI VLXD-L2</t>
  </si>
  <si>
    <t>TB VLXD-L1</t>
  </si>
  <si>
    <t>VLXD (Điểm chữ)</t>
  </si>
  <si>
    <t>VLXD (Điểm 4)</t>
  </si>
  <si>
    <t>VLXD (2TC)</t>
  </si>
  <si>
    <t>THI KHHH-L1</t>
  </si>
  <si>
    <t>THI KHHH-L2</t>
  </si>
  <si>
    <t>TB KHHH-L1</t>
  </si>
  <si>
    <t>KHOA HỌC HÀNG HÓA (2TC)</t>
  </si>
  <si>
    <t>KHOA HỌC HÀNG HÓA (Điểm chữ)</t>
  </si>
  <si>
    <t>KHOA HỌC HÀNG HÓA (Điểm 4)</t>
  </si>
  <si>
    <t>TCHT KỲ I</t>
  </si>
  <si>
    <t>TBC HỌC KỲ I</t>
  </si>
  <si>
    <t>TBC HỌC KỲ I -11</t>
  </si>
  <si>
    <t>TÍN CHỈ TÍCH LŨY KỲ 1</t>
  </si>
  <si>
    <t>TBC TÍCH LŨY KỲ 1 -11</t>
  </si>
  <si>
    <t xml:space="preserve">XÉT LÊN LỚP
KỲ 1 (TBC TÍCH LŨY)
</t>
  </si>
  <si>
    <t>24/11/2005</t>
  </si>
  <si>
    <t>Nguyễn Văn</t>
  </si>
  <si>
    <t>Nguyễn Hồng</t>
  </si>
  <si>
    <t>Đăng</t>
  </si>
  <si>
    <t>Nguyễn Xuân</t>
  </si>
  <si>
    <t>Lê Đức</t>
  </si>
  <si>
    <t>Phan Anh</t>
  </si>
  <si>
    <t>Tới</t>
  </si>
  <si>
    <t>09/09/2005</t>
  </si>
  <si>
    <t xml:space="preserve">XÉT LÊN LỚP (TBC HỌC KỲ)
</t>
  </si>
  <si>
    <t xml:space="preserve">XÉT LÊN LỚP
</t>
  </si>
  <si>
    <t>Nguyễn Ngọc</t>
  </si>
  <si>
    <t>16/10/2005</t>
  </si>
  <si>
    <t>25/05/2005</t>
  </si>
  <si>
    <t>Nguyễn Quốc</t>
  </si>
  <si>
    <t>06/03/2005</t>
  </si>
  <si>
    <t>Nguyễn Nhật</t>
  </si>
  <si>
    <t>03/02/2005</t>
  </si>
  <si>
    <t>Dương</t>
  </si>
  <si>
    <t>Trịnh Minh</t>
  </si>
  <si>
    <t>Lan</t>
  </si>
  <si>
    <t>Vy</t>
  </si>
  <si>
    <t>Hiền</t>
  </si>
  <si>
    <t>Ngô Duy</t>
  </si>
  <si>
    <t>Nguyễn Huy</t>
  </si>
  <si>
    <t>Nguyễn Bảo</t>
  </si>
  <si>
    <t>27/12/2004</t>
  </si>
  <si>
    <t>Phương</t>
  </si>
  <si>
    <t>Sơn</t>
  </si>
  <si>
    <t>Vũ Hà Chiến</t>
  </si>
  <si>
    <t>Chi</t>
  </si>
  <si>
    <t>26/11/2005</t>
  </si>
  <si>
    <t>Nguyễn Việt</t>
  </si>
  <si>
    <t>Thiện</t>
  </si>
  <si>
    <t>15/09/2004</t>
  </si>
  <si>
    <t>Nữ</t>
  </si>
  <si>
    <t>Quý</t>
  </si>
  <si>
    <t>Hoàng Phú</t>
  </si>
  <si>
    <t>Cường</t>
  </si>
  <si>
    <t>Nguyễn Tiến</t>
  </si>
  <si>
    <t>Kỳ</t>
  </si>
  <si>
    <t>Hoàng Văn</t>
  </si>
  <si>
    <t>Nguyễn Trọng</t>
  </si>
  <si>
    <t>Khánh</t>
  </si>
  <si>
    <t>Chỉ học nghề không học văn hóa</t>
  </si>
  <si>
    <t>Hà Nội</t>
  </si>
  <si>
    <t>Thanh Hóa</t>
  </si>
  <si>
    <t>THI PL-L1</t>
  </si>
  <si>
    <t>THI PL-L2</t>
  </si>
  <si>
    <t>TB PL-L1</t>
  </si>
  <si>
    <t>PL(Điểm chữ)</t>
  </si>
  <si>
    <t>PL (Điểm 4)</t>
  </si>
  <si>
    <t>PL(1TC)</t>
  </si>
  <si>
    <t>PL (1TC)</t>
  </si>
  <si>
    <t>THI WORD CB-L1</t>
  </si>
  <si>
    <t>THI WORD CB-L2</t>
  </si>
  <si>
    <t>TB WORD CB-L1</t>
  </si>
  <si>
    <t>WORD CB (Điểm chữ)</t>
  </si>
  <si>
    <t>WORD CB(Điểm 4)</t>
  </si>
  <si>
    <t>WORD CB (2TC)</t>
  </si>
  <si>
    <t>KỸ NĂNG SỐNG (3TC)</t>
  </si>
  <si>
    <t>73X1</t>
  </si>
  <si>
    <t>21XD730101</t>
  </si>
  <si>
    <t>21XD730102</t>
  </si>
  <si>
    <t>Phạm Mạnh</t>
  </si>
  <si>
    <t>21XD730105</t>
  </si>
  <si>
    <t>Trịnh Trường</t>
  </si>
  <si>
    <t>21XD730106</t>
  </si>
  <si>
    <t>Hiệp</t>
  </si>
  <si>
    <t>21XD730107</t>
  </si>
  <si>
    <t>21XD730108</t>
  </si>
  <si>
    <t>Trần Đăng</t>
  </si>
  <si>
    <t>Khoa</t>
  </si>
  <si>
    <t>21XD730110</t>
  </si>
  <si>
    <t xml:space="preserve">Phạm Hoài </t>
  </si>
  <si>
    <t>21XD730111</t>
  </si>
  <si>
    <t>21XD730112</t>
  </si>
  <si>
    <t>Phú</t>
  </si>
  <si>
    <t>21XD730114</t>
  </si>
  <si>
    <t>Bùi Duy</t>
  </si>
  <si>
    <t>21XD730115</t>
  </si>
  <si>
    <t>Nguyễn Dương</t>
  </si>
  <si>
    <t>Vĩ</t>
  </si>
  <si>
    <t>21XD730116</t>
  </si>
  <si>
    <t>Bùi Như</t>
  </si>
  <si>
    <t>Ý</t>
  </si>
  <si>
    <t>19/12/2006</t>
  </si>
  <si>
    <t>12/05/2006</t>
  </si>
  <si>
    <t>13/12/2005</t>
  </si>
  <si>
    <t>25/02/2006</t>
  </si>
  <si>
    <t>01/09/2006</t>
  </si>
  <si>
    <t>18/08/2006</t>
  </si>
  <si>
    <t>03/10/2005</t>
  </si>
  <si>
    <t>10/11/2001</t>
  </si>
  <si>
    <t>13/10/2006</t>
  </si>
  <si>
    <t>25/01/2006</t>
  </si>
  <si>
    <t>Nam Định</t>
  </si>
  <si>
    <t>Bắc Ninh</t>
  </si>
  <si>
    <t>Hải Dương</t>
  </si>
  <si>
    <t>Quảng Ninh</t>
  </si>
  <si>
    <t>Hòa Bình</t>
  </si>
  <si>
    <t>44KT1</t>
  </si>
  <si>
    <t>21KT440101</t>
  </si>
  <si>
    <t>21KT440102</t>
  </si>
  <si>
    <t>21KT440103</t>
  </si>
  <si>
    <t>21KT440104</t>
  </si>
  <si>
    <t>21KT440105</t>
  </si>
  <si>
    <t>21KT440106</t>
  </si>
  <si>
    <t>21KT440107</t>
  </si>
  <si>
    <t>21KT440108</t>
  </si>
  <si>
    <t>21KT440109</t>
  </si>
  <si>
    <t>21KT440110</t>
  </si>
  <si>
    <t>21KT440111</t>
  </si>
  <si>
    <t>21KT440112</t>
  </si>
  <si>
    <t>21KT440113</t>
  </si>
  <si>
    <t>21KT440115</t>
  </si>
  <si>
    <t>21KT440116</t>
  </si>
  <si>
    <t>21KT440117</t>
  </si>
  <si>
    <t>21KT440118</t>
  </si>
  <si>
    <t>21KT440119</t>
  </si>
  <si>
    <t>21KT440120</t>
  </si>
  <si>
    <t>21KT440121</t>
  </si>
  <si>
    <t>21KT440122</t>
  </si>
  <si>
    <t>21KT440123</t>
  </si>
  <si>
    <t>Bùi Thị Minh</t>
  </si>
  <si>
    <t>Nguyễn Thị Phương</t>
  </si>
  <si>
    <t>Dung</t>
  </si>
  <si>
    <t>Hoàng Hương</t>
  </si>
  <si>
    <t>Trần Thị Thanh</t>
  </si>
  <si>
    <t>Trịnh Hoàng</t>
  </si>
  <si>
    <t>Nguyễn Thu</t>
  </si>
  <si>
    <t>Hoài</t>
  </si>
  <si>
    <t>Nguyễn Quang</t>
  </si>
  <si>
    <t>Kiều Thị Thanh</t>
  </si>
  <si>
    <t>Đinh Thị Khánh</t>
  </si>
  <si>
    <t>Đinh Thị</t>
  </si>
  <si>
    <t>Ngoan</t>
  </si>
  <si>
    <t>Nhàn</t>
  </si>
  <si>
    <t>Đỗ Thuý</t>
  </si>
  <si>
    <t>Quỳnh</t>
  </si>
  <si>
    <t>Trịnh Thị Minh</t>
  </si>
  <si>
    <t>Tâm</t>
  </si>
  <si>
    <t>Nguyễn Thị Minh</t>
  </si>
  <si>
    <t>Bàn Thị</t>
  </si>
  <si>
    <t>Tuyết</t>
  </si>
  <si>
    <t>Vượng</t>
  </si>
  <si>
    <t>Trần Hải</t>
  </si>
  <si>
    <t>28/05/2006</t>
  </si>
  <si>
    <t>21/10/2006</t>
  </si>
  <si>
    <t>22/11/2006</t>
  </si>
  <si>
    <t>21/11/2006</t>
  </si>
  <si>
    <t>28/01/2006</t>
  </si>
  <si>
    <t>10/06/2006</t>
  </si>
  <si>
    <t>23/11/2006</t>
  </si>
  <si>
    <t>30/04/2006</t>
  </si>
  <si>
    <t>17/07/2004</t>
  </si>
  <si>
    <t>16/07/2006</t>
  </si>
  <si>
    <t>15/12/2006</t>
  </si>
  <si>
    <t>27/02/2006</t>
  </si>
  <si>
    <t>04/09/2006</t>
  </si>
  <si>
    <t>21/07/2006</t>
  </si>
  <si>
    <t>23/06/2006</t>
  </si>
  <si>
    <t>27/01/2006</t>
  </si>
  <si>
    <t>24/06/2006</t>
  </si>
  <si>
    <t>30/12/2006</t>
  </si>
  <si>
    <t>10/12/2006</t>
  </si>
  <si>
    <t>25/12/2006</t>
  </si>
  <si>
    <t>Hưng Yên</t>
  </si>
  <si>
    <t>Hà Nam</t>
  </si>
  <si>
    <t>Sơn La</t>
  </si>
  <si>
    <t>01ĐH1</t>
  </si>
  <si>
    <t>21ĐH010101</t>
  </si>
  <si>
    <t>21ĐH010102</t>
  </si>
  <si>
    <t>21ĐH010103</t>
  </si>
  <si>
    <t>21ĐH010104</t>
  </si>
  <si>
    <t>21ĐH010105</t>
  </si>
  <si>
    <t>21ĐH010106</t>
  </si>
  <si>
    <t>21ĐH010107</t>
  </si>
  <si>
    <t>21ĐH010108</t>
  </si>
  <si>
    <t>21ĐH010109</t>
  </si>
  <si>
    <t>21ĐH010110</t>
  </si>
  <si>
    <t>21ĐH010111</t>
  </si>
  <si>
    <t>21ĐH010112</t>
  </si>
  <si>
    <t>21ĐH010113</t>
  </si>
  <si>
    <t>21ĐH010114</t>
  </si>
  <si>
    <t>21ĐH010115</t>
  </si>
  <si>
    <t>21ĐH010116</t>
  </si>
  <si>
    <t>21ĐH010117</t>
  </si>
  <si>
    <t>21ĐH010118</t>
  </si>
  <si>
    <t>21ĐH010119</t>
  </si>
  <si>
    <t>21ĐH010120</t>
  </si>
  <si>
    <t>21ĐH010121</t>
  </si>
  <si>
    <t>21ĐH010122</t>
  </si>
  <si>
    <t>21ĐH010123</t>
  </si>
  <si>
    <t>21ĐH010124</t>
  </si>
  <si>
    <t>21ĐH010126</t>
  </si>
  <si>
    <t>21ĐH010127</t>
  </si>
  <si>
    <t>21ĐH010129</t>
  </si>
  <si>
    <t>21ĐH010130</t>
  </si>
  <si>
    <t>21ĐH010131</t>
  </si>
  <si>
    <t>21ĐH010132</t>
  </si>
  <si>
    <t>21ĐH010133</t>
  </si>
  <si>
    <t>21ĐH010134</t>
  </si>
  <si>
    <t>21ĐH010135</t>
  </si>
  <si>
    <t>Hà Việt</t>
  </si>
  <si>
    <r>
      <t xml:space="preserve">Đỗ Nguyễn </t>
    </r>
    <r>
      <rPr>
        <sz val="14"/>
        <rFont val="Times New Roman"/>
        <family val="1"/>
      </rPr>
      <t>Bình</t>
    </r>
  </si>
  <si>
    <t>Hà Hải</t>
  </si>
  <si>
    <t>Nguyễn Châm</t>
  </si>
  <si>
    <t>Châu</t>
  </si>
  <si>
    <t>Nghiêm Trường</t>
  </si>
  <si>
    <t>Nguyễn Bao</t>
  </si>
  <si>
    <t>Đỗ Khánh</t>
  </si>
  <si>
    <t xml:space="preserve">Hà Duy </t>
  </si>
  <si>
    <t>Nguyễn Gia</t>
  </si>
  <si>
    <t>Khiêm</t>
  </si>
  <si>
    <t>Nguyễn Thị Thúy</t>
  </si>
  <si>
    <t>Phạm Đan</t>
  </si>
  <si>
    <t>Lê</t>
  </si>
  <si>
    <t>Vũ Hoài</t>
  </si>
  <si>
    <t>Hà Bảo</t>
  </si>
  <si>
    <t>Nguyên</t>
  </si>
  <si>
    <t>Nghiêm Xuân</t>
  </si>
  <si>
    <t>Nhật</t>
  </si>
  <si>
    <t>Lê Đình</t>
  </si>
  <si>
    <t>Trương Quốc</t>
  </si>
  <si>
    <t>Nguyễn Anh</t>
  </si>
  <si>
    <t>Trâm</t>
  </si>
  <si>
    <t>Trí</t>
  </si>
  <si>
    <t>Nguyễn Thị Cẩm</t>
  </si>
  <si>
    <t>Đào Tự Quốc</t>
  </si>
  <si>
    <t>22/03/2006</t>
  </si>
  <si>
    <t>29/06/2006</t>
  </si>
  <si>
    <t>09/11/2006</t>
  </si>
  <si>
    <t>25/06/2005</t>
  </si>
  <si>
    <t>16/01/2006</t>
  </si>
  <si>
    <t>25/10/2006</t>
  </si>
  <si>
    <t>25/09/2006</t>
  </si>
  <si>
    <t>19/01/2006</t>
  </si>
  <si>
    <t>01/10/2006</t>
  </si>
  <si>
    <t>15/01/2006</t>
  </si>
  <si>
    <t>14/10/2006</t>
  </si>
  <si>
    <t>26/07/2006</t>
  </si>
  <si>
    <t>10/11/2006</t>
  </si>
  <si>
    <t>05/08/2006</t>
  </si>
  <si>
    <t>28/10/2006</t>
  </si>
  <si>
    <t>12/02/2006</t>
  </si>
  <si>
    <t>07/10/2006</t>
  </si>
  <si>
    <t>28/09/2006</t>
  </si>
  <si>
    <t>09/05/2006</t>
  </si>
  <si>
    <t>08/04/2006</t>
  </si>
  <si>
    <t>08/11/2004</t>
  </si>
  <si>
    <t>22/06/2006</t>
  </si>
  <si>
    <t>13/06/2006</t>
  </si>
  <si>
    <t>27/06/2006</t>
  </si>
  <si>
    <t>15/11/2006</t>
  </si>
  <si>
    <t>18/01/2006</t>
  </si>
  <si>
    <t>11/09/2006</t>
  </si>
  <si>
    <t>18/11/2006</t>
  </si>
  <si>
    <t>08/09/2006</t>
  </si>
  <si>
    <t>15/08/2005</t>
  </si>
  <si>
    <t>04/12/2006</t>
  </si>
  <si>
    <t>Thái Bình</t>
  </si>
  <si>
    <t>Ninh Bình</t>
  </si>
  <si>
    <t>Phú Thọ</t>
  </si>
  <si>
    <t>21HV010101</t>
  </si>
  <si>
    <t>21HV010102</t>
  </si>
  <si>
    <t>21HV010103</t>
  </si>
  <si>
    <t>21HV010105</t>
  </si>
  <si>
    <t>21HV010107</t>
  </si>
  <si>
    <t>21HV010108</t>
  </si>
  <si>
    <t>21HV010109</t>
  </si>
  <si>
    <t>21HV010111</t>
  </si>
  <si>
    <t>21HV010112</t>
  </si>
  <si>
    <t>21HV010113</t>
  </si>
  <si>
    <t>21HV010114</t>
  </si>
  <si>
    <t>21HV010115</t>
  </si>
  <si>
    <t>21HV010116</t>
  </si>
  <si>
    <t>21HV010117</t>
  </si>
  <si>
    <t>21HV010118</t>
  </si>
  <si>
    <t>01HV1</t>
  </si>
  <si>
    <t>Lê Trang</t>
  </si>
  <si>
    <t>Nguyễn Văn Hải</t>
  </si>
  <si>
    <t>Dương Đăng</t>
  </si>
  <si>
    <t>Cao Mạnh</t>
  </si>
  <si>
    <t>Dương Minh</t>
  </si>
  <si>
    <t>Nguyễn Lê</t>
  </si>
  <si>
    <t>Phạm Văn Khánh</t>
  </si>
  <si>
    <t>Phạm Vũ Anh</t>
  </si>
  <si>
    <t>Kiệt</t>
  </si>
  <si>
    <t>Hoàng Diệu</t>
  </si>
  <si>
    <t>Trịnh Hải</t>
  </si>
  <si>
    <t>Phạm Thế</t>
  </si>
  <si>
    <t>Tấn</t>
  </si>
  <si>
    <t>Chu Thành</t>
  </si>
  <si>
    <t>20/07/2006</t>
  </si>
  <si>
    <t>09/08/2005</t>
  </si>
  <si>
    <t>22/10/2006</t>
  </si>
  <si>
    <t>02/08/2006</t>
  </si>
  <si>
    <t>22/07/2006</t>
  </si>
  <si>
    <t>01/12/2006</t>
  </si>
  <si>
    <t>24/08/2006</t>
  </si>
  <si>
    <t>09/07/2006</t>
  </si>
  <si>
    <t>04/11/2006</t>
  </si>
  <si>
    <t>24/10/2006</t>
  </si>
  <si>
    <t>30/09/2006</t>
  </si>
  <si>
    <t>02/09/2006</t>
  </si>
  <si>
    <t>19/07/2006</t>
  </si>
  <si>
    <t>21TM030102</t>
  </si>
  <si>
    <t>21TM030103</t>
  </si>
  <si>
    <t>21TM030104</t>
  </si>
  <si>
    <t>21TM030105</t>
  </si>
  <si>
    <t>21TM030106</t>
  </si>
  <si>
    <t>21TM030107</t>
  </si>
  <si>
    <t>21TM030109</t>
  </si>
  <si>
    <t>21TM030110</t>
  </si>
  <si>
    <t>21TM030111</t>
  </si>
  <si>
    <t>21TM030112</t>
  </si>
  <si>
    <t>21TM030113</t>
  </si>
  <si>
    <t>21TM030114</t>
  </si>
  <si>
    <t>21TM030115</t>
  </si>
  <si>
    <t>21TM030117</t>
  </si>
  <si>
    <t>21TM030118</t>
  </si>
  <si>
    <t>21TM030120</t>
  </si>
  <si>
    <t>21TM030121</t>
  </si>
  <si>
    <t>21TM030122</t>
  </si>
  <si>
    <t>03TM1</t>
  </si>
  <si>
    <t xml:space="preserve">Hồ Hoài </t>
  </si>
  <si>
    <t>Nguyễn Bích</t>
  </si>
  <si>
    <t xml:space="preserve">Vũ Ngọc </t>
  </si>
  <si>
    <t>Đào Hải</t>
  </si>
  <si>
    <t>Đặng Văn</t>
  </si>
  <si>
    <t>Ngạn</t>
  </si>
  <si>
    <t>Hoàng Việt</t>
  </si>
  <si>
    <t>Lê Thị Hoài</t>
  </si>
  <si>
    <t>Thương</t>
  </si>
  <si>
    <t>Đỗ Phú</t>
  </si>
  <si>
    <t>Nguyễn Thị Tú</t>
  </si>
  <si>
    <t>Uyên</t>
  </si>
  <si>
    <t>Trần Hữu</t>
  </si>
  <si>
    <t>Vũ</t>
  </si>
  <si>
    <t>Bùi Đức</t>
  </si>
  <si>
    <t>28/07/2006</t>
  </si>
  <si>
    <t>12/10/2006</t>
  </si>
  <si>
    <t>22/09/2006</t>
  </si>
  <si>
    <t>06/10/2006</t>
  </si>
  <si>
    <t>23/01/2005</t>
  </si>
  <si>
    <t>19/10/2006</t>
  </si>
  <si>
    <t>04/01/2006</t>
  </si>
  <si>
    <t>23/08/2006</t>
  </si>
  <si>
    <t>18/07/2006</t>
  </si>
  <si>
    <t>24/01/2006</t>
  </si>
  <si>
    <t>05/05/2006</t>
  </si>
  <si>
    <t>15/10/2005</t>
  </si>
  <si>
    <t>08/10/2006</t>
  </si>
  <si>
    <t>08/07/2006</t>
  </si>
  <si>
    <t>20/10/2006</t>
  </si>
  <si>
    <t>11/01/2006</t>
  </si>
  <si>
    <t>04/03/2006</t>
  </si>
  <si>
    <t>Nghệ An</t>
  </si>
  <si>
    <t>21CT030101</t>
  </si>
  <si>
    <t>21CT030102</t>
  </si>
  <si>
    <t>21CT030103</t>
  </si>
  <si>
    <t>21CT030104</t>
  </si>
  <si>
    <t>21CT030106</t>
  </si>
  <si>
    <t>21CT030107</t>
  </si>
  <si>
    <t>21CT030108</t>
  </si>
  <si>
    <t>21CT030109</t>
  </si>
  <si>
    <t>21CT030110</t>
  </si>
  <si>
    <t>21CT030111</t>
  </si>
  <si>
    <t>21CT030112</t>
  </si>
  <si>
    <t>21CT030113</t>
  </si>
  <si>
    <t>21CT030114</t>
  </si>
  <si>
    <t>21CT030115</t>
  </si>
  <si>
    <t>21CT030116</t>
  </si>
  <si>
    <t>21CT030117</t>
  </si>
  <si>
    <t>21CT030118</t>
  </si>
  <si>
    <t>21CT030120</t>
  </si>
  <si>
    <t>21CT030121</t>
  </si>
  <si>
    <t>21CT030122</t>
  </si>
  <si>
    <t>21CT030123</t>
  </si>
  <si>
    <t>21CT030124</t>
  </si>
  <si>
    <t>21CT030125</t>
  </si>
  <si>
    <t>21CT030126</t>
  </si>
  <si>
    <t>21CT030128</t>
  </si>
  <si>
    <t>21CT030130</t>
  </si>
  <si>
    <t>21CT030131</t>
  </si>
  <si>
    <t>21CT030132</t>
  </si>
  <si>
    <t>21CT030133</t>
  </si>
  <si>
    <t>21CT030134</t>
  </si>
  <si>
    <t>21CT030135</t>
  </si>
  <si>
    <t>21CT030136</t>
  </si>
  <si>
    <t>21CT030137</t>
  </si>
  <si>
    <t>21CT030138</t>
  </si>
  <si>
    <t>21CT030139</t>
  </si>
  <si>
    <t>21CT030140</t>
  </si>
  <si>
    <t>21CT030141</t>
  </si>
  <si>
    <t>21CT030142</t>
  </si>
  <si>
    <t>03CT1</t>
  </si>
  <si>
    <t>Trần Linh</t>
  </si>
  <si>
    <t>Nguyễn Đình Quang</t>
  </si>
  <si>
    <t>Chính</t>
  </si>
  <si>
    <t>Bùi Tiến</t>
  </si>
  <si>
    <t>Bạch Đăng</t>
  </si>
  <si>
    <t>Đỗ Thành</t>
  </si>
  <si>
    <t>Đặng Tuấn</t>
  </si>
  <si>
    <t>Trần Tiến</t>
  </si>
  <si>
    <t>Nguyễn Hữu</t>
  </si>
  <si>
    <t>Phan Nhật</t>
  </si>
  <si>
    <t>Bùi Minh</t>
  </si>
  <si>
    <t>Được</t>
  </si>
  <si>
    <t>Nguyễn Trần Việt</t>
  </si>
  <si>
    <t>Vương Thảo</t>
  </si>
  <si>
    <t>Hương</t>
  </si>
  <si>
    <t>Đỗ Đình Quốc</t>
  </si>
  <si>
    <t>Đỗ Tuấn</t>
  </si>
  <si>
    <t>Đoàn Quang</t>
  </si>
  <si>
    <t>Khổng Trà</t>
  </si>
  <si>
    <t>My</t>
  </si>
  <si>
    <t>Nguyễn Hữu Hoàng</t>
  </si>
  <si>
    <t>Nguyễn Năng</t>
  </si>
  <si>
    <t>Nguyễn Như Cường</t>
  </si>
  <si>
    <t>Thịnh</t>
  </si>
  <si>
    <t>Đoàn Việt</t>
  </si>
  <si>
    <t>Nguyễn Như</t>
  </si>
  <si>
    <t>Trần Duy</t>
  </si>
  <si>
    <t>Dương Văn</t>
  </si>
  <si>
    <t>Tuyên</t>
  </si>
  <si>
    <t>Vân</t>
  </si>
  <si>
    <t>Triệu Khắc</t>
  </si>
  <si>
    <t>14/12/2006</t>
  </si>
  <si>
    <t>12/06/2006</t>
  </si>
  <si>
    <t>05/11/2006</t>
  </si>
  <si>
    <t>12/08/2006</t>
  </si>
  <si>
    <t>03/08/2006</t>
  </si>
  <si>
    <t>02/10/2006</t>
  </si>
  <si>
    <t>27/12/2006</t>
  </si>
  <si>
    <t>10/02/2006</t>
  </si>
  <si>
    <t>01/06/2006</t>
  </si>
  <si>
    <t>08/12/2006</t>
  </si>
  <si>
    <t>13/11/2006</t>
  </si>
  <si>
    <t>26/09/2006</t>
  </si>
  <si>
    <t>24/11/2006</t>
  </si>
  <si>
    <t>26/04/2006</t>
  </si>
  <si>
    <t>29/08/2006</t>
  </si>
  <si>
    <t>07/04/2006</t>
  </si>
  <si>
    <t>19/11/2006</t>
  </si>
  <si>
    <t>28/08/2006</t>
  </si>
  <si>
    <t>22/02/2006</t>
  </si>
  <si>
    <t>09/01/2006</t>
  </si>
  <si>
    <t>10/01/2006</t>
  </si>
  <si>
    <t>29/03/2006</t>
  </si>
  <si>
    <t>15/07/2006</t>
  </si>
  <si>
    <t>27/05/2005</t>
  </si>
  <si>
    <t>14/03/2006</t>
  </si>
  <si>
    <t>26/01/2006</t>
  </si>
  <si>
    <t>28/03/2005</t>
  </si>
  <si>
    <t>18/12/2006</t>
  </si>
  <si>
    <t>22/01/2006</t>
  </si>
  <si>
    <t>08/05/2006</t>
  </si>
  <si>
    <t>30/10/2006</t>
  </si>
  <si>
    <t>30/03/2006</t>
  </si>
  <si>
    <t>26/08/2006</t>
  </si>
  <si>
    <t>Đồng Tháp</t>
  </si>
  <si>
    <t>Tăng động</t>
  </si>
  <si>
    <t>21CT030201</t>
  </si>
  <si>
    <t>21CT030202</t>
  </si>
  <si>
    <t>21CT030203</t>
  </si>
  <si>
    <t>21CT030204</t>
  </si>
  <si>
    <t>21CT030205</t>
  </si>
  <si>
    <t>21CT030206</t>
  </si>
  <si>
    <t>21CT030207</t>
  </si>
  <si>
    <t>21CT030209</t>
  </si>
  <si>
    <t>21CT030210</t>
  </si>
  <si>
    <t>21CT030211</t>
  </si>
  <si>
    <t>21CT030212</t>
  </si>
  <si>
    <t>21CT030213</t>
  </si>
  <si>
    <t>21CT030214</t>
  </si>
  <si>
    <t>21CT030215</t>
  </si>
  <si>
    <t>21CT030216</t>
  </si>
  <si>
    <t>21CT030217</t>
  </si>
  <si>
    <t>21CT030218</t>
  </si>
  <si>
    <t>21CT030219</t>
  </si>
  <si>
    <t>21CT030220</t>
  </si>
  <si>
    <t>21CT030221</t>
  </si>
  <si>
    <t>21CT030222</t>
  </si>
  <si>
    <t>21CT030223</t>
  </si>
  <si>
    <t>21CT030224</t>
  </si>
  <si>
    <t>21CT030225</t>
  </si>
  <si>
    <t>21CT030226</t>
  </si>
  <si>
    <t>03CT2</t>
  </si>
  <si>
    <t>Hoàng Nhật</t>
  </si>
  <si>
    <t>Hoàng Quốc</t>
  </si>
  <si>
    <t>Nguyễn Bá Nam</t>
  </si>
  <si>
    <t>Trần Quốc</t>
  </si>
  <si>
    <t>Hiển</t>
  </si>
  <si>
    <t>Kim Bùi Quang</t>
  </si>
  <si>
    <t>Bùi Quang</t>
  </si>
  <si>
    <t>Trần Đức</t>
  </si>
  <si>
    <t>Huỳnh</t>
  </si>
  <si>
    <t>Ngô Ngọc</t>
  </si>
  <si>
    <t>Nguyễn Tài</t>
  </si>
  <si>
    <t>Khải</t>
  </si>
  <si>
    <t>Nguyễn Đình Quốc</t>
  </si>
  <si>
    <t>Vũ Cao</t>
  </si>
  <si>
    <t>Luật</t>
  </si>
  <si>
    <t>Bùi Xuân</t>
  </si>
  <si>
    <t>Vũ Quang</t>
  </si>
  <si>
    <t>Sang</t>
  </si>
  <si>
    <t>Trình</t>
  </si>
  <si>
    <t>Đinh Anh</t>
  </si>
  <si>
    <t>23/10/2006</t>
  </si>
  <si>
    <t>16/09/2006</t>
  </si>
  <si>
    <t>07/07/2006</t>
  </si>
  <si>
    <t>14/08/2006</t>
  </si>
  <si>
    <t>07/08/2006</t>
  </si>
  <si>
    <t>05/04/2006</t>
  </si>
  <si>
    <t>13/06/2005</t>
  </si>
  <si>
    <t>30/11/2006</t>
  </si>
  <si>
    <t>15/03/2006</t>
  </si>
  <si>
    <t>21/04/2006</t>
  </si>
  <si>
    <t>28/11/2006</t>
  </si>
  <si>
    <t>18/06/2006</t>
  </si>
  <si>
    <t>13/02/2006</t>
  </si>
  <si>
    <t>25/05/2006</t>
  </si>
  <si>
    <t>24/12/2006</t>
  </si>
  <si>
    <t>29/04/2006</t>
  </si>
  <si>
    <t>02/11/2006</t>
  </si>
  <si>
    <t>21NT030101</t>
  </si>
  <si>
    <t>21NT030103</t>
  </si>
  <si>
    <t>21NT030105</t>
  </si>
  <si>
    <t>21NT030106</t>
  </si>
  <si>
    <t>21NT030107</t>
  </si>
  <si>
    <t>21NT030108</t>
  </si>
  <si>
    <t>21NT030109</t>
  </si>
  <si>
    <t>21NT030110</t>
  </si>
  <si>
    <t>21NT030111</t>
  </si>
  <si>
    <t>21NT030112</t>
  </si>
  <si>
    <t>21NT030113</t>
  </si>
  <si>
    <t>21NT030114</t>
  </si>
  <si>
    <t>21NT030115</t>
  </si>
  <si>
    <t>03NT1</t>
  </si>
  <si>
    <t>Trần Quang</t>
  </si>
  <si>
    <t>Hướng</t>
  </si>
  <si>
    <t>Nguyễn Đình Khánh</t>
  </si>
  <si>
    <t>29/09/2006</t>
  </si>
  <si>
    <t>05/12/2006</t>
  </si>
  <si>
    <t>29/11/2006</t>
  </si>
  <si>
    <t>13/01/2006</t>
  </si>
  <si>
    <t>27/11/2006</t>
  </si>
  <si>
    <t>27/10/2005</t>
  </si>
  <si>
    <t>04/06/2006</t>
  </si>
  <si>
    <t>31/01/2006</t>
  </si>
  <si>
    <t>21CT030227</t>
  </si>
  <si>
    <t xml:space="preserve">Nguyễn Quốc </t>
  </si>
  <si>
    <t>THI KNS-L1</t>
  </si>
  <si>
    <t>THI KNS-L2</t>
  </si>
  <si>
    <t>TB KNS-L1</t>
  </si>
  <si>
    <t>KNS (Điểm chữ)</t>
  </si>
  <si>
    <t>KNS (Điểm 4)</t>
  </si>
  <si>
    <t>KNS 111</t>
  </si>
  <si>
    <t>KNS (3TC)</t>
  </si>
  <si>
    <t>THI ĐHCB-L1</t>
  </si>
  <si>
    <t>THI ĐHCB-L2</t>
  </si>
  <si>
    <t>TB ĐHCB-L1</t>
  </si>
  <si>
    <t>ĐỒ HỌA CƠ BẢN (Điểm chữ)</t>
  </si>
  <si>
    <t>ĐỒ HỌA CB (Điểm 4)</t>
  </si>
  <si>
    <t>ĐỒ HỌA CB (2TC)</t>
  </si>
  <si>
    <t>THI EXEL CB-L1</t>
  </si>
  <si>
    <t>THI EXEL CB-L2</t>
  </si>
  <si>
    <t>TB EXEL CB-L1</t>
  </si>
  <si>
    <t>EXEL CB (Điểm chữ)</t>
  </si>
  <si>
    <t>EXEL CB (Điểm 4)</t>
  </si>
  <si>
    <t>EXEL CB (2TC)</t>
  </si>
  <si>
    <t>03CT3</t>
  </si>
  <si>
    <t>03TM2</t>
  </si>
  <si>
    <t>21CT020136</t>
  </si>
  <si>
    <t>21CT030301</t>
  </si>
  <si>
    <t>21CT030304</t>
  </si>
  <si>
    <t>23/02/2006</t>
  </si>
  <si>
    <t>21CT030305</t>
  </si>
  <si>
    <t>21CT030306</t>
  </si>
  <si>
    <t>20/11/2006</t>
  </si>
  <si>
    <t>Hảo</t>
  </si>
  <si>
    <t>11/06/2006</t>
  </si>
  <si>
    <t>21CT030308</t>
  </si>
  <si>
    <t>Mai Thanh</t>
  </si>
  <si>
    <t>26/03/2005</t>
  </si>
  <si>
    <t>21CT030309</t>
  </si>
  <si>
    <t>Hoàn</t>
  </si>
  <si>
    <t>21CT030311</t>
  </si>
  <si>
    <t>21CT030314</t>
  </si>
  <si>
    <t>Ly</t>
  </si>
  <si>
    <t>20/12/2006</t>
  </si>
  <si>
    <t>21CT030315</t>
  </si>
  <si>
    <t>Mai</t>
  </si>
  <si>
    <t>05/07/2006</t>
  </si>
  <si>
    <t>21CT030316</t>
  </si>
  <si>
    <t>21CT030319</t>
  </si>
  <si>
    <t>Quân</t>
  </si>
  <si>
    <t>21CT030320</t>
  </si>
  <si>
    <t>21CT030322</t>
  </si>
  <si>
    <t>27/05/2006</t>
  </si>
  <si>
    <t>21CT030323</t>
  </si>
  <si>
    <t>Thuận</t>
  </si>
  <si>
    <t>30/08/2006</t>
  </si>
  <si>
    <t xml:space="preserve">Nguyễn Thị Lan </t>
  </si>
  <si>
    <t xml:space="preserve">Trần Minh </t>
  </si>
  <si>
    <t xml:space="preserve">Nguyễn Đức </t>
  </si>
  <si>
    <t xml:space="preserve">Bùi Thị Thanh </t>
  </si>
  <si>
    <t xml:space="preserve">Lê Thị Khánh </t>
  </si>
  <si>
    <t xml:space="preserve">Nguyễn Phương </t>
  </si>
  <si>
    <t xml:space="preserve">Nguyễn Trung </t>
  </si>
  <si>
    <t xml:space="preserve">Hoàng Minh </t>
  </si>
  <si>
    <t xml:space="preserve">Nguyễn Tá </t>
  </si>
  <si>
    <t xml:space="preserve">Nguyễn Trọng </t>
  </si>
  <si>
    <t>21TM030202</t>
  </si>
  <si>
    <t xml:space="preserve">Trần Văn </t>
  </si>
  <si>
    <t>Chương</t>
  </si>
  <si>
    <t>21TM030203</t>
  </si>
  <si>
    <t>Nguyễn Đình Anh</t>
  </si>
  <si>
    <t>21TM030205</t>
  </si>
  <si>
    <t xml:space="preserve">Nguyễn Đình Hoàng </t>
  </si>
  <si>
    <t>21TM030206</t>
  </si>
  <si>
    <t xml:space="preserve">Nguyễn Hoàng Khánh </t>
  </si>
  <si>
    <t>21TM030209</t>
  </si>
  <si>
    <t xml:space="preserve">Nguyễn Việt </t>
  </si>
  <si>
    <t>21TM030211</t>
  </si>
  <si>
    <t xml:space="preserve">Nguyễn Chí </t>
  </si>
  <si>
    <t>21TM030213</t>
  </si>
  <si>
    <t xml:space="preserve">Nguyễn Thị Khánh </t>
  </si>
  <si>
    <t>21TM030215</t>
  </si>
  <si>
    <t xml:space="preserve">Nguyễn Ngọc </t>
  </si>
  <si>
    <t>21TM030216</t>
  </si>
  <si>
    <t xml:space="preserve">Đỗ Thanh </t>
  </si>
  <si>
    <t>Ngân</t>
  </si>
  <si>
    <t>21TM030217</t>
  </si>
  <si>
    <t xml:space="preserve">Đỗ Trọng </t>
  </si>
  <si>
    <t>21TM030221</t>
  </si>
  <si>
    <t>21TM030225</t>
  </si>
  <si>
    <t xml:space="preserve">Đặng Huy </t>
  </si>
  <si>
    <t>21TM030228</t>
  </si>
  <si>
    <t>Nghiêm Bá</t>
  </si>
  <si>
    <t>VLXD (3TC)</t>
  </si>
  <si>
    <t>Nguyễn Nam</t>
  </si>
  <si>
    <t>Hà</t>
  </si>
  <si>
    <t>08/08/2006</t>
  </si>
  <si>
    <t>18/09/2006</t>
  </si>
  <si>
    <t>06/11/2006</t>
  </si>
  <si>
    <t>24/03/2006</t>
  </si>
  <si>
    <t>26/05/2006</t>
  </si>
  <si>
    <t>09/03/2006</t>
  </si>
  <si>
    <t xml:space="preserve">     </t>
  </si>
  <si>
    <t>THI MTCB-L1</t>
  </si>
  <si>
    <t>THI MTCB-L2</t>
  </si>
  <si>
    <t>TB MTCB-L1</t>
  </si>
  <si>
    <t>MTCB (Điểm chữ)</t>
  </si>
  <si>
    <t>MTCB (Điểm 4)</t>
  </si>
  <si>
    <t>MTCB (3TC)</t>
  </si>
  <si>
    <t>VẼ XÂY DỰNG (3TC)</t>
  </si>
  <si>
    <t>THI PLĐC-L2</t>
  </si>
  <si>
    <t>TB PLĐC-L1</t>
  </si>
  <si>
    <t>PLĐC (Điểm 4)</t>
  </si>
  <si>
    <t>PLĐC (1TC)</t>
  </si>
  <si>
    <t>THI PLĐC-L1</t>
  </si>
  <si>
    <t>CTKT-L1</t>
  </si>
  <si>
    <t>THI CTKT-L2</t>
  </si>
  <si>
    <t>TB CTKT-L1</t>
  </si>
  <si>
    <t>CẤU TẠO KIẾN TRÚC (3TC)</t>
  </si>
  <si>
    <t>CTKT (Điểm chữ)</t>
  </si>
  <si>
    <t>CTKT (Điểm 4)</t>
  </si>
  <si>
    <t>CTKT (3TC)</t>
  </si>
  <si>
    <t>CTKT(3TC)</t>
  </si>
  <si>
    <t>THI KCCT-L1</t>
  </si>
  <si>
    <t>THI KCCT-L2</t>
  </si>
  <si>
    <t>TB KCCT-L1</t>
  </si>
  <si>
    <t>KCCT (Điểm chữ)</t>
  </si>
  <si>
    <t>KCCT (Điểm 4)</t>
  </si>
  <si>
    <t>KCCT (3TC)</t>
  </si>
  <si>
    <t>THI KTTC-L1</t>
  </si>
  <si>
    <t>THI KTTC-L2</t>
  </si>
  <si>
    <t>TB KTTC-L1</t>
  </si>
  <si>
    <t>KTTC (Điểm chữ)</t>
  </si>
  <si>
    <t>KTTC (Điểm 4)</t>
  </si>
  <si>
    <t>KTTC (3TC)</t>
  </si>
  <si>
    <t>THI ATLĐ-L1</t>
  </si>
  <si>
    <t>THI ATLĐ-L2</t>
  </si>
  <si>
    <t>TB ATLĐ-L1</t>
  </si>
  <si>
    <t>ATLĐ (Điểm chữ)</t>
  </si>
  <si>
    <t>ATLĐ (Điểm 4)</t>
  </si>
  <si>
    <t>ATLĐ (2TC)</t>
  </si>
  <si>
    <t>THI DTXD-L1</t>
  </si>
  <si>
    <t>THI DTXD-L2</t>
  </si>
  <si>
    <t>TB DTXD-L1</t>
  </si>
  <si>
    <t>DTXD (Điểm chữ)</t>
  </si>
  <si>
    <t>DTXD (Điểm 4)</t>
  </si>
  <si>
    <t>DTXD (2TC)</t>
  </si>
  <si>
    <t>THI ĐBV-L1</t>
  </si>
  <si>
    <t>THI ĐBV-L2</t>
  </si>
  <si>
    <t>TB ĐỌC BẢN VẼ-L1</t>
  </si>
  <si>
    <t>ĐỌC BẢN VẼ(3TC)</t>
  </si>
  <si>
    <t>ĐỌC BẢN VẼ (Điểm chữ)</t>
  </si>
  <si>
    <t>ĐỌC BẢN VẼ (Điểm 4)</t>
  </si>
  <si>
    <t>ĐỌC BẢN VẼ (3TC)</t>
  </si>
  <si>
    <t>THI SDNLTK&amp;HQ-L1</t>
  </si>
  <si>
    <t>THI SDNLTK&amp;HQ-L2</t>
  </si>
  <si>
    <t>TB SDNLTK&amp;HQ-L1</t>
  </si>
  <si>
    <t>SDNLTK&amp;HQ (Điểm chữ)</t>
  </si>
  <si>
    <t>SDNLTK&amp;HQ (Điểm 4)</t>
  </si>
  <si>
    <t>SDNLTK&amp;HQ (2TC)</t>
  </si>
  <si>
    <t>THI LÝ THUYẾT TÀI CHÍNH TIỀN TỆ-L1</t>
  </si>
  <si>
    <t>THI LÝ THUYẾT TÀI CHÍNH TIỀN TỆ-L2</t>
  </si>
  <si>
    <t>TB LÝ THUYẾT TÀI CHÍNH TIỀN TỆ-L1</t>
  </si>
  <si>
    <t>LTTCTT (Điểm chữ)</t>
  </si>
  <si>
    <t>LTTCTT (Điểm 4)</t>
  </si>
  <si>
    <t>LTTCTT (2TC)</t>
  </si>
  <si>
    <t>THI LĐTL-L1</t>
  </si>
  <si>
    <t>THI LĐTL-L2</t>
  </si>
  <si>
    <t>TB LĐTL-L1</t>
  </si>
  <si>
    <t>LĐTL(Điểm chữ)</t>
  </si>
  <si>
    <t>LĐTL (Điểm 4)</t>
  </si>
  <si>
    <t>LĐTL(2TC)</t>
  </si>
  <si>
    <t>LĐTL (2TC)</t>
  </si>
  <si>
    <t>THI THUẾ-L1</t>
  </si>
  <si>
    <t>THI THUẾ-L2</t>
  </si>
  <si>
    <t>TB THUẾ-L1</t>
  </si>
  <si>
    <t>THUẾ(2TC)</t>
  </si>
  <si>
    <t>THUẾ(Điểm chữ)</t>
  </si>
  <si>
    <t>THUẾ (Điểm 4)</t>
  </si>
  <si>
    <t>THUẾ (2TC)</t>
  </si>
  <si>
    <t>THI TCDN-L1</t>
  </si>
  <si>
    <t>THI TCDN-L2</t>
  </si>
  <si>
    <t>TB TCDN-L1</t>
  </si>
  <si>
    <t>TCDN(Điểm chữ)</t>
  </si>
  <si>
    <t>TCDN (Điểm 4)</t>
  </si>
  <si>
    <t>TCDN (3TC)</t>
  </si>
  <si>
    <t>THI KTTCDN1-L1</t>
  </si>
  <si>
    <t>THI KTTCDN1-L2</t>
  </si>
  <si>
    <t>TB KTTCDN1-L1</t>
  </si>
  <si>
    <t>KTTCDN1(Điểm chữ)</t>
  </si>
  <si>
    <t>KTTCDN1 (Điểm 4)</t>
  </si>
  <si>
    <t>KTTCDN1 (4TC)</t>
  </si>
  <si>
    <t>THI CSTH-L1</t>
  </si>
  <si>
    <t>THI CSTH-L2</t>
  </si>
  <si>
    <t>TB CƠ SỞ TẠO HÌNH-L1</t>
  </si>
  <si>
    <t>CSTH(Điểm chữ)</t>
  </si>
  <si>
    <t>CSTH (Điểm 4)</t>
  </si>
  <si>
    <t>CSTH (4TC)</t>
  </si>
  <si>
    <t>THI DESIGN THỊ GIÁC-L1</t>
  </si>
  <si>
    <t>THI DESIGN THỊ GIÁC-L2</t>
  </si>
  <si>
    <t>TB DESIGN THỊ GIÁC-L1</t>
  </si>
  <si>
    <t>DESIGN THỊ GIÁC (2TC)</t>
  </si>
  <si>
    <t>DESIGN THỊ GIÁC(Điểm chữ)</t>
  </si>
  <si>
    <t>DESIGN THỊ GIÁC (Điểm 4)</t>
  </si>
  <si>
    <t>ĐỌC BẢN VẼ(4TC)</t>
  </si>
  <si>
    <t>ĐỌC BẢN VẼ (4TC)</t>
  </si>
  <si>
    <t>THI XLHA BẰNG PM PHOTOSHOP -L1</t>
  </si>
  <si>
    <t>THI XLHA BẰNG PM PHOTOSHOP -L2</t>
  </si>
  <si>
    <t>TB XLHA BẰNG PM PHOTOSHOP-L1</t>
  </si>
  <si>
    <t>XLHA BẰNG PM PHOTOSHOP(3TC)</t>
  </si>
  <si>
    <t>XLHA BẰNG PM PHOTOSHOP (Điểm chữ)</t>
  </si>
  <si>
    <t>XLHA BẰNG PM PHOTOSHOP (Điểm 4)</t>
  </si>
  <si>
    <t>XLHA BẰNG PM PHOTOSHOP (3TC)</t>
  </si>
  <si>
    <t>THI TH LÀM MÔ HÌNH -L1</t>
  </si>
  <si>
    <t>THI TH LÀM MÔ HÌNH -L2</t>
  </si>
  <si>
    <t>TB TH LÀM MÔ HÌNH-L1</t>
  </si>
  <si>
    <t>TH LÀM MÔ HÌNH(2TC)</t>
  </si>
  <si>
    <t>TH LÀM MÔ HÌNH (Điểm chữ)</t>
  </si>
  <si>
    <t>TH LÀM MÔ HÌNH (Điểm 4)</t>
  </si>
  <si>
    <t>TH LÀM MÔ HÌNH (2TC)</t>
  </si>
  <si>
    <t>CTKT (4TC)</t>
  </si>
  <si>
    <t>CTKT(4TC)</t>
  </si>
  <si>
    <t>KTCTDD-L1</t>
  </si>
  <si>
    <t>KTCTDD-L2</t>
  </si>
  <si>
    <t>TB KTCTDD-L1</t>
  </si>
  <si>
    <t>KTCTDD (Điểm chữ)</t>
  </si>
  <si>
    <t>KTCTDD (Điểm 4)</t>
  </si>
  <si>
    <t>KTCTDD (2TC)</t>
  </si>
  <si>
    <t>KTCTDD(2TC)</t>
  </si>
  <si>
    <t>THI KTNT-L1</t>
  </si>
  <si>
    <t>THI KT NT-L2</t>
  </si>
  <si>
    <t>TB KT NỘI THẤT-L1</t>
  </si>
  <si>
    <t>KIẾN TRÚC NỘI THẤT (Điểm chữ)</t>
  </si>
  <si>
    <t>KT NỘI THẤT (Điểm 4)</t>
  </si>
  <si>
    <t>KT NỘI THẤT (2TC)</t>
  </si>
  <si>
    <t>THI TMĐTCB-L1</t>
  </si>
  <si>
    <t>THI TMĐTCB-L2</t>
  </si>
  <si>
    <t>TB TMĐTCB-L1</t>
  </si>
  <si>
    <t>TMĐTCB (Điểm chữ)</t>
  </si>
  <si>
    <t>TMĐTCB (Điểm 4)</t>
  </si>
  <si>
    <t>TMĐTCB (3TC)</t>
  </si>
  <si>
    <t>THI PHÁP LUẬT TMĐT-L1</t>
  </si>
  <si>
    <t>THI PHÁP LUẬT TMĐT-L2</t>
  </si>
  <si>
    <t>TB PHÁP LUẬT TMĐT-L1</t>
  </si>
  <si>
    <t>PHÁP LUẬT TMĐT(Điểm chữ)</t>
  </si>
  <si>
    <t>PHÁP LUẬT TMĐT(Điểm4)</t>
  </si>
  <si>
    <t>PHÁP LUẬT TMĐT(2TC)</t>
  </si>
  <si>
    <t>THI KDTM-L1</t>
  </si>
  <si>
    <t>THI KDTM-L2</t>
  </si>
  <si>
    <t>TB KDTM-L1</t>
  </si>
  <si>
    <t>KDTM (Điểm chữ)</t>
  </si>
  <si>
    <t>KDTM (Điểm 4)</t>
  </si>
  <si>
    <t>KDTM (2TC)</t>
  </si>
  <si>
    <t>THI NVVT,GN&amp;BHHH-L1</t>
  </si>
  <si>
    <t>THI NVVT,GN&amp;BHHH-L2</t>
  </si>
  <si>
    <t>TB NVVT,GN&amp;BHHH-L1</t>
  </si>
  <si>
    <t>NVVT, GN&amp;BHHH(Điểm chữ)</t>
  </si>
  <si>
    <t>NVVT, GN&amp;BHHH(Điểm4)</t>
  </si>
  <si>
    <t>NVVT, GN&amp;BHHH(2TC)</t>
  </si>
  <si>
    <t>THI MKTCB-L1</t>
  </si>
  <si>
    <t>THI MKTCB-L2</t>
  </si>
  <si>
    <t>TB MKTCB-L1</t>
  </si>
  <si>
    <t>MARKETING CĂN BẢN (Điểm chữ)</t>
  </si>
  <si>
    <t>MKTCB (Điểm 4)</t>
  </si>
  <si>
    <t>MKTCB (2TC)</t>
  </si>
  <si>
    <t>THI QTDN-L1</t>
  </si>
  <si>
    <t>THI QTDN-L2</t>
  </si>
  <si>
    <t>TB QTDN-L1</t>
  </si>
  <si>
    <t>QTDN (Điểm chữ)</t>
  </si>
  <si>
    <t>QTDN (Điểm 4)</t>
  </si>
  <si>
    <t>QTDN (3TC)</t>
  </si>
  <si>
    <t>THI KHAI BÁO HẢI QUAN ĐIỆN TỬ-L1</t>
  </si>
  <si>
    <t>THI KHAI BÁO HẢI QUAN ĐIỆN TỬ-L2</t>
  </si>
  <si>
    <t>TB KHAI BÁO HẢI QUAN ĐIỆN TỬ-L1</t>
  </si>
  <si>
    <t>KHAI BÁO HẢI QUAN ĐIỆN TỬ (Điểm chữ)</t>
  </si>
  <si>
    <t>KHAI BÁO HẢI QUAN ĐIỆN TỬ (Điểm 4)</t>
  </si>
  <si>
    <t>KHAI BÁO HẢI QUAN ĐIỆN TỬ (1TC)</t>
  </si>
  <si>
    <t>THI TKĐHCB-L1</t>
  </si>
  <si>
    <t>THI TKĐHCB-L2</t>
  </si>
  <si>
    <t>TB TKĐHCB-L1</t>
  </si>
  <si>
    <t>TKĐHCB (Điểm chữ)</t>
  </si>
  <si>
    <t>TKĐHCB(Điểm 4)</t>
  </si>
  <si>
    <t>TKĐHCB (2TC)</t>
  </si>
  <si>
    <t>THI Power Point CB-L1</t>
  </si>
  <si>
    <t>THI Power Point CB-L2</t>
  </si>
  <si>
    <t>TB Power Point CB-L1</t>
  </si>
  <si>
    <t>Power Point CB (Điểm chữ)</t>
  </si>
  <si>
    <t>Power Point CB(Điểm 4)</t>
  </si>
  <si>
    <t>Power Point CB(2TC)</t>
  </si>
  <si>
    <t>THI LẬP TRÌNH CB-L1</t>
  </si>
  <si>
    <t>THI LẬP TRÌNH CB-L2</t>
  </si>
  <si>
    <t>TB LẬP TRÌNH CB-L1</t>
  </si>
  <si>
    <t>LẬP TRÌNH CB (Điểm chữ)</t>
  </si>
  <si>
    <t>LẬP TRÌNH CB (Điểm 4)</t>
  </si>
  <si>
    <t>LẬP TRÌNH CB (2TC)</t>
  </si>
  <si>
    <t>THI CƠ SỞ DỮ LIỆU-L1</t>
  </si>
  <si>
    <t>THI CƠ SỞ DỮ LIỆU-L2</t>
  </si>
  <si>
    <t>TB CƠ SỞ DỮ LIỆU-L1</t>
  </si>
  <si>
    <t>CƠ SỞ DỮ LIỆU (2TC)</t>
  </si>
  <si>
    <t>CƠ SỞ DỮ LIỆU(Điểm chữ)</t>
  </si>
  <si>
    <t>CƠ SỞ DỮ LIỆU (Điểm 4)</t>
  </si>
  <si>
    <t>THI THIẾT KẾ WEB CƠ BẢN -L1</t>
  </si>
  <si>
    <t>THI THIẾT KẾ WEB CƠ BẢN -L2</t>
  </si>
  <si>
    <t>TB TK WEB CB-L1</t>
  </si>
  <si>
    <t>TK WEB CB (Điểm chữ)</t>
  </si>
  <si>
    <t>TK WEB CB (Điểm 4)</t>
  </si>
  <si>
    <t>TK WEB CB (2TC)</t>
  </si>
  <si>
    <t>THI CẤU TRÚC MÁY TÍNH VÀ CÀI ĐẶT LẮP RÁP-L1</t>
  </si>
  <si>
    <t>THI CẤU TRÚC MÁY TÍNH VÀ CÀI ĐẶT LẮP RÁP-L2</t>
  </si>
  <si>
    <t>TB CT MT VÀ CĐ LR-L1</t>
  </si>
  <si>
    <t>CT MT VÀ CĐ LR (Điểm chữ)</t>
  </si>
  <si>
    <t>CT MT VÀ CĐ LR (Điểm 4)</t>
  </si>
  <si>
    <t>CT MT VÀ CĐ LR (2TC)</t>
  </si>
  <si>
    <t>THI MMT-L1</t>
  </si>
  <si>
    <t>THI MMT-L2</t>
  </si>
  <si>
    <t>TB MMT-L1</t>
  </si>
  <si>
    <t>MMT (Điểm chữ)</t>
  </si>
  <si>
    <t>MMT(Điểm 4)</t>
  </si>
  <si>
    <t>MMT (2TC)</t>
  </si>
  <si>
    <t>THI KTĐCT-L1</t>
  </si>
  <si>
    <t>THI KTĐCT-L2</t>
  </si>
  <si>
    <t>TB KTĐCT-L1</t>
  </si>
  <si>
    <t>KTĐCT (Điểm chữ)</t>
  </si>
  <si>
    <t>KTĐCT (Điểm 4)</t>
  </si>
  <si>
    <t>KTĐCT (3TC)</t>
  </si>
  <si>
    <t>THI NỘI THẤT CÔNG TRÌNH-L1</t>
  </si>
  <si>
    <t>THI NỘI THẤT CÔNG TRÌNH-L2</t>
  </si>
  <si>
    <t>TB NỘI THẤT CÔNG TRÌNH-L1</t>
  </si>
  <si>
    <t>NỘI THẤT CÔNG TRÌNH (3TC)</t>
  </si>
  <si>
    <t>NỘI THẤT CÔNG TRÌNH (Điểm chữ)</t>
  </si>
  <si>
    <t>NỘI THẤT CÔNG TRÌNH (Điểm 4)</t>
  </si>
  <si>
    <t>THI CẤP THOÁT NƯỚC-L1</t>
  </si>
  <si>
    <t>THI CẤP THOÁT NƯỚC-L2</t>
  </si>
  <si>
    <t>TB CẤP THOÁT NƯỚC-L1</t>
  </si>
  <si>
    <t>CẤP THOÁT NƯỚC (3TC)</t>
  </si>
  <si>
    <t>CẤP THOÁT NƯỚC (Điểm chữ)</t>
  </si>
  <si>
    <t>CẤP THOÁT NƯỚC (Điểm 4)</t>
  </si>
  <si>
    <t>THI CẤU TẠO KIẾN TRÚC-L1</t>
  </si>
  <si>
    <t>THI CẤU TẠO KIẾN TRÚC-L2</t>
  </si>
  <si>
    <t>TB CẤU TẠO KIẾN TRÚC-L1</t>
  </si>
  <si>
    <t>CẤU TẠO KIẾN TRÚC (Điểm chữ)</t>
  </si>
  <si>
    <t>CẤU TẠO KIẾN TRÚC (Điểm 4)</t>
  </si>
  <si>
    <t>21KT440124</t>
  </si>
  <si>
    <t>21KT440125</t>
  </si>
  <si>
    <t>Loan</t>
  </si>
  <si>
    <t>Kỳ II mới chuyển đến</t>
  </si>
  <si>
    <t>10/03/2001</t>
  </si>
  <si>
    <t>Vĩnh Phúc</t>
  </si>
  <si>
    <t>TB KC CÔNG TRÌNH -L1</t>
  </si>
  <si>
    <t>KẾT CẤU CÔNG TRÌNH (Điểm chữ)</t>
  </si>
  <si>
    <t>KẾT CẤU CÔNG TRÌNH(Điểm 4)</t>
  </si>
  <si>
    <t>KCCT (2TC)</t>
  </si>
  <si>
    <t>R</t>
  </si>
  <si>
    <t>THI TC ĐIỆN-L1</t>
  </si>
  <si>
    <t>THI TC ĐIỆN-L2</t>
  </si>
  <si>
    <t>TB TC ĐIỆN-L1</t>
  </si>
  <si>
    <t>THI CÔNG ĐIỆN (Điểm chữ)</t>
  </si>
  <si>
    <t>TC ĐIỆN (Điểm 4)</t>
  </si>
  <si>
    <t>TC ĐIỆN (2TC)</t>
  </si>
  <si>
    <t>THI KHỞI SỰ KINH DOANH-L1</t>
  </si>
  <si>
    <t>THI KHỞI SỰ KINH DOANH-L2</t>
  </si>
  <si>
    <t>TB KHỞI SỰ KINH DOANH-L1</t>
  </si>
  <si>
    <t>KHỞI SỰ KINH DOANH (Điểm chữ)</t>
  </si>
  <si>
    <t>KHỞI SỰ KINH DOANH (Điểm 4)</t>
  </si>
  <si>
    <t>KHỞI SỰ KINH DOANH (2TC)</t>
  </si>
  <si>
    <t>Hà Thị Tuấn</t>
  </si>
  <si>
    <t>THI KTTCDN2-L1</t>
  </si>
  <si>
    <t>THI KTTCDN2-L2</t>
  </si>
  <si>
    <t>TB KTTCDN2-L1</t>
  </si>
  <si>
    <t>KTTCDN2(Điểm chữ)</t>
  </si>
  <si>
    <t>KTTCDN2 (Điểm 4)</t>
  </si>
  <si>
    <t>KTTCDN2 (4TC)</t>
  </si>
  <si>
    <t>TIN UD AUTOCAD 1(Điểm chữ)</t>
  </si>
  <si>
    <t>TIN UD AUTOCAD 1(Điểm 4)</t>
  </si>
  <si>
    <t>TIN UD AUTOCAD 2(Điểm chữ)</t>
  </si>
  <si>
    <t>TIN UD AUTOCAD 2(Điểm 4)</t>
  </si>
  <si>
    <t>TIN UD AUTOCAD2 (2TC)</t>
  </si>
  <si>
    <t>TB TIN UD AUTOCAD2-L1</t>
  </si>
  <si>
    <t>THI TIN UD AUTOCAD2-L2</t>
  </si>
  <si>
    <t>THI TIN UD AUTOCAD2-L1</t>
  </si>
  <si>
    <t>THI TIN UD AUTOCAD1-L1</t>
  </si>
  <si>
    <t>THI TIN UD AUTOCAD1-L2</t>
  </si>
  <si>
    <t>TB TIN UD AUTOCAD1-L1</t>
  </si>
  <si>
    <t>THI PHOTOSHOP-L1</t>
  </si>
  <si>
    <t>THI PHOTOSHOP-L2</t>
  </si>
  <si>
    <t>TB PHOTOSHOP-L1</t>
  </si>
  <si>
    <t>PHOTOSHOP (3TC)</t>
  </si>
  <si>
    <t>PHOTOSHOP(Điểm chữ)</t>
  </si>
  <si>
    <t>PHOTOSHOP (Điểm 4)</t>
  </si>
  <si>
    <t>THI THIẾT KẾ HOẠT HÌNH VỚI FLASH -L1</t>
  </si>
  <si>
    <t>THI THIẾT KẾ HOẠT HÌNH VỚI FLASH -L2</t>
  </si>
  <si>
    <t>TB TK HOẠT HÌNH VỚI FLASH-L1</t>
  </si>
  <si>
    <t>TK HH VỚI FLASH  (Điểm chữ)</t>
  </si>
  <si>
    <t>TK HH VỚI FLASH (Điểm 4)</t>
  </si>
  <si>
    <t>TK HH VỚI FLASH  (2TC)</t>
  </si>
  <si>
    <t>TCHT KỲ II</t>
  </si>
  <si>
    <t>TBC HỌC KỲ II</t>
  </si>
  <si>
    <t>TBC HỌC KỲ II -11</t>
  </si>
  <si>
    <t xml:space="preserve">XÉT LÊN LỚP TBC HỌC KỲ II 
</t>
  </si>
  <si>
    <t>TCHT NĂM 1</t>
  </si>
  <si>
    <t>TBC HỌC NĂM 1</t>
  </si>
  <si>
    <t>TBC HỌC NĂM 111</t>
  </si>
  <si>
    <t>TC TÍCH LŨY NĂM 1</t>
  </si>
  <si>
    <t>TBC TÍCH LŨY NĂM 1(THANG 10)</t>
  </si>
  <si>
    <t>TBC TÍCH LŨY NĂM 1( THANG 4)</t>
  </si>
  <si>
    <t xml:space="preserve">XÉT LÊN LỚP NĂM 1
</t>
  </si>
  <si>
    <t xml:space="preserve">XÉT LÊN LỚP </t>
  </si>
  <si>
    <t>THI TIN UD AUTOCAD-L1</t>
  </si>
  <si>
    <t>THI TIN UD AUTOCAD-L2</t>
  </si>
  <si>
    <t>TB TIN UD AUTOCAD-L1</t>
  </si>
  <si>
    <t>TIN UD AUTOCAD (Điểm chữ)</t>
  </si>
  <si>
    <t>TIN UD AUTOCAD (Điểm 4)</t>
  </si>
  <si>
    <t>TIN UD AUTOCAD (2TC)</t>
  </si>
  <si>
    <t>THI TCTC-L1</t>
  </si>
  <si>
    <t>THI TCTC-L2</t>
  </si>
  <si>
    <t>TB TCTC-L1</t>
  </si>
  <si>
    <t>TCTC (Điểm chữ)</t>
  </si>
  <si>
    <t>TCTC (Điểm 4)</t>
  </si>
  <si>
    <t>TCTC (2TC)</t>
  </si>
  <si>
    <t>THI TT COPPHA - GIÀN GIÁO-L1</t>
  </si>
  <si>
    <t>THI TT COPPHA - GIÀN GIÁO-L2</t>
  </si>
  <si>
    <t>TB TT COPPHA-GIÀN GIÁO-L1</t>
  </si>
  <si>
    <t>TT COPPHA-GIÀN GIÁO (Điểm chữ)</t>
  </si>
  <si>
    <t>TT COPPHA-GIÀN GIÁO (Điểm 4)</t>
  </si>
  <si>
    <t>TTCOPPHA-GIÀN GIÁO(5TC)</t>
  </si>
  <si>
    <t>TT COPPHA-GIÀN GIÁO(5TC)</t>
  </si>
  <si>
    <t>THI TT NỀ - HOÀN THIỆN-L1</t>
  </si>
  <si>
    <t>THI TT NỀ - HOÀN THIỆN-L2</t>
  </si>
  <si>
    <t>TB TT NỀ - HOÀN THIỆN-L1</t>
  </si>
  <si>
    <t>TT NỀ - HOÀN THIỆN (Điểm chữ)</t>
  </si>
  <si>
    <t>TT  NỀ - HOÀN THIỆN (Điểm 4)</t>
  </si>
  <si>
    <t>TT NỀ - HOÀN THIỆN(5TC)</t>
  </si>
  <si>
    <t>THI TT CỐT THÉP-L1</t>
  </si>
  <si>
    <t>THI TT CỐT THÉP-L2</t>
  </si>
  <si>
    <t>TB TT CỐT THÉP-L1</t>
  </si>
  <si>
    <t>TT CỐT THÉP (Điểm chữ)</t>
  </si>
  <si>
    <t>TT  CỐT THÉP (Điểm 4)</t>
  </si>
  <si>
    <t>TT CỐT THÉP(5TC)</t>
  </si>
  <si>
    <t>TCHT KỲ III</t>
  </si>
  <si>
    <t>TBC HỌC KỲ III</t>
  </si>
  <si>
    <t>THI KT TRÊN EXCEL-L1</t>
  </si>
  <si>
    <t>THI KT TRÊN EXCEL-L2</t>
  </si>
  <si>
    <t>TB KT TRÊN EXCEL-L1</t>
  </si>
  <si>
    <t>KTTRÊN EXCEL(Điểm chữ)</t>
  </si>
  <si>
    <t>KT TRÊN EXCEL (Điểm 4)</t>
  </si>
  <si>
    <t>KT TRÊN EXCEL (2TC)</t>
  </si>
  <si>
    <t>THI TCHTKT-L1</t>
  </si>
  <si>
    <t>THI TCHTKT-L2</t>
  </si>
  <si>
    <t>TB TCHTKT-L1</t>
  </si>
  <si>
    <t>TCHTKT(Điểm chữ)</t>
  </si>
  <si>
    <t>TCHTKT (Điểm 4)</t>
  </si>
  <si>
    <t>TCHTKT (3TC)</t>
  </si>
  <si>
    <t>TCHTKT(3TC)</t>
  </si>
  <si>
    <t>THI KTTCDN3-L1</t>
  </si>
  <si>
    <t>THI KTTCDN3-L2</t>
  </si>
  <si>
    <t>TB KTTCDN3-L1</t>
  </si>
  <si>
    <t>KTTCDN3(Điểm chữ)</t>
  </si>
  <si>
    <t>KTTCDN3 (Điểm 4)</t>
  </si>
  <si>
    <t>KTTCDN3 (4TC)</t>
  </si>
  <si>
    <t>KTTCDN3(4TC)</t>
  </si>
  <si>
    <t>THI PHẦN MỀM KT-L1</t>
  </si>
  <si>
    <t>THI PHẦN MỀM KT-L2</t>
  </si>
  <si>
    <t>TB PHẦN MỀM KẾ TOÁN-L1</t>
  </si>
  <si>
    <t>PHẦN MỀM KẾ TOÁN (2TC)</t>
  </si>
  <si>
    <t>PHẦN MỀM KẾ TOÁN(Điểm chữ)</t>
  </si>
  <si>
    <t>PHẦN MỀM KẾ TOÁN (Điểm 4)</t>
  </si>
  <si>
    <t>THI THỰC TẬP KT DN ẢO -L1</t>
  </si>
  <si>
    <t>THI THỰC TẬP KT DN ẢO -L2</t>
  </si>
  <si>
    <t>TB TT KT DN ẢO-L1</t>
  </si>
  <si>
    <t>TT KẾ TOÁN DN ẢO (5TC)</t>
  </si>
  <si>
    <t>TT KẾ TOÁN DN ẢO(Điểm chữ)</t>
  </si>
  <si>
    <t>TT KẾ TOÁN DN ẢO(Điểm 4)</t>
  </si>
  <si>
    <t>TT KẾ TOÁN DN ẢO(5TC)</t>
  </si>
  <si>
    <t>THI THỰC TẬP KT TRÊN EXCEL -L1</t>
  </si>
  <si>
    <t>THI THỰC TẬP KT TRÊN EXCEL -L2</t>
  </si>
  <si>
    <t>TB TT KT TRÊN EXCEL-L1</t>
  </si>
  <si>
    <t>TT KẾ TOÁN TRÊN EXCEL(Điểm chữ)</t>
  </si>
  <si>
    <t>TT KẾ TOÁN TRÊN EXCEL(Điểm 4)</t>
  </si>
  <si>
    <t>TT KẾ TOÁN TRÊN EXCEL(1TC)</t>
  </si>
  <si>
    <t>THI THỰC TẬP KT TRÊN PMKT -L1</t>
  </si>
  <si>
    <t>THI THỰC TẬP KT TRÊN PMKT -L2</t>
  </si>
  <si>
    <t>TB TT KT TRÊN PMKT-L1</t>
  </si>
  <si>
    <t>TT KẾ TOÁN TRÊN PHẦM MỀM KẾ TOÁN(Điểm chữ)</t>
  </si>
  <si>
    <t>TT KẾ TOÁN TRÊN PHẦN MỀM KẾ TOÁN(Điểm 4)</t>
  </si>
  <si>
    <t>TT KẾ TOÁN TRÊN PHẦN MỀM KT(3TC)</t>
  </si>
  <si>
    <t>THI THỰC TẬP KT THUẾ -L1</t>
  </si>
  <si>
    <t>THI THỰC TẬP KT THUẾ -L2</t>
  </si>
  <si>
    <t>TB TT KÊ KHAI THUẾ-L1</t>
  </si>
  <si>
    <t>TT KÊ KHAI THUẾ (2TC)</t>
  </si>
  <si>
    <t>TT KÊ KHAI THUẾ(Điểm chữ)</t>
  </si>
  <si>
    <t>TT KÊ KHAI THUẾ(Điểm 4)</t>
  </si>
  <si>
    <t>TT KÊ KHAI THUẾ(2TC)</t>
  </si>
  <si>
    <t>THI KT XL ẢNH-L1</t>
  </si>
  <si>
    <t>THI KT XL ẢNH-L2</t>
  </si>
  <si>
    <t>TB KỸ THUẬT XỬ LÝ ẢNH-L1</t>
  </si>
  <si>
    <t>KỸ THUẬT XỬ LÝ Ảnh( Điểm chữ)</t>
  </si>
  <si>
    <t>KỸ THUẬT XL ẢNH (Điểm 4)</t>
  </si>
  <si>
    <t>KT XL ẢNH (2TC)</t>
  </si>
  <si>
    <t>THI KHAI THÁC VÀ VẬN HÀNH WEBSITE TM-L1</t>
  </si>
  <si>
    <t>THI KHAI THÁC VÀ VẬN HÀNH WEBSITE TM-L2</t>
  </si>
  <si>
    <t>TB KHAI THÁC VÀ VẬN HÀNH WEBSITE TM-L1</t>
  </si>
  <si>
    <t>KHAI THÁC VÀ VẬN HÀNH WEBSITE THƯƠNG MẠI (Điểm chữ)</t>
  </si>
  <si>
    <t>KHAI THÁC VÀ VẬN HÀNH WEBSITE THƯƠNG MẠI (Điểm 4)</t>
  </si>
  <si>
    <t>KHAI THÁC VÀ VẬN HÀNH WEBSITE TM (2TC)</t>
  </si>
  <si>
    <t>THI HẬU CẦN TRONG TM ĐIỆN TỬ-L1</t>
  </si>
  <si>
    <t>THI HẬU CẦN TRONG TM ĐIỆN TỬ-L2</t>
  </si>
  <si>
    <t>TB HẬU CẦN TRONG TM ĐIỆN TỬ-L1</t>
  </si>
  <si>
    <t>HẬU CẦN TRONG TM ĐIỆN TỬ (Điểm chữ)</t>
  </si>
  <si>
    <t>HẬU CẦN TRONG TM ĐIỆN TỬ (Điểm 4)</t>
  </si>
  <si>
    <t>HẬU CẦN TRONG TM ĐIỆN TỬ (2TC)</t>
  </si>
  <si>
    <t>THI TÁC NGHIỆP TM ĐIỆN TỬ-L1</t>
  </si>
  <si>
    <t>THI TÁC NGHIỆP TM ĐIỆN TỬ-L2</t>
  </si>
  <si>
    <t>TB TÁC NGHIỆP TM ĐIỆN TỬ-L1</t>
  </si>
  <si>
    <t>TÁC NGHIỆP TM ĐIỆN TỬ (Điểm chữ)</t>
  </si>
  <si>
    <t>TÁC NGHIỆP TM ĐIỆN TỬ (Điểm 4)</t>
  </si>
  <si>
    <t>TÁC NGHIỆP TM ĐIỆN TỬ (2TC)</t>
  </si>
  <si>
    <t>THI TA TMĐT-L1</t>
  </si>
  <si>
    <t>THI TA TMĐT-L2</t>
  </si>
  <si>
    <t>TB TIẾNG ANH THƯƠNG MẠI ĐIỆN TỬ-L1</t>
  </si>
  <si>
    <t>TA TM ĐT( Điểm chữ)</t>
  </si>
  <si>
    <t>TA TM ĐT (Điểm 4)</t>
  </si>
  <si>
    <t>TA TM ĐT (3TC)</t>
  </si>
  <si>
    <t>THI E-MKT-L1</t>
  </si>
  <si>
    <t>THI E- MKT-L2</t>
  </si>
  <si>
    <t>TB E- MKTCB-L1</t>
  </si>
  <si>
    <t>E- MARKETING (Điểm chữ)</t>
  </si>
  <si>
    <t>E - MKT (Điểm 4)</t>
  </si>
  <si>
    <t>E - MKT (2TC)</t>
  </si>
  <si>
    <t>THI TT LẬP KH KINH DOANH TMĐT-L1</t>
  </si>
  <si>
    <t>THI TT LẬP KH KINH DOANH TMĐT-L2</t>
  </si>
  <si>
    <t>TB TT LẬP KH KD TMĐT-L1</t>
  </si>
  <si>
    <t>TT LẬP KH KD TMĐT( Điểm chữ)</t>
  </si>
  <si>
    <t>TT LẬP KH KD TMĐT (Điểm 4)</t>
  </si>
  <si>
    <t>TT LẬP KH KD TMĐT (2TC)</t>
  </si>
  <si>
    <t>THI TT TẠO LẬP CỬA HÀNG ĐT-L1</t>
  </si>
  <si>
    <t>THI TT TẠO LẬP CỬA HÀNG ĐT-L2</t>
  </si>
  <si>
    <t>TB TT TẠO LẬP CỬA HÀNG ĐT-L1</t>
  </si>
  <si>
    <t>TT TẠO LẬP CỬA HÀNG ĐT( Điểm chữ)</t>
  </si>
  <si>
    <t>TT TẠO LẬP CỬA HÀNG ĐT (Điểm 4)</t>
  </si>
  <si>
    <t>TT TẠO LẬP CỬA HÀNG ĐT (2TC)</t>
  </si>
  <si>
    <t>THI TT BH VÀ QH KH ĐT-L1</t>
  </si>
  <si>
    <t>THI TT BH VÀ QH KH ĐT-L2</t>
  </si>
  <si>
    <t>TB TT BÁN HÀNG VÀ QUAN HỆ KH ĐT-L1</t>
  </si>
  <si>
    <t>TT BH VÀ QH KH ĐT( Điểm chữ)</t>
  </si>
  <si>
    <t>TT BH VÀ QH KH ĐT (Điểm 4)</t>
  </si>
  <si>
    <t>TT BH VÀ QH KH ĐT (5TC)</t>
  </si>
  <si>
    <t>THI COREL DRAW-L1</t>
  </si>
  <si>
    <t>THI COREL DRAW-L2</t>
  </si>
  <si>
    <t>TB COREL DRAW-L1</t>
  </si>
  <si>
    <t>COREL DRAW (2TC)</t>
  </si>
  <si>
    <t>COREL DRAW(Điểm chữ)</t>
  </si>
  <si>
    <t>COREL DRAW (Điểm 4)</t>
  </si>
  <si>
    <t>THI TIN HỌC VP NÂNG CAO-L1</t>
  </si>
  <si>
    <t>THI TIN HỌC VP NÂNG CAO-L2</t>
  </si>
  <si>
    <t>TB TH VP NC-L1</t>
  </si>
  <si>
    <t>THVPNC(Điểm chữ)</t>
  </si>
  <si>
    <t>THVPNC (Điểm 4)</t>
  </si>
  <si>
    <t>THVPNC (3TC)</t>
  </si>
  <si>
    <t>THI QUẢN TRỊ MẠNG-L1</t>
  </si>
  <si>
    <t>THI QUẢN TRỊ MẠNG-L2</t>
  </si>
  <si>
    <t>TB QUẢN TRỊ MẠNG-L1</t>
  </si>
  <si>
    <t>QUẢN TRỊ MẠNG (2TC)</t>
  </si>
  <si>
    <t>QUẢN TRỊ MẠNG(Điểm chữ)</t>
  </si>
  <si>
    <t>QUẢN TRỊ MẠNG (Điểm 4)</t>
  </si>
  <si>
    <t>THI THIẾT KẾ WEB  -L1</t>
  </si>
  <si>
    <t>THI THIẾT KẾ WEB  -L2</t>
  </si>
  <si>
    <t>TB TK WEB-L1</t>
  </si>
  <si>
    <t>TK WEB  (Điểm chữ)</t>
  </si>
  <si>
    <t>TK WEB  (Điểm 4)</t>
  </si>
  <si>
    <t>TK WEB (3TC)</t>
  </si>
  <si>
    <t>THI THỰC TẬP TỐT NGHIỆP -L1</t>
  </si>
  <si>
    <t>THI THỰC TẬP TỐT NGHIỆP -L2</t>
  </si>
  <si>
    <t>TB THỰC TẬP TỐT NGHIỆP-L1</t>
  </si>
  <si>
    <t>THỰC TẬP TỐT NGHIỆP (Điểm chữ)</t>
  </si>
  <si>
    <t xml:space="preserve"> THỰC TẬP TỐT NGHIỆP (Điểm 4)</t>
  </si>
  <si>
    <t xml:space="preserve"> THỰC TẬP TỐT NGHIỆP (5TC)</t>
  </si>
  <si>
    <t>THI TC NT-L1</t>
  </si>
  <si>
    <t>THI TC NT-L2</t>
  </si>
  <si>
    <t>TB TC NỘI THẤT-L1</t>
  </si>
  <si>
    <t>THI CÔNG NỘI THẤT (Điểm chữ)</t>
  </si>
  <si>
    <t>TC NỘI THẤT (Điểm 4)</t>
  </si>
  <si>
    <t>TC NỘI THẤT (2TC)</t>
  </si>
  <si>
    <t>THI TC NƯỚC-L1</t>
  </si>
  <si>
    <t>THI TC NƯỚC-L2</t>
  </si>
  <si>
    <t>TB TC NƯỚC-L1</t>
  </si>
  <si>
    <t>THI CÔNG NƯỚC (Điểm chữ)</t>
  </si>
  <si>
    <t>TC NƯỚC (Điểm 4)</t>
  </si>
  <si>
    <t>TC NƯỚC (2TC)</t>
  </si>
  <si>
    <t>THI TT THI CÔNG NỘI THẤT-L1</t>
  </si>
  <si>
    <t>THI TT THI CÔNG NỘI THẤT-L2</t>
  </si>
  <si>
    <t>TB THỰC TẬP THI CÔNG NỘI THẤT-L1</t>
  </si>
  <si>
    <t>THỰC TẬP THI CÔNG NT (Điểm chữ)</t>
  </si>
  <si>
    <t>TT THI CÔNG NỘI THẤT (Điểm 4)</t>
  </si>
  <si>
    <t>TT THI CÔNG NỘI THẤT (5TC)</t>
  </si>
  <si>
    <t xml:space="preserve"> THỰC TẬP LĐTBĐ-L1</t>
  </si>
  <si>
    <t xml:space="preserve"> THỰC TẬP LĐTBĐ-L2</t>
  </si>
  <si>
    <t>THỰC TẬP LẮP ĐẶT TB ĐIỆN (Điểm chữ)</t>
  </si>
  <si>
    <t>TT LẮP ĐẶT TB ĐIỆN (Điểm 4)</t>
  </si>
  <si>
    <t>TT LẮP ĐẶT TB ĐiỆN (4TC)</t>
  </si>
  <si>
    <t>THI TT LẮP ĐẶT TB NƯỚC-L1</t>
  </si>
  <si>
    <t>THI TT LẮP ĐẶT TB NƯỚC-L2</t>
  </si>
  <si>
    <t>TB THỰC TẬP LẮP ĐẶT THIẾT BỊ NƯỚC-L1</t>
  </si>
  <si>
    <t>THỰC TẬP LẮP ĐẶT TB NƯỚC (Điểm chữ)</t>
  </si>
  <si>
    <t>TT LẮP ĐẶT TB NƯỚC (Điểm 4)</t>
  </si>
  <si>
    <t>TT LẮP ĐẶT TB NƯỚC (5TC)</t>
  </si>
  <si>
    <t>THI KTDTBPM AdobeInDesign -L1</t>
  </si>
  <si>
    <t>THI KTDTBPM AdobeInDesign -L2</t>
  </si>
  <si>
    <t>TB KTDTBPM Adobe InDesign-L1</t>
  </si>
  <si>
    <t xml:space="preserve"> KTDTBPM Adobe InDesign(3TC)</t>
  </si>
  <si>
    <t xml:space="preserve"> KTDTBPM Adobe InDesign(Điểm 4)</t>
  </si>
  <si>
    <t>THI TKĐHBPM Adobe IIIustrator -L1</t>
  </si>
  <si>
    <t>THI TKĐHBPM Adobe IIIustrator -L2</t>
  </si>
  <si>
    <t>TBTKĐHBPM Adobe IIIustrator-L1</t>
  </si>
  <si>
    <t xml:space="preserve"> THIẾT KẾ ĐỒ HỌA BẰNG PHẦN MỀM Adobe IIIustrator(3TC)</t>
  </si>
  <si>
    <t xml:space="preserve"> THIẾT KẾ ĐỒ HỌA BẰNG PHẦN MỀM Adobe IIIustrator(Điểm chữ)</t>
  </si>
  <si>
    <t xml:space="preserve"> THIẾT KẾ ĐỒ HỌA BẰNG PHẦN MỀM Adobe IIIustrator(Điểm 4)</t>
  </si>
  <si>
    <t>THI TKĐHHA 2D BPM AutoCad -L1</t>
  </si>
  <si>
    <t>THI TKĐHHA 2D BPM AutoCad -L2</t>
  </si>
  <si>
    <t>TBTKĐH HA 2D BPM AutoCad-L1</t>
  </si>
  <si>
    <t>TKĐH HA 2D BPM AutoCad(4TC)</t>
  </si>
  <si>
    <t>TKĐH HA 2D BPM AutoCad(Điểm chữ)</t>
  </si>
  <si>
    <t>TKĐH HA 2D BPM AutoCad(Điểm 4)</t>
  </si>
  <si>
    <t xml:space="preserve"> KTDTBPM Adobe InDesign(Điểm chữ)</t>
  </si>
  <si>
    <t>THI TKĐHHA 3D BPM Sketchup -L1</t>
  </si>
  <si>
    <t>THI TKĐHHA 3D BPM Sketchup -L2</t>
  </si>
  <si>
    <t>TBTKĐH HA 3D BPM Sketchup-L1</t>
  </si>
  <si>
    <t>TKĐH HA 3D BPM Sketchup(4TC)</t>
  </si>
  <si>
    <t>TKĐH HA 3D BPM Sketchup(Điểm chữ)</t>
  </si>
  <si>
    <t>TKĐH HA 3D BPM Sketchup(Điểm 4)</t>
  </si>
  <si>
    <t>THI TTTKĐH1-L1</t>
  </si>
  <si>
    <t>THI TTTKĐH1-L2</t>
  </si>
  <si>
    <t>TB TT TKĐH1-L1</t>
  </si>
  <si>
    <t>THỰC TẬP THIẾT KẾ ĐỒ HỌA 1(4TC)</t>
  </si>
  <si>
    <t>THỰC TẬP THIẾT KẾ ĐỒ HỌA 1(Điểm chữ)</t>
  </si>
  <si>
    <t>THỰC TẬP THIẾT KẾ ĐỒ HỌA 1(Điểm 4)</t>
  </si>
  <si>
    <t>THI TTTKĐH2-L1</t>
  </si>
  <si>
    <t>THI TTTKĐH2-L2</t>
  </si>
  <si>
    <t>TB TT TKĐH2-L1</t>
  </si>
  <si>
    <t>THỰC TẬP THIẾT KẾ ĐỒ HỌA 2(5TC)</t>
  </si>
  <si>
    <t>THỰC TẬP THIẾT KẾ ĐỒ HỌA 2(Điểm chữ)</t>
  </si>
  <si>
    <t>THỰC TẬP THIẾT KẾ ĐỒ HỌA 2(Điểm 4)</t>
  </si>
  <si>
    <t>THỰC TẬP THIẾT KẾ ĐỒ HỌA2(5TC)</t>
  </si>
  <si>
    <t>THI TIN UD Sketchup-L1</t>
  </si>
  <si>
    <t>THI TIN UD Sketchup-L2</t>
  </si>
  <si>
    <t>TB TIN UD Sketchup-L1</t>
  </si>
  <si>
    <t>TIN UD SKETCHUP(Điểm chữ)</t>
  </si>
  <si>
    <t>TIN UD SKETCHUP(Điểm 4)</t>
  </si>
  <si>
    <t>TIN UD SKETCHUP (3TC)</t>
  </si>
  <si>
    <t>THI THVCM1-L1</t>
  </si>
  <si>
    <t>THI THVCM1-L2</t>
  </si>
  <si>
    <t>TB THVCM1-L1</t>
  </si>
  <si>
    <t>THỰC HÀNH VẼ CHUYÊN MÔN 1(3TC)</t>
  </si>
  <si>
    <t>THVCM1(Điểm chữ)</t>
  </si>
  <si>
    <t>THVCM1(Điểm 4)</t>
  </si>
  <si>
    <t>THVCM1 (3TC)</t>
  </si>
  <si>
    <t>THI THVCM2-L2</t>
  </si>
  <si>
    <t>TB THVCM2-L1</t>
  </si>
  <si>
    <t>THVCM2(Điểm chữ)</t>
  </si>
  <si>
    <t>THVCM2(Điểm 4)</t>
  </si>
  <si>
    <t>THVCM2(3TC)</t>
  </si>
  <si>
    <t>THVCM2 (3TC)</t>
  </si>
  <si>
    <t>THI THVCM3-L1</t>
  </si>
  <si>
    <t>THI THVCM3-L2</t>
  </si>
  <si>
    <t>TB THVCM3-L1</t>
  </si>
  <si>
    <t>THVCM3(Điểm chữ)</t>
  </si>
  <si>
    <t>THVCM3(Điểm 4)</t>
  </si>
  <si>
    <t>THVCM3(2TC)</t>
  </si>
  <si>
    <t>THI TT TRIỂN KHAI HSTKBVTC-L1</t>
  </si>
  <si>
    <t>THI TT TRIỂN KHAI HSTKBVTC-L2</t>
  </si>
  <si>
    <t>TB TT TRIỂN KHAI HSTKBVTC-L1</t>
  </si>
  <si>
    <t>THỰC TẬP TRIỂN KHAI HỒ SƠ THIẾT KẾ BẢN VẼ THI CÔNG(5TC)</t>
  </si>
  <si>
    <t>TT TRIỂN KHAI HSTKBVTC(Điểm chữ)</t>
  </si>
  <si>
    <t>TT TRIỂN KHAI HSTKBVTC(Điểm 4)</t>
  </si>
  <si>
    <t>THI TT TRIỂN KHAI HSTKTCNT-L1</t>
  </si>
  <si>
    <t>THI TT TRIỂN KHAI HSTKTCNT-L2</t>
  </si>
  <si>
    <t>TB TT TRIỂN KHAI HSTKTCNT-L1</t>
  </si>
  <si>
    <t>TT TRIỂN KHAI HSTKTCNT(Điểm chữ)</t>
  </si>
  <si>
    <t>TT TRIỂN KHAI HSTKTCNT(Điểm 4)</t>
  </si>
  <si>
    <t>THỰC TẬP TRIỂN KHAI HỒ SƠ THIẾT KẾ THI CÔNG NT(4TC)</t>
  </si>
  <si>
    <t>Văn hóa 12C4</t>
  </si>
  <si>
    <t>CB1</t>
  </si>
  <si>
    <t>XÉT LÊN LỚP</t>
  </si>
  <si>
    <t>TIN UD AUTOCAD 1(3TC)</t>
  </si>
  <si>
    <t>TIN UD AUTOCAD1 (3TC)</t>
  </si>
  <si>
    <t>GDTC điểm 10(1TC)</t>
  </si>
  <si>
    <t>GDTC điểm 4 (TEXT)</t>
  </si>
  <si>
    <t>GDQP điểm 4 (TEXT)</t>
  </si>
  <si>
    <t>TIẾNG ANH điểm 10 (4TC)</t>
  </si>
  <si>
    <t>TIẾNG ANH điểm 10 text (4TC)</t>
  </si>
  <si>
    <t>TIẾNG ANH ( điểm 4) text</t>
  </si>
  <si>
    <t>CHÍNH TRỊ điểm 10 (2TC)</t>
  </si>
  <si>
    <t>CHÍNH TRỊ điểm 10 text (2TC)</t>
  </si>
  <si>
    <t>CHÍNH TRỊ (điểm 4) text</t>
  </si>
  <si>
    <t>VẼ XÂY DỰNG điểm 10(2TC)</t>
  </si>
  <si>
    <t>VẼ XÂY DỰNG điểm 10 text(2TC)</t>
  </si>
  <si>
    <t>VẼ XÂY DỰNG (Điểm 4) text</t>
  </si>
  <si>
    <t>TIN HỌC điểm 10 (2TC)</t>
  </si>
  <si>
    <t>TIN HỌC điểm 10 text (2TC)</t>
  </si>
  <si>
    <t>TIN HỌC (điểm 4) text</t>
  </si>
  <si>
    <t>KỸ NĂNG SỐNG điểm 10 (3TC)</t>
  </si>
  <si>
    <t>KỸ NĂNG SỐNG điểm 10 text(3TC)</t>
  </si>
  <si>
    <t>KNS (Điểm 4) text</t>
  </si>
  <si>
    <t>PHÁP LUẬT điểm 10 (1TC)</t>
  </si>
  <si>
    <t>PHÁP LUẬT điểm 10 text (1TC)</t>
  </si>
  <si>
    <t>PL (Điểm 4) text</t>
  </si>
  <si>
    <t>VẬT LIỆU XÂY DỰNG điểm 10(2TC)</t>
  </si>
  <si>
    <t>VẬT LIỆU XÂY DỰNG điểm 10 text (2TC)</t>
  </si>
  <si>
    <t>VLXD (điểm 4) text</t>
  </si>
  <si>
    <t>TBC HỌC KỲ I (Điểm 4) text</t>
  </si>
  <si>
    <t>TBC HỌC KỲ I (Điểm 4)</t>
  </si>
  <si>
    <t>TBC TÍCH LŨY KỲ 1 (Điểm 4)</t>
  </si>
  <si>
    <t>CẤU TẠO KIẾN TRÚC điểm 10 (3TC)</t>
  </si>
  <si>
    <t>CẤU TẠO KIẾN TRÚC điểm 10 text (3TC)</t>
  </si>
  <si>
    <t>CTKT (Điểm 4 ) text</t>
  </si>
  <si>
    <t>KẾT CẤU CÔNG TRÌNH điểm 10 (3TC)</t>
  </si>
  <si>
    <t>KẾT CẤU CÔNG TRÌNH điểm 10 text (3TC)</t>
  </si>
  <si>
    <t>KCCT (Điểm 4) text</t>
  </si>
  <si>
    <t>KỸ THUẬT THI CÔNG điểm 10 (3TC)</t>
  </si>
  <si>
    <t>KỸ THUẬT THI CÔNG điểm 10 text (3TC)</t>
  </si>
  <si>
    <t>KTTC (Điểm 4) text</t>
  </si>
  <si>
    <t>AN TOÀN LAO ĐỘNG điểm 10(2TC)</t>
  </si>
  <si>
    <t>AN TOÀN LAO ĐỘNG điểm 10 text(2TC)</t>
  </si>
  <si>
    <t>ATLĐ (Điểm 4) text</t>
  </si>
  <si>
    <t>DỰ TOÁN XÂY DỰNG điểm 10 (2TC)</t>
  </si>
  <si>
    <t>DỰ TOÁN XÂY DỰNG điểm 10 text(2TC)</t>
  </si>
  <si>
    <t>DTXD (Điểm 4) text</t>
  </si>
  <si>
    <t>ĐỌC BẢN VẼ điểm 10 (3TC)</t>
  </si>
  <si>
    <t>ĐỌC BẢN VẼ điểm 10 text (3TC)</t>
  </si>
  <si>
    <t>ĐỌC BẢN VẼ (Điểm 4) text</t>
  </si>
  <si>
    <t>SỬ DỤNG NĂNG LƯỢNG TIẾT KIỆM VÀ HIỆU QUẢ điểm 10 (2TC)</t>
  </si>
  <si>
    <t>SỬ DỤNG NĂNG LƯỢNG TIẾT KIỆM VÀ HIỆU QUẢ điểm 10 text(2TC)</t>
  </si>
  <si>
    <t>SDNLTK&amp;HQ (Điểm 4) text</t>
  </si>
  <si>
    <t>TBC HỌC KỲ II (Điểm 4)</t>
  </si>
  <si>
    <t>TBC HỌC KỲ II (Điểm 4) text</t>
  </si>
  <si>
    <t>TBC HỌC NĂM 1 (Điểm 4)</t>
  </si>
  <si>
    <t>TBC HỌC NĂM (Điểm 4) text</t>
  </si>
  <si>
    <t>TIN ỨNG DỤNG AUTOCAD điểm 10(2TC)</t>
  </si>
  <si>
    <t>TIN UD AUTOCAD (Điểm 4)  text</t>
  </si>
  <si>
    <t>TIN ỨNG DỤNG AUTOCAD điểm 10 text (2TC)</t>
  </si>
  <si>
    <t>TỔ CHỨC THI CÔNG điểm 10 (2TC)</t>
  </si>
  <si>
    <t>TỔ CHỨC THI CÔNG điểm 10 text(2TC)</t>
  </si>
  <si>
    <t>TCTC (Điểm 4) text</t>
  </si>
  <si>
    <t>THỰC TẬP COPPHA-GIÀN GIÁO điểm 10(5TC)</t>
  </si>
  <si>
    <t>THỰC TẬP COPPHA-GIÀN GIÁO điểm 10 text (5TC)</t>
  </si>
  <si>
    <t>TT COPPHA - GIÀN GIÁO (Điểm 4) text</t>
  </si>
  <si>
    <t>THỰC TẬP NỀ - HOÀN THIỆN điểm 10(5TC)</t>
  </si>
  <si>
    <t>THỰC TẬP NỀ - HOÀN THIỆN điểm 10 text (5TC)</t>
  </si>
  <si>
    <t>TT NỀ - HOÀN THIỆN (Điểm 4) text</t>
  </si>
  <si>
    <t>THỰC TẬP CỐT THÉP điểm 10(5TC)</t>
  </si>
  <si>
    <t>THỰC TẬP CỐT THÉP điểm 10 text (5TC)</t>
  </si>
  <si>
    <t>TT CỐT THÉP (Điểm 4) text</t>
  </si>
  <si>
    <t>TIẾNG ANH Điểm 10 (4TC)</t>
  </si>
  <si>
    <t>TIẾNG ANH (Điểm 4) text</t>
  </si>
  <si>
    <t>NGUYÊN LÝ KẾ TOÁN điểm 10 (4TC)</t>
  </si>
  <si>
    <t>NGUYÊN LÝ KẾ TOÁN điểm 10 text(4TC)</t>
  </si>
  <si>
    <t>NGUYÊN LÝ KẾ TOÁN (Điểm 4) text</t>
  </si>
  <si>
    <t>CHÍNH TRỊ điểm 10 text(2TC)</t>
  </si>
  <si>
    <t>CT (Điểm 4) text</t>
  </si>
  <si>
    <t>TIN HỌC điểm 10 text(2TC)</t>
  </si>
  <si>
    <t>TIN HỌC (Điểm 4) text</t>
  </si>
  <si>
    <t>LÝ THUYẾT TÀI CHÍNH, TIỀN TỆ điểm 10 (2TC)</t>
  </si>
  <si>
    <t>LÝ THUYẾT TÀI CHÍNH, TIỀN TỆ điểm 10 text (2TC)</t>
  </si>
  <si>
    <t>LÝ THUYẾT TCTT (Điểm 4) text</t>
  </si>
  <si>
    <t>KINH TẾ VI MÔ điểm 10(2TC)</t>
  </si>
  <si>
    <t>KINH TẾ VI MÔ điểm 10 text(2TC)</t>
  </si>
  <si>
    <t>KINH TẾ VI MÔ (Điểm 4) text</t>
  </si>
  <si>
    <t>LAO ĐỘNG, TIỀN LƯƠNG điểm 10(2TC)</t>
  </si>
  <si>
    <t>LAO ĐỘNG, TIỀN LƯƠNG điểm 10 text(2TC)</t>
  </si>
  <si>
    <t>LĐTL (Điểm 4) text</t>
  </si>
  <si>
    <t>THUẾ điểm 10 (2TC)</t>
  </si>
  <si>
    <t>THUẾ điểm 10 text (2TC)</t>
  </si>
  <si>
    <t>THUẾ (Điểm 4) text</t>
  </si>
  <si>
    <t>TÀI CHÍNH DOANH NGHIỆP điểm 10 (3TC)</t>
  </si>
  <si>
    <t>TCDN (Điểm 4) text</t>
  </si>
  <si>
    <t>KẾ TOÁN TÀI CHÍNH DOANH NGHIỆP 1 điểm 10(4TC)</t>
  </si>
  <si>
    <t>KẾ TOÁN TÀI CHÍNH DOANH NGHIỆP 1 điểm 10 text(4TC)</t>
  </si>
  <si>
    <t>KTTCDN1 (Điểm 4) text</t>
  </si>
  <si>
    <t>KẾ TOÁN TÀI CHÍNH DOANH NGHIỆP 2 điểm 10 (4TC)</t>
  </si>
  <si>
    <t>KẾ TOÁN TÀI CHÍNH DOANH NGHIỆP 2 điểm 10 text (4TC)</t>
  </si>
  <si>
    <t>KTTCDN2 (Điểm 4) text</t>
  </si>
  <si>
    <t>TBC HỌC KỲ II  (Điểm 4) text</t>
  </si>
  <si>
    <t>TBC HỌC NĂM 1 (Điểm 4) text</t>
  </si>
  <si>
    <t>KẾ TOÁN TRÊN EXCEL điểm 10(2TC)</t>
  </si>
  <si>
    <t>KẾ TOÁN TRÊN EXCEL điểm 10 text(2TC)</t>
  </si>
  <si>
    <t>KT TRÊN EXCEL (Điểm 4) text</t>
  </si>
  <si>
    <t>TỔ CHỨC HẠCH TOÁN KẾ TOÁN điểm 10 (3TC)</t>
  </si>
  <si>
    <t>TỔ CHỨC HẠCH TOÁN KẾ TOÁN điểm 10 text (3TC)</t>
  </si>
  <si>
    <t>TCHTKT (Điểm 4) text</t>
  </si>
  <si>
    <t>KẾ TOÁN TÀI CHÍNH DOANH NGHIỆP3  điểm 10 (4TC)</t>
  </si>
  <si>
    <t>KẾ TOÁN TÀI CHÍNH DOANH NGHIỆP3 điểm 10 text (4TC)</t>
  </si>
  <si>
    <t>KTTCDN3 (Điểm 4) text</t>
  </si>
  <si>
    <t>PHẦN MỀM KẾ TOÁN điểm 10 (2TC)</t>
  </si>
  <si>
    <t>PHẦN MỀM KẾ TOÁN điểm 10 text(2TC)</t>
  </si>
  <si>
    <t>PHẦN MỀM KẾ TOÁN (Điểm 4) text</t>
  </si>
  <si>
    <t>TT KẾ TOÁN DN ẢO điểm 10 (5TC)</t>
  </si>
  <si>
    <t>TT KẾ TOÁN DN ẢO điểm 10 text (5TC)</t>
  </si>
  <si>
    <t>TT KẾ TOÁN DN ẢO (Điểm 4) text</t>
  </si>
  <si>
    <t>TT KẾ TOÁN TRÊN EXCEL điểm 10(1TC)</t>
  </si>
  <si>
    <t>TT KẾ TOÁN TRÊN EXCEL điểm 10 text (1TC)</t>
  </si>
  <si>
    <t>TT KẾ TOÁN TRÊN EXCEL (Điểm 4) text</t>
  </si>
  <si>
    <t>TT KẾ TOÁN TRÊN PHẦN MỀM KẾ TOÁN  điểm 10 (3TC)</t>
  </si>
  <si>
    <t>TT KẾ TOÁN TRÊN PHẦN MỀM KẾ TOÁN  điểm 10 text(3TC)</t>
  </si>
  <si>
    <t>TT KẾ TOÁN TRÊN PHẦN MỀM KT (Điệm 4) text</t>
  </si>
  <si>
    <t>TT KÊ KHAI THUẾ điểm 10 (2TC)</t>
  </si>
  <si>
    <t>TT KÊ KHAI THUẾ điểm 10 text(2TC)</t>
  </si>
  <si>
    <t>TT KÊ KHAI THUẾ (Điểm 4) text</t>
  </si>
  <si>
    <t>GDTC điểm 4(TEXT)</t>
  </si>
  <si>
    <t>GDQP điểm 4(TEXT)</t>
  </si>
  <si>
    <t>TIẾNG ANH điểm 10 text(4TC)</t>
  </si>
  <si>
    <t>TIẾNG ANH  (Điểm 4) text</t>
  </si>
  <si>
    <t>CHÍNH TRỊ  điểm 10(2TC)</t>
  </si>
  <si>
    <t>CHÍNH TRỊ (Điểm 4) text</t>
  </si>
  <si>
    <t>PHÁP LUẬT điểm 10(1TC)</t>
  </si>
  <si>
    <t>MĨ THUẬT CƠ BẢN điểm 10 (3TC)</t>
  </si>
  <si>
    <t>MĨ THUẬT CƠ BẢN điểm 10 text(3TC)</t>
  </si>
  <si>
    <t>MTCB (Điểm 4) text</t>
  </si>
  <si>
    <t>ĐỒ HỌA CƠ BẢN điểm 10(2TC)</t>
  </si>
  <si>
    <t>ĐỒ HỌA CƠ BẢN điểm 10 text (2TC)</t>
  </si>
  <si>
    <t>ĐỒ HỌA CB (Điểm 4) text</t>
  </si>
  <si>
    <t>CƠ SỞ TẠO HÌNH điểm 10 (4TC)</t>
  </si>
  <si>
    <t>CƠ SỞ TẠO HÌNH điểm 10 text (4TC)</t>
  </si>
  <si>
    <t>CSTH (Điểm 4) text</t>
  </si>
  <si>
    <t>DESIGN THỊ GIÁC điểm 10(2TC)</t>
  </si>
  <si>
    <t>DESIGN THỊ GIÁC điểm 10 text(2TC)</t>
  </si>
  <si>
    <t>DESIGN THỊ GIÁC (Điểm 4) text</t>
  </si>
  <si>
    <t>ĐỌC BẢN VẼ điểm 10(4TC)</t>
  </si>
  <si>
    <t>ĐỌC BẢN VẼ điểm 10 text(4TC)</t>
  </si>
  <si>
    <t>ĐỌC BẢN VẼ (điểm 4) text</t>
  </si>
  <si>
    <t>XLHA BẰNG PM PHOTOSHOP điểm 10 (3TC)</t>
  </si>
  <si>
    <t>XLHA BẰNG PM PHOTOSHOP điểm 10 text (3TC)</t>
  </si>
  <si>
    <t>XLHA BẰNG PM PHOTOSHOP (Điểm 4) text</t>
  </si>
  <si>
    <t>TH LÀM MÔ HÌNH điểm 10 (2TC)</t>
  </si>
  <si>
    <t>TH LÀM MÔ HÌNH điểm 10 text(2TC)</t>
  </si>
  <si>
    <t>TH LÀM MÔ HÌNH (Điểm 4) text</t>
  </si>
  <si>
    <t xml:space="preserve"> KỸ THUẬT DÀN TRANG BẰNG PHẦN MỀM Adobe InDesign điểm 10 (3TC)</t>
  </si>
  <si>
    <t xml:space="preserve"> KTDTBPM Adobe InDesign điểm 10 text (3TC)</t>
  </si>
  <si>
    <t xml:space="preserve"> KTDTBPM Adobe InDesign (Điểm 4) text</t>
  </si>
  <si>
    <t xml:space="preserve"> THIẾT KẾ ĐỒ HỌA BẰNG PHẦN MỀM Adobe IIIustrator điểm 10 (3TC)</t>
  </si>
  <si>
    <t xml:space="preserve"> THIẾT KẾ ĐỒ HỌA BẰNG PHẦN MỀM Adobe IIIustrator điểm 10 text (3TC)</t>
  </si>
  <si>
    <t xml:space="preserve"> THIẾT KẾ ĐỒ HỌA BẰNG PHẦN MỀM Adobe IIIustrator (Điểm 4) text</t>
  </si>
  <si>
    <t>THIẾT KẾ ĐỒ HỌA HÌNH ẢNH  2D BẰNG PHẦN MỀM AutoCad điểm 10 (4TC)</t>
  </si>
  <si>
    <t>TKĐH HA 2D BPM AutoCad điểm 10 text (4TC)</t>
  </si>
  <si>
    <t>TKĐH HA 2D BPM AutoCad (Điểm 4) text</t>
  </si>
  <si>
    <t>THIẾT KẾ ĐỒ HỌA HÌNH ẢNH  3D BẰNG PHẦN MỀM Sketchup điểm 10(4TC)</t>
  </si>
  <si>
    <t>TKĐH HA 3D BPM Sketchup điểm 10 text(4TC)</t>
  </si>
  <si>
    <t>TKĐH HA 3D BPM Sketchup (Điểm 4) text</t>
  </si>
  <si>
    <t>THỰC TẬP THIẾT KẾ ĐỒ HỌA 1 điểm 10 (4TC)</t>
  </si>
  <si>
    <t>THỰC TẬP THIẾT KẾ ĐỒ HỌA 1 điểm 10 text(4TC)</t>
  </si>
  <si>
    <t>THỰC TẬP THIẾT KẾ ĐỒ HỌA 1 (Điểm 4) text</t>
  </si>
  <si>
    <t>THỰC TẬP THIẾT KẾ ĐỒ HỌA 2 điểm 10 (5TC)</t>
  </si>
  <si>
    <t>THỰC TẬP THIẾT KẾ ĐỒ HỌA 2 điểm 10 text (5TC)</t>
  </si>
  <si>
    <t>THỰC TẬP THIẾT KẾ ĐỒ HỌA 2 (Điểm 4) text</t>
  </si>
  <si>
    <t>GDTC điểm 4  (TEXT)</t>
  </si>
  <si>
    <t>TIẾNG ANH điểm 10(4TC)</t>
  </si>
  <si>
    <t>CHÍNH TRỊ điểm 10(2TC)</t>
  </si>
  <si>
    <t>TIN HỌC điểm 10(2TC)</t>
  </si>
  <si>
    <t>PHÁP LUẬT ĐẠI CƯƠNG điểm 10 (1TC)</t>
  </si>
  <si>
    <t>PHÁP LUẬT ĐẠI CƯƠNG điểm 10 text(1TC)</t>
  </si>
  <si>
    <t>PL ĐC (Điểm 4) text</t>
  </si>
  <si>
    <t>KỸ NĂNG SỐNG điểm 10 text (3TC)</t>
  </si>
  <si>
    <t>VẼ XÂY DỰNG điểm 10 (3TC)</t>
  </si>
  <si>
    <t>VẼ XÂY DỰNG điểm 10 text 3TC)</t>
  </si>
  <si>
    <t>TBC HỌC KỲ I  (Điểm 4) text</t>
  </si>
  <si>
    <t>CẤU TẠO KIẾN TRÚC điểm 10 (4TC)</t>
  </si>
  <si>
    <t>CẤU TẠO KIẾN TRÚC điểm 10 text (4TC)</t>
  </si>
  <si>
    <t>CTKT (Điểm 4) text</t>
  </si>
  <si>
    <t>KIẾN TRÚC CÔNG TRÌNH DÂN DỤNG điểm 10(2TC)</t>
  </si>
  <si>
    <t>KIẾN TRÚC CÔNG TRÌNH DÂN DỤNG điểm 10 text (2TC)</t>
  </si>
  <si>
    <t>KTCTDD (Điểm 4) text</t>
  </si>
  <si>
    <t>KIẾN TRÚC NỘI THẤT điểm 10 (2TC)</t>
  </si>
  <si>
    <t>KIẾN TRÚC NỘI THẤT điểm 10 text (2TC)</t>
  </si>
  <si>
    <t>KT NỘI THẤT (Điểm 4) text</t>
  </si>
  <si>
    <t>KẾT CẤU CÔNG TRÌNH điểm 10 (2TC)</t>
  </si>
  <si>
    <t>KẾT CẤU CÔNG TRÌNH điểm 10 text (2TC)</t>
  </si>
  <si>
    <t>TIN ỨNG DỤNG AUTOCAD 1 điểm 10 (3TC)</t>
  </si>
  <si>
    <t>TIN ỨNG DỤNG AUTOCAD 1 điểm 10 text(3TC)</t>
  </si>
  <si>
    <t>TIN UD AUTOCAD1 (Điểm 4) text</t>
  </si>
  <si>
    <t>ĐỌC BẢN VẼ  (Điểm 4) text</t>
  </si>
  <si>
    <t>TIN ỨNG DỤNG AUTOCAD 2 điểm 10 (2TC)</t>
  </si>
  <si>
    <t>TIN ỨNG DỤNG AUTOCAD 2 điểm 10 text (2TC)</t>
  </si>
  <si>
    <t>TIN UD AUTOCAD 2 (Điểm 4) text</t>
  </si>
  <si>
    <t>TBC HỌC NĂM 1 (điểm 4)</t>
  </si>
  <si>
    <t>TBC HỌC NĂM 1(Điểm 4)</t>
  </si>
  <si>
    <t>TIN ỨNG DỤNG SKETCHUP điểm 10 (3TC)</t>
  </si>
  <si>
    <t>TIN ỨNG DỤNG SKETCHUP điểm 10 text (3TC)</t>
  </si>
  <si>
    <t>TIN UD SKETCHUP (Điểm 4) text</t>
  </si>
  <si>
    <t>THỰC HÀNH VẼ CHUYÊN MÔN 1 điểm 10 (3TC)</t>
  </si>
  <si>
    <t>THVCM1 (Điểm 4) text</t>
  </si>
  <si>
    <t>THỰC HÀNH VẼ CHUYÊN MÔN 2 điểm 10 (3TC)</t>
  </si>
  <si>
    <t>THỰC HÀNH VẼ CHUYÊN MÔN 2 điểm 10 text (3TC)</t>
  </si>
  <si>
    <t>THVCM2  (Điểm 4) text</t>
  </si>
  <si>
    <t>THỰC HÀNH VẼ CHUYÊN MÔN 3 điểm 10 (2TC)</t>
  </si>
  <si>
    <t>THỰC HÀNH VẼ CHUYÊN MÔN 3 điểm 10 text(2TC)</t>
  </si>
  <si>
    <t>THVCM3 (Điểm 4) text</t>
  </si>
  <si>
    <t>THỰC TẬP TRIỂN KHAI HỒ SƠ THIẾT KẾ BẢN VẼ THI CÔNG điểm 10 (5TC)</t>
  </si>
  <si>
    <t>THỰC TẬP TRIỂN KHAI HỒ SƠ THIẾT KẾ BẢN VẼ THI CÔNG điểm 10 text (5TC)</t>
  </si>
  <si>
    <t>TT TRIỂN KHAI HSTKBVTC (Điểm 4) text</t>
  </si>
  <si>
    <t>THỰC TẬP TRIỂN KHAI HỒ SƠ THIẾT KẾ  THI CÔNG NỘI THẤT điểm 10 (4TC)</t>
  </si>
  <si>
    <t>THỰC TẬP TRIỂN KHAI HỒ SƠ THIẾT KẾ  THI CÔNG NỘI THẤT điểm 10 text (4TC)</t>
  </si>
  <si>
    <t>TT TRIỂN KHAI HSTKTCNT (Điểm 4) text</t>
  </si>
  <si>
    <t>GDTC(1TC) điểm 10</t>
  </si>
  <si>
    <t>TIẾNG ANH (4TC) điểm 10</t>
  </si>
  <si>
    <t>TIẾNG ANH (4TC) điểm 10 text</t>
  </si>
  <si>
    <t>TIẾNG ANH điểm 4 text</t>
  </si>
  <si>
    <t>TIN HỌC (2TC) điểm 10</t>
  </si>
  <si>
    <t>TIN HỌC (2TC) điểm 10 text</t>
  </si>
  <si>
    <t>TIN HỌC điểm 4 text</t>
  </si>
  <si>
    <t>CHÍNH TRỊ (2TC) điểm 10</t>
  </si>
  <si>
    <t>CHÍNH TRỊ (2TC) điểm 10 text</t>
  </si>
  <si>
    <t>CHÍNH TRỊ điểm 4 text</t>
  </si>
  <si>
    <t>PHÁP LUẬT (1TC) điểm 10</t>
  </si>
  <si>
    <t>PHÁP LUẬT (1TC) điểm 10 text</t>
  </si>
  <si>
    <t>PL điểm 4 text</t>
  </si>
  <si>
    <t>KINH TẾ VI MÔ (2TC) điểm 10</t>
  </si>
  <si>
    <t>KINH TẾ VI MÔ (2TC) điểm 10 text</t>
  </si>
  <si>
    <t>KINH TẾ VI MÔ điểm 4 text</t>
  </si>
  <si>
    <t>KHOA HỌC HÀNG HÓA (2TC) điểm 10</t>
  </si>
  <si>
    <t>KHOA HỌC HÀNG HÓA (2TC) điểm 10 text</t>
  </si>
  <si>
    <t>KHOA HỌC HÀNG HÓA điểm 4 text</t>
  </si>
  <si>
    <t xml:space="preserve">KỸ NĂNG SỐNG (3TC) điểm 10 </t>
  </si>
  <si>
    <t>KỸ NĂNG SỐNG (3TC) điểm 10 text</t>
  </si>
  <si>
    <t>KNS điểm 4 text</t>
  </si>
  <si>
    <t>TBC HỌC KỲ I điểm 4</t>
  </si>
  <si>
    <t>TBC HỌC KỲ I -điểm 4 text</t>
  </si>
  <si>
    <t xml:space="preserve"> THƯƠNG MẠI ĐIỆN TỬ CĂN BẢN(3TC) điểm 10</t>
  </si>
  <si>
    <t xml:space="preserve"> THƯƠNG MẠI ĐIỆN TỬ CĂN BẢN(3TC) điểm 10 text</t>
  </si>
  <si>
    <t>TMĐTCB (Điểm 4) text</t>
  </si>
  <si>
    <t>PHÁP LUẬT TMĐT(Điểm4) text</t>
  </si>
  <si>
    <t>PHÁP LUẬT THƯƠNG MẠI ĐIỆN TỬ(2TC) điểm 10</t>
  </si>
  <si>
    <t>PHÁP LUẬT THƯƠNG MẠI ĐIỆN TỬ(2TC) điểm 10 text</t>
  </si>
  <si>
    <t>KINH DOANH THƯƠNG MẠI (2TC) điểm 10</t>
  </si>
  <si>
    <t>KINH DOANH THƯƠNG MẠI (2TC) điểm 10 text</t>
  </si>
  <si>
    <t>KDTM (Điểm 4) text</t>
  </si>
  <si>
    <t>KHAI BÁO HẢI QUAN ĐIỆN TỬ(1TC) điểm 10</t>
  </si>
  <si>
    <t>KHAI BÁO HẢI QUAN ĐIỆN TỬ(1TC) điểm 10 text</t>
  </si>
  <si>
    <t>KHAI BÁO HẢI QUAN ĐIỆN TỬ (Điểm 4) text</t>
  </si>
  <si>
    <t>NGHIỆP VỤ VẬN TẢI, GIAO NHẬN VÀ BẢO HIỂM HÀNG HÓA(2TC) điểm 10</t>
  </si>
  <si>
    <t>NGHIỆP VỤ VẬN TẢI, GIAO NHẬN VÀ BẢO HIỂM HÀNG HÓA(2TC) điểm 10 text</t>
  </si>
  <si>
    <t>NVVT, GN&amp;BHHH(Điểm4) text</t>
  </si>
  <si>
    <t>MKTCB(2TC) điểm 10</t>
  </si>
  <si>
    <t>MKTCB(2TC) điểm 10 text</t>
  </si>
  <si>
    <t>MKTCB (Điểm 4) text</t>
  </si>
  <si>
    <t>QUẢN TRỊ DOANH NGHIỆP (3TC) điểm 10</t>
  </si>
  <si>
    <t>QUẢN TRỊ DOANH NGHIỆP (3TC) điểm 10 text</t>
  </si>
  <si>
    <t>QTDN (Điểm 4) text</t>
  </si>
  <si>
    <t>KHỞI SỰ KINH DOANH(2TC) điểm 10</t>
  </si>
  <si>
    <t>KHỞI SỰ KINH DOANH(2TC) điểm 10 text</t>
  </si>
  <si>
    <t>KHỞI SỰ KINH DOANH (Điểm 4) text</t>
  </si>
  <si>
    <t>TBC HỌC KỲ II điểm 4</t>
  </si>
  <si>
    <t>TBC HỌC KỲ II -điểm 4 text</t>
  </si>
  <si>
    <t>TBC HỌC NĂM 1 điểm 4</t>
  </si>
  <si>
    <t>TBC HỌC NĂM  điểm 4 text</t>
  </si>
  <si>
    <t>KỸ THUẬT XỬ LÝ ẢNH (2TC) điểm 10</t>
  </si>
  <si>
    <t>KỸ THUẬT XỬ LÝ ẢNH (2TC) điểm 10 text</t>
  </si>
  <si>
    <t>KỸ THUẬT XL ẢNH (Điểm 4) text</t>
  </si>
  <si>
    <t>KHAI THÁC VÀ VẬN HÀNH WEBSITE THƯƠNG MẠI(3TC) điểm 10</t>
  </si>
  <si>
    <t>KHAI THÁC VÀ VẬN HÀNH WEBSITE THƯƠNG MẠI(3TC) điểm 10 text</t>
  </si>
  <si>
    <t>KHAI THÁC VÀ VẬN HÀNH WEBSITE THƯƠNG MẠI (Điểm 4) text</t>
  </si>
  <si>
    <t>HẬU CẦN TRONG THƯƠNG MẠI ĐIỆN TỬ(2TC) điểm 10</t>
  </si>
  <si>
    <t>HẬU CẦN TRONG THƯƠNG MẠI ĐIỆN TỬ(2TC) điểm 10 text</t>
  </si>
  <si>
    <t>HẬU CẦN TRONG TM ĐIỆN TỬ (Điểm 4) text</t>
  </si>
  <si>
    <t>TÁC NGHIỆP THƯƠNG MẠI ĐIỆN TỬ(3TC) điểm 10</t>
  </si>
  <si>
    <t>TÁC NGHIỆP THƯƠNG MẠI ĐIỆN TỬ(3TC) điểm 10 text</t>
  </si>
  <si>
    <t>TÁC NGHIỆP TM ĐIỆN TỬ (Điểm 4) text</t>
  </si>
  <si>
    <t>TIẾNG ANH THƯƠNG MẠI ĐIỆN TỬ (3TC) điểm 10</t>
  </si>
  <si>
    <t>TIẾNG ANH THƯƠNG MẠI ĐIỆN TỬ (3TC) điểm 10 text</t>
  </si>
  <si>
    <t>TA TM ĐT (Điểm 4) text</t>
  </si>
  <si>
    <t>E- MARKETING (2TC) điểm 10</t>
  </si>
  <si>
    <t>E- MARKETING (2TC) điểm 10 text</t>
  </si>
  <si>
    <t>E - MKT (Điểm 4) text</t>
  </si>
  <si>
    <t>THỰC TẬP LẬP KẾ HOẠCH KD TMĐT (2TC) điểm 10</t>
  </si>
  <si>
    <t>THỰC TẬP LẬP KẾ HOẠCH KD TMĐT (2TC) điểm 10 text</t>
  </si>
  <si>
    <t>TT LẬP KH KD TMĐT (Điểm 4) text</t>
  </si>
  <si>
    <t>THỰC TẬP TẠO LẬP CỬA HÀNG ĐT (2TC) điểm 10</t>
  </si>
  <si>
    <t>THỰC TẬP TẠO LẬP CỬA HÀNG ĐT (2TC) điểm 10 text</t>
  </si>
  <si>
    <t>TT TẠO LẬP CỬA HÀNG ĐT (Điểm 4) text</t>
  </si>
  <si>
    <t>THỰC TẬP BÁN HÀNG VÀ QUAN HỆ KHÁCH HÀNG ĐT (5TC) điểm 10</t>
  </si>
  <si>
    <t>THỰC TẬP BÁN HÀNG VÀ QUAN HỆ KHÁCH HÀNG ĐT (5TC) điểm 10 text</t>
  </si>
  <si>
    <t>TT BH VÀ QH KH ĐT (Điểm 4) text</t>
  </si>
  <si>
    <t>GDTC  điểm 4 (TEXT)</t>
  </si>
  <si>
    <t>TIẾNG ANH  điểm 4 text</t>
  </si>
  <si>
    <t>WORD CƠ BẢN(2TC) điểm 10</t>
  </si>
  <si>
    <t>WORD CƠ BẢN(2TC) điểm 10 text</t>
  </si>
  <si>
    <t>WORD CB  điểm 4 text</t>
  </si>
  <si>
    <t>KỸ NĂNG SỐNG (3TC) điểm 10</t>
  </si>
  <si>
    <t>KNS  điểm 4 text</t>
  </si>
  <si>
    <t>EXEL CƠ BẢN (2TC) điểm 10</t>
  </si>
  <si>
    <t>EXEL CƠ BẢN (2TC) điểm 10 text</t>
  </si>
  <si>
    <t>EXEL CB điểm 4 text</t>
  </si>
  <si>
    <t>THIẾT KẾ ĐỒ HỌA CƠ BẢN(2TC) điểm 10</t>
  </si>
  <si>
    <t>THIẾT KẾ ĐỒ HỌA CƠ BẢN(2TC) điểm 10 text</t>
  </si>
  <si>
    <t>TKĐHCB điểm 4 te4xxt</t>
  </si>
  <si>
    <t>POWER POINT CƠ BẢN(2TC) điểm 10</t>
  </si>
  <si>
    <t>POWER POINT CƠ BẢN(2TC) điểm 10 text</t>
  </si>
  <si>
    <t>Power Point CB điểm 4 text</t>
  </si>
  <si>
    <t>THIẾT KẾ WEB CƠ BẢN (2TC) điểm 10</t>
  </si>
  <si>
    <t>THIẾT KẾ WEB CƠ BẢN (2TC) điểm 10 text</t>
  </si>
  <si>
    <t>TK WEB CB điểm 4 text</t>
  </si>
  <si>
    <t>CẤU TRÚC MÁY TÍNH VÀ CÀI ĐẶT LẮP RÁP (2TC) điểm 10</t>
  </si>
  <si>
    <t>CẤU TRÚC MÁY TÍNH VÀ CÀI ĐẶT LẮP RÁP (2TC) điểm 10 text</t>
  </si>
  <si>
    <t>CT MT VÀ CĐ LR điểm 4 text</t>
  </si>
  <si>
    <t>LẬP TRÌNH CB  điểm 4 text</t>
  </si>
  <si>
    <t>CƠ SỞ DỮ LIỆU (2TC) điểm 10</t>
  </si>
  <si>
    <t>CƠ SỞ DỮ LIỆU (2TC) điểm 10 text</t>
  </si>
  <si>
    <t>CƠ SỞ DỮ LIỆU điểm 4 text</t>
  </si>
  <si>
    <t>MẠNG MÁY TÍNH (2TC) điểm 10</t>
  </si>
  <si>
    <t>MẠNG MÁY TÍNH (2TC) điểm 10 text</t>
  </si>
  <si>
    <t>MMT điểm 4 text</t>
  </si>
  <si>
    <t>PHOTOSHOP (3TC) điểm 10</t>
  </si>
  <si>
    <t>PHOTOSHOP (3TC) điểm 10 text</t>
  </si>
  <si>
    <t>PHOTOSHOP điểm 4 text</t>
  </si>
  <si>
    <t>THIẾT KẾ HOẠT HÌNH VỚI FLASH (2TC) điểm 10</t>
  </si>
  <si>
    <t>THIẾT KẾ HOẠT HÌNH VỚI FLASH (2TC) điểm 10 text</t>
  </si>
  <si>
    <t>TK HH VỚI FLASH (Điểm 4) text</t>
  </si>
  <si>
    <t>COREL DRAW (2TC) điểm 10</t>
  </si>
  <si>
    <t>COREL DRAW (2TC) điểm 10 text</t>
  </si>
  <si>
    <t>COREL DRAW (Điểm 4) text</t>
  </si>
  <si>
    <t>TIN HỌC VĂN PHÒNG NÂNG CAO (3TC) điểm 10</t>
  </si>
  <si>
    <t>TIN HỌC VĂN PHÒNG NÂNG CAO (3TC) điểm 10 text</t>
  </si>
  <si>
    <t>THVPNC (Điểm 4) text</t>
  </si>
  <si>
    <t>QUẢN TRỊ MẠNG (2TC) điểm 10</t>
  </si>
  <si>
    <t>QUẢN TRỊ MẠNG (2TC) điểm 10 text</t>
  </si>
  <si>
    <t>QUẢN TRỊ MẠNG (Điểm 4) text</t>
  </si>
  <si>
    <t>THIẾT KẾ WEB  (3TC) điểm 10</t>
  </si>
  <si>
    <t>THIẾT KẾ WEB (3TC) điểm 10 text</t>
  </si>
  <si>
    <t>TK WEB  (Điểm 4) text</t>
  </si>
  <si>
    <t>THỰC TẬP TỐT NGHIỆP (5TC) điểm 10</t>
  </si>
  <si>
    <t>THỰC TẬP TỐT NGHIỆP (5TC) điểm 10 text</t>
  </si>
  <si>
    <t xml:space="preserve"> THỰC TẬP TỐT NGHIỆP (Điểm 4) text</t>
  </si>
  <si>
    <t>CHÍNH TRỊ  điểm 4 text</t>
  </si>
  <si>
    <t>TIN HỌC  điểm 4 text</t>
  </si>
  <si>
    <t>PHÁP LUẬT  (1TC) điểm 10</t>
  </si>
  <si>
    <t>PHÁP LUẬT  (1TC) điểm 10 text</t>
  </si>
  <si>
    <t>PL  điểm 4 text</t>
  </si>
  <si>
    <t>TKĐHCB  điểm 4 text</t>
  </si>
  <si>
    <t>Power Point CB  điểm 4 text</t>
  </si>
  <si>
    <t>TK WEB CB (Điểm 4) text</t>
  </si>
  <si>
    <t>CT MT VÀ CĐ LR (Điểm 4) text</t>
  </si>
  <si>
    <t>LẬP TRÌNH CĂN BẢN (2TC) điểm 10</t>
  </si>
  <si>
    <t>LẬP TRÌNH CĂN BẢN (2TC) điểm 10 text</t>
  </si>
  <si>
    <t>LẬP TRÌNH CB (Điểm 4) text</t>
  </si>
  <si>
    <t>CƠ SỞ DỮ LIỆU (Điểm 4) text</t>
  </si>
  <si>
    <t>PHOTOSHOP (Điểm 4) text</t>
  </si>
  <si>
    <t>VLXD (Điểm 4) text</t>
  </si>
  <si>
    <t>VẬT LIỆU XÂY DỰNG (3TC)  điểm 10</t>
  </si>
  <si>
    <t>VẬT LIỆU XÂY DỰNG (3TC) điểm 10 text</t>
  </si>
  <si>
    <t>PHÁP LUẬT(1TC) điểm 10</t>
  </si>
  <si>
    <t>PHÁP LUẬT(1TC) điểm 10 text</t>
  </si>
  <si>
    <t>VẼ XÂY DỰNG (2TC) điểm 10</t>
  </si>
  <si>
    <t>VẼ XÂY DỰNG (2TC) điểm 10 text</t>
  </si>
  <si>
    <t>VẼ XÂY DỰNG điểm 4 text</t>
  </si>
  <si>
    <t>CẤU TẠO KIẾN TRÚC (3TC) điểm 10</t>
  </si>
  <si>
    <t>CẤU TẠO KIẾN TRÚC (3TC) điểm 10 text</t>
  </si>
  <si>
    <t>CẤU TẠO KIẾN TRÚC (Điểm 4) text</t>
  </si>
  <si>
    <t>KỸ THUẬT ĐIỆN CÔNG TRÌNH (3TC) điểm 10</t>
  </si>
  <si>
    <t>KỸ THUẬT ĐIỆN CÔNG TRÌNH (3TC) điểm 10 text</t>
  </si>
  <si>
    <t>KTĐCT (Điểm 4) text</t>
  </si>
  <si>
    <t>NỘI THẤT CÔNG TRÌNH (3TC) điểm 10</t>
  </si>
  <si>
    <t>NỘI THẤT CÔNG TRÌNH (3TC) điểm 10 text</t>
  </si>
  <si>
    <t>NỘI THẤT CÔNG TRÌNH (Điểm 4) text</t>
  </si>
  <si>
    <t>CẤP THOÁT NƯỚC (3TC) điểm 10</t>
  </si>
  <si>
    <t>CẤP THOÁT NƯỚC (3TC) điểm 10 text</t>
  </si>
  <si>
    <t>CẤP THOÁT NƯỚC (Điểm 4) text</t>
  </si>
  <si>
    <t>SỬ DỤNG NĂNG LƯỢNG TIẾT KIỆM VÀ HIỆU QUẢ (2TC) điểm 10</t>
  </si>
  <si>
    <t>SỬ DỤNG NĂNG LƯỢNG TIẾT KIỆM VÀ HIỆU QUẢ (2TC) điểm 10 text</t>
  </si>
  <si>
    <t>AN TOÀN LAO ĐỘNG (2TC) điểm 10</t>
  </si>
  <si>
    <t>AN TOÀN LAO ĐỘNG (2TC) điểm 10 text</t>
  </si>
  <si>
    <t>THI CÔNG ĐIỆN (2TC) điểm 10</t>
  </si>
  <si>
    <t>THI CÔNG ĐIỆN (2TC) điểm 10 text</t>
  </si>
  <si>
    <t>TC ĐIỆN (Điểm 4) text</t>
  </si>
  <si>
    <t>TBC HỌC KỲ II -điểm 4  text</t>
  </si>
  <si>
    <t>TIN ỨNG DỤNG AUTOCAD(2TC) điểm 10</t>
  </si>
  <si>
    <t>TIN ỨNG DỤNG AUTOCAD(2TC) điểm 10 text</t>
  </si>
  <si>
    <t>TIN UD AUTOCAD (Điểm 4) text</t>
  </si>
  <si>
    <t>THI CÔNG NỘI THẤT(2TC) điểm 10</t>
  </si>
  <si>
    <t>THI CÔNG NỘI THẤT(2TC) điểm 10 text</t>
  </si>
  <si>
    <t>TC NỘI THẤT (Điểm 4) text</t>
  </si>
  <si>
    <t>THI CÔNG NƯỚC (2TC) điểm 10</t>
  </si>
  <si>
    <t>THI CÔNG NƯỚC (2TC) điểm 10 text</t>
  </si>
  <si>
    <t>TC NƯỚC (Điểm 4) text</t>
  </si>
  <si>
    <t>THỰC TẬP THI CÔNG NỘI THẤT (5TC) điểm 10</t>
  </si>
  <si>
    <t>THỰC TẬP THI CÔNG NỘI THẤT (5TC) điểm 10 text</t>
  </si>
  <si>
    <t>TT THI CÔNG NỘI THẤT (Điểm 4) text</t>
  </si>
  <si>
    <t>THỰC TẬP LẮP ĐẶT THIẾT BỊ ĐIỆN (4TC) điểm 10</t>
  </si>
  <si>
    <t>THỰC TẬP LẮP ĐẶT THIẾT BỊ ĐIỆN (4TC) điểm 10 text</t>
  </si>
  <si>
    <t>TT LẮP ĐẶT TB ĐIỆN (Điểm 4) text</t>
  </si>
  <si>
    <t>THỰC TẬP LẮP ĐẶT THIẾT BỊ NƯỚC (5TC) điểm 10</t>
  </si>
  <si>
    <t>THỰC TẬP LẮP ĐẶT THIẾT BỊ NƯỚC (5TC) điểm 10 text</t>
  </si>
  <si>
    <t>TT LẮP ĐẶT TB NƯỚC (Điểm 4) text</t>
  </si>
  <si>
    <t>WORD CB điểm 4 text</t>
  </si>
  <si>
    <t>EXEL CB (Điểm 4) text</t>
  </si>
  <si>
    <t>TKĐHCB điểm 4 text</t>
  </si>
  <si>
    <t>KHOA HỌC HÀNG HÓA (Điểm 4) text</t>
  </si>
  <si>
    <t>PHÁP LUẬT THƯƠNG MẠI ĐIỆN TỬ(2TC) điểm 20 text</t>
  </si>
  <si>
    <t>THI KSKD-L1</t>
  </si>
  <si>
    <t>THI KSKD-L2</t>
  </si>
  <si>
    <t>TB KSKD-L1</t>
  </si>
  <si>
    <t>KHỞI SỰ KINH DOANH (2TC) điểm 10</t>
  </si>
  <si>
    <t>KHỞI SỰ KINH DOANH (2TC) điểm 10 text</t>
  </si>
  <si>
    <t>KSKD (Điểm chữ)</t>
  </si>
  <si>
    <t>KSKD (Điểm 4)</t>
  </si>
  <si>
    <t>KSKD (Điểm 4) text</t>
  </si>
  <si>
    <t>KSKD (2TC)</t>
  </si>
  <si>
    <t>THI K T XỬ LÝ ẢNH-L1</t>
  </si>
  <si>
    <t>THI K T XỬ LÝ ẢNH-L2</t>
  </si>
  <si>
    <t>TB K T XỬ LÝ ẢNH-L1</t>
  </si>
  <si>
    <t>K T XỬ LÝ ẢNH (2TC) điểm 10 text</t>
  </si>
  <si>
    <t>K T XLA (Điểm chữ)</t>
  </si>
  <si>
    <t>K T XỬ LÝ ẢNH (Điểm 4)</t>
  </si>
  <si>
    <t>K T XLA (Điểm 4) text</t>
  </si>
  <si>
    <t>K T XLA (2TC)</t>
  </si>
  <si>
    <t>21ĐH010136</t>
  </si>
  <si>
    <t>Vào 28/9/2022</t>
  </si>
  <si>
    <r>
      <t xml:space="preserve">XÉT LÊN LỚP </t>
    </r>
    <r>
      <rPr>
        <b/>
        <sz val="14"/>
        <color rgb="FFFF0000"/>
        <rFont val="Times New Roman"/>
        <family val="1"/>
        <charset val="163"/>
      </rPr>
      <t>số 215 ngày 28/9/2022</t>
    </r>
  </si>
  <si>
    <r>
      <t>XÉT LÊN LỚP</t>
    </r>
    <r>
      <rPr>
        <b/>
        <sz val="13"/>
        <color rgb="FFFF0000"/>
        <rFont val="Times New Roman"/>
        <family val="1"/>
        <charset val="163"/>
      </rPr>
      <t xml:space="preserve"> số 215 ngày 28/9/2022</t>
    </r>
  </si>
  <si>
    <t>TBC HỌC KỲ II  text (Điểm 4)</t>
  </si>
  <si>
    <t>THI E-MARKETING-L1</t>
  </si>
  <si>
    <t>THI E-MARKETING-L2</t>
  </si>
  <si>
    <t>TB E-MARKETING-L1</t>
  </si>
  <si>
    <t>E-MARKETING (2TC) điểm 10</t>
  </si>
  <si>
    <t>EMARKRTING (2TC) điểm 10 text</t>
  </si>
  <si>
    <t>E-MARKETING (Điểm chữ)</t>
  </si>
  <si>
    <t>E-MARKETING (Điểm 4)</t>
  </si>
  <si>
    <t>E-MKT (Điểm 4) text</t>
  </si>
  <si>
    <t>E-MKT (2TC)</t>
  </si>
  <si>
    <t>TBC HỌC KỲ III (thang 4)</t>
  </si>
  <si>
    <t>TBC HỌC KỲ III  thang 4 (Text)</t>
  </si>
  <si>
    <t>TBC HỌC KỲ III -text</t>
  </si>
  <si>
    <t>TBC HỌC KỲ III điểm 4</t>
  </si>
  <si>
    <t>TBC HỌC KỲ III (Điểm 4 ) text</t>
  </si>
  <si>
    <t>TBC HỌC KỲ III Điểm 4</t>
  </si>
  <si>
    <t>TBC HỌC KỲ III -Điểm 4 text</t>
  </si>
  <si>
    <t>TBC HỌC KỲ III - Điểm 4 text</t>
  </si>
  <si>
    <t>TBC HỌC KỲ III- Điểm 4</t>
  </si>
  <si>
    <t>TBC HỌC KỲ III - Điểm 4</t>
  </si>
  <si>
    <t>Quê quán</t>
  </si>
  <si>
    <t>Vĩnh Phú</t>
  </si>
  <si>
    <t>Tuyên Quang</t>
  </si>
  <si>
    <t>Hà Tĩnh</t>
  </si>
  <si>
    <t>Thái Nguyên</t>
  </si>
  <si>
    <t>Quảng Nam</t>
  </si>
  <si>
    <t>Hà Giang</t>
  </si>
  <si>
    <t>Nạm Định</t>
  </si>
  <si>
    <t>04/05/2005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</si>
</sst>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5" x14ac:knownFonts="1">
    <font>
      <sz val="11"/>
      <color theme="1"/>
      <name val="Arial"/>
      <family val="2"/>
      <scheme val="minor"/>
    </font>
    <font>
      <b/>
      <sz val="12.5"/>
      <name val="Times New Roman"/>
      <family val="1"/>
    </font>
    <font>
      <b/>
      <sz val="12.5"/>
      <name val="Times New Roman"/>
      <family val="1"/>
      <charset val="163"/>
    </font>
    <font>
      <b/>
      <sz val="12.5"/>
      <color rgb="FF0000CC"/>
      <name val="Times New Roman"/>
      <family val="1"/>
      <charset val="163"/>
    </font>
    <font>
      <sz val="12.5"/>
      <name val="Times New Roman"/>
      <family val="1"/>
    </font>
    <font>
      <sz val="12.5"/>
      <name val="Times New Roman"/>
      <family val="1"/>
      <charset val="163"/>
    </font>
    <font>
      <sz val="13"/>
      <name val="Arial"/>
      <family val="2"/>
    </font>
    <font>
      <sz val="12.5"/>
      <color rgb="FF0000CC"/>
      <name val="Times New Roman"/>
      <family val="1"/>
      <charset val="163"/>
    </font>
    <font>
      <sz val="12.5"/>
      <color theme="1"/>
      <name val="Times New Roman"/>
      <family val="1"/>
    </font>
    <font>
      <sz val="12.5"/>
      <color theme="1"/>
      <name val="Arial"/>
      <family val="2"/>
      <scheme val="minor"/>
    </font>
    <font>
      <sz val="11"/>
      <color indexed="8"/>
      <name val="Calibri"/>
      <family val="2"/>
    </font>
    <font>
      <sz val="12.5"/>
      <color indexed="8"/>
      <name val="Times New Roman"/>
      <family val="1"/>
    </font>
    <font>
      <sz val="13.5"/>
      <name val="Times New Roman"/>
      <family val="1"/>
    </font>
    <font>
      <b/>
      <sz val="13.5"/>
      <color rgb="FFFF0000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name val="Times New Roman"/>
      <family val="1"/>
      <charset val="163"/>
    </font>
    <font>
      <i/>
      <sz val="13.5"/>
      <name val="Times New Roman"/>
      <family val="1"/>
    </font>
    <font>
      <sz val="13"/>
      <name val="Times New Roman"/>
      <family val="1"/>
    </font>
    <font>
      <sz val="13.5"/>
      <color rgb="FF0000CC"/>
      <name val="Times New Roman"/>
      <family val="1"/>
      <charset val="163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color rgb="FFCC00FF"/>
      <name val="Times New Roman"/>
      <family val="1"/>
    </font>
    <font>
      <b/>
      <sz val="13.5"/>
      <name val="Times New Roman"/>
      <family val="1"/>
    </font>
    <font>
      <b/>
      <sz val="13.5"/>
      <color rgb="FFFF0000"/>
      <name val="Times New Roman"/>
      <family val="1"/>
    </font>
    <font>
      <b/>
      <sz val="13.5"/>
      <color rgb="FF0000CC"/>
      <name val="Times New Roman"/>
      <family val="1"/>
    </font>
    <font>
      <b/>
      <sz val="13.5"/>
      <color rgb="FFCC00FF"/>
      <name val="Times New Roman"/>
      <family val="1"/>
    </font>
    <font>
      <sz val="12.5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CC"/>
      <name val="Times New Roman"/>
      <family val="1"/>
      <charset val="163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CC00FF"/>
      <name val="Times New Roman"/>
      <family val="1"/>
    </font>
    <font>
      <sz val="12"/>
      <color theme="1"/>
      <name val="Arial"/>
      <family val="2"/>
      <scheme val="minor"/>
    </font>
    <font>
      <sz val="13"/>
      <color rgb="FFFF0000"/>
      <name val="Times New Roman"/>
      <family val="1"/>
    </font>
    <font>
      <sz val="13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.5"/>
      <color theme="1"/>
      <name val="Arial"/>
      <family val="2"/>
      <scheme val="minor"/>
    </font>
    <font>
      <b/>
      <sz val="13.5"/>
      <color theme="1"/>
      <name val="Times New Roman"/>
      <family val="1"/>
    </font>
    <font>
      <b/>
      <sz val="13.5"/>
      <color theme="1"/>
      <name val="Times New Roman"/>
      <family val="1"/>
      <charset val="163"/>
    </font>
    <font>
      <i/>
      <sz val="13.5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70C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B0F0"/>
      <name val="Times New Roman"/>
      <family val="1"/>
    </font>
    <font>
      <sz val="13.5"/>
      <color rgb="FFFF0000"/>
      <name val="Times New Roman"/>
      <family val="1"/>
    </font>
    <font>
      <sz val="12.5"/>
      <color rgb="FFFF0000"/>
      <name val="Arial"/>
      <family val="2"/>
      <scheme val="minor"/>
    </font>
    <font>
      <sz val="13.5"/>
      <color rgb="FF000000"/>
      <name val="Times New Roman"/>
      <family val="1"/>
    </font>
    <font>
      <sz val="13.5"/>
      <color theme="1"/>
      <name val="Times New Roman"/>
      <family val="1"/>
      <charset val="163"/>
    </font>
    <font>
      <sz val="12.5"/>
      <color theme="1"/>
      <name val="Times New Roman"/>
      <family val="1"/>
      <charset val="163"/>
    </font>
    <font>
      <sz val="13.5"/>
      <color rgb="FFCC00FF"/>
      <name val="Times New Roman"/>
      <family val="1"/>
      <charset val="163"/>
    </font>
    <font>
      <sz val="12.5"/>
      <color rgb="FFCC00FF"/>
      <name val="Times New Roman"/>
      <family val="1"/>
      <charset val="163"/>
    </font>
    <font>
      <sz val="13"/>
      <color theme="1"/>
      <name val="Arial"/>
      <family val="2"/>
      <scheme val="minor"/>
    </font>
    <font>
      <i/>
      <sz val="13.5"/>
      <color rgb="FFFF0000"/>
      <name val="Times New Roman"/>
      <family val="1"/>
    </font>
    <font>
      <sz val="13"/>
      <color theme="1"/>
      <name val="Times New Roman"/>
      <family val="1"/>
      <charset val="163"/>
      <scheme val="major"/>
    </font>
    <font>
      <b/>
      <sz val="9"/>
      <color indexed="81"/>
      <name val="Tahoma"/>
      <family val="2"/>
      <charset val="163"/>
    </font>
    <font>
      <b/>
      <sz val="13"/>
      <name val="Times New Roman"/>
      <family val="1"/>
      <charset val="163"/>
    </font>
    <font>
      <sz val="14"/>
      <color theme="1"/>
      <name val="Times New Roman"/>
      <family val="1"/>
      <charset val="163"/>
      <scheme val="major"/>
    </font>
    <font>
      <sz val="14"/>
      <color theme="1"/>
      <name val="Arial"/>
      <family val="2"/>
      <scheme val="minor"/>
    </font>
    <font>
      <b/>
      <sz val="14"/>
      <color rgb="FF0070C0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sz val="12.5"/>
      <color theme="1"/>
      <name val="Times New Roman"/>
      <family val="1"/>
      <charset val="163"/>
      <scheme val="major"/>
    </font>
    <font>
      <b/>
      <sz val="12.5"/>
      <color rgb="FFFF0000"/>
      <name val="Times New Roman"/>
      <family val="1"/>
    </font>
    <font>
      <b/>
      <sz val="12.5"/>
      <color rgb="FF00B050"/>
      <name val="Times New Roman"/>
      <family val="1"/>
      <charset val="163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hair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hair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tted">
        <color auto="1"/>
      </bottom>
      <diagonal/>
    </border>
    <border>
      <left style="thin">
        <color auto="1"/>
      </left>
      <right style="thick">
        <color indexed="64"/>
      </right>
      <top style="hair">
        <color indexed="64"/>
      </top>
      <bottom style="dotted">
        <color auto="1"/>
      </bottom>
      <diagonal/>
    </border>
    <border>
      <left style="thick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/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ck">
        <color indexed="64"/>
      </right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26" fillId="0" borderId="0"/>
  </cellStyleXfs>
  <cellXfs count="1123">
    <xf numFmtId="0" fontId="0" fillId="0" borderId="0" xfId="0"/>
    <xf numFmtId="164" fontId="7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/>
    <xf numFmtId="0" fontId="4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Border="1"/>
    <xf numFmtId="0" fontId="11" fillId="3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0" fontId="12" fillId="0" borderId="1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2" xfId="0" applyFont="1" applyBorder="1" applyAlignment="1">
      <alignment textRotation="90"/>
    </xf>
    <xf numFmtId="0" fontId="13" fillId="5" borderId="12" xfId="0" applyFont="1" applyFill="1" applyBorder="1" applyAlignment="1">
      <alignment textRotation="90"/>
    </xf>
    <xf numFmtId="0" fontId="14" fillId="2" borderId="13" xfId="0" applyFont="1" applyFill="1" applyBorder="1" applyAlignment="1">
      <alignment textRotation="90"/>
    </xf>
    <xf numFmtId="0" fontId="15" fillId="2" borderId="13" xfId="0" applyFont="1" applyFill="1" applyBorder="1" applyAlignment="1">
      <alignment textRotation="90"/>
    </xf>
    <xf numFmtId="0" fontId="16" fillId="0" borderId="14" xfId="0" applyFont="1" applyBorder="1" applyAlignment="1">
      <alignment textRotation="90"/>
    </xf>
    <xf numFmtId="0" fontId="16" fillId="4" borderId="14" xfId="0" applyFont="1" applyFill="1" applyBorder="1" applyAlignment="1">
      <alignment textRotation="90"/>
    </xf>
    <xf numFmtId="0" fontId="17" fillId="0" borderId="3" xfId="0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5" fillId="5" borderId="6" xfId="0" applyNumberFormat="1" applyFon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 textRotation="90"/>
    </xf>
    <xf numFmtId="164" fontId="12" fillId="0" borderId="3" xfId="0" applyNumberFormat="1" applyFont="1" applyBorder="1" applyAlignment="1">
      <alignment horizontal="center"/>
    </xf>
    <xf numFmtId="164" fontId="15" fillId="5" borderId="3" xfId="0" applyNumberFormat="1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/>
    </xf>
    <xf numFmtId="164" fontId="15" fillId="3" borderId="3" xfId="0" applyNumberFormat="1" applyFont="1" applyFill="1" applyBorder="1" applyAlignment="1">
      <alignment horizontal="center"/>
    </xf>
    <xf numFmtId="0" fontId="9" fillId="0" borderId="6" xfId="0" applyFont="1" applyBorder="1"/>
    <xf numFmtId="0" fontId="9" fillId="0" borderId="18" xfId="0" applyFont="1" applyBorder="1"/>
    <xf numFmtId="0" fontId="12" fillId="0" borderId="20" xfId="0" applyFont="1" applyBorder="1" applyAlignment="1">
      <alignment horizontal="center" textRotation="90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textRotation="90"/>
    </xf>
    <xf numFmtId="0" fontId="16" fillId="4" borderId="16" xfId="0" applyFont="1" applyFill="1" applyBorder="1" applyAlignment="1">
      <alignment horizontal="center" textRotation="90"/>
    </xf>
    <xf numFmtId="0" fontId="19" fillId="2" borderId="13" xfId="0" applyFont="1" applyFill="1" applyBorder="1" applyAlignment="1">
      <alignment textRotation="90"/>
    </xf>
    <xf numFmtId="0" fontId="20" fillId="2" borderId="6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" fontId="20" fillId="0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textRotation="90"/>
    </xf>
    <xf numFmtId="0" fontId="8" fillId="0" borderId="18" xfId="0" applyFont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16" fillId="0" borderId="18" xfId="0" applyFont="1" applyBorder="1" applyAlignment="1">
      <alignment horizontal="center" textRotation="90"/>
    </xf>
    <xf numFmtId="0" fontId="20" fillId="0" borderId="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5" fillId="6" borderId="13" xfId="0" applyFont="1" applyFill="1" applyBorder="1" applyAlignment="1">
      <alignment textRotation="90"/>
    </xf>
    <xf numFmtId="0" fontId="24" fillId="2" borderId="13" xfId="0" applyFont="1" applyFill="1" applyBorder="1" applyAlignment="1">
      <alignment textRotation="90"/>
    </xf>
    <xf numFmtId="164" fontId="12" fillId="0" borderId="18" xfId="0" applyNumberFormat="1" applyFont="1" applyBorder="1" applyAlignment="1">
      <alignment horizontal="center"/>
    </xf>
    <xf numFmtId="164" fontId="15" fillId="5" borderId="18" xfId="0" applyNumberFormat="1" applyFont="1" applyFill="1" applyBorder="1" applyAlignment="1">
      <alignment horizontal="center"/>
    </xf>
    <xf numFmtId="164" fontId="18" fillId="3" borderId="18" xfId="0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17" fillId="0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textRotation="90"/>
    </xf>
    <xf numFmtId="0" fontId="27" fillId="0" borderId="12" xfId="0" applyFont="1" applyBorder="1" applyAlignment="1">
      <alignment horizontal="center" textRotation="90"/>
    </xf>
    <xf numFmtId="0" fontId="28" fillId="2" borderId="12" xfId="0" applyFont="1" applyFill="1" applyBorder="1" applyAlignment="1">
      <alignment horizontal="center" textRotation="90"/>
    </xf>
    <xf numFmtId="2" fontId="31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164" fontId="7" fillId="3" borderId="18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2" fontId="32" fillId="0" borderId="6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34" fillId="0" borderId="6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5" fillId="5" borderId="12" xfId="0" applyFont="1" applyFill="1" applyBorder="1" applyAlignment="1">
      <alignment textRotation="90"/>
    </xf>
    <xf numFmtId="1" fontId="20" fillId="2" borderId="6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textRotation="90"/>
    </xf>
    <xf numFmtId="0" fontId="22" fillId="0" borderId="12" xfId="0" applyFont="1" applyBorder="1" applyAlignment="1">
      <alignment horizontal="center" textRotation="90"/>
    </xf>
    <xf numFmtId="0" fontId="22" fillId="0" borderId="12" xfId="0" applyFont="1" applyBorder="1" applyAlignment="1">
      <alignment textRotation="90"/>
    </xf>
    <xf numFmtId="0" fontId="37" fillId="2" borderId="13" xfId="0" applyFont="1" applyFill="1" applyBorder="1" applyAlignment="1">
      <alignment textRotation="90"/>
    </xf>
    <xf numFmtId="0" fontId="36" fillId="6" borderId="13" xfId="0" applyFont="1" applyFill="1" applyBorder="1" applyAlignment="1">
      <alignment textRotation="90"/>
    </xf>
    <xf numFmtId="0" fontId="36" fillId="2" borderId="13" xfId="0" applyFont="1" applyFill="1" applyBorder="1" applyAlignment="1">
      <alignment textRotation="90"/>
    </xf>
    <xf numFmtId="0" fontId="38" fillId="0" borderId="14" xfId="0" applyFont="1" applyBorder="1" applyAlignment="1">
      <alignment textRotation="90"/>
    </xf>
    <xf numFmtId="0" fontId="38" fillId="4" borderId="14" xfId="0" applyFont="1" applyFill="1" applyBorder="1" applyAlignment="1">
      <alignment textRotation="90"/>
    </xf>
    <xf numFmtId="0" fontId="22" fillId="0" borderId="20" xfId="0" applyFont="1" applyBorder="1" applyAlignment="1">
      <alignment horizontal="center" textRotation="90"/>
    </xf>
    <xf numFmtId="0" fontId="24" fillId="0" borderId="13" xfId="0" applyFont="1" applyBorder="1" applyAlignment="1">
      <alignment horizontal="center" textRotation="90"/>
    </xf>
    <xf numFmtId="0" fontId="39" fillId="0" borderId="12" xfId="0" applyFont="1" applyBorder="1" applyAlignment="1">
      <alignment horizontal="center" textRotation="90"/>
    </xf>
    <xf numFmtId="0" fontId="40" fillId="2" borderId="12" xfId="0" applyFont="1" applyFill="1" applyBorder="1" applyAlignment="1">
      <alignment horizontal="center" textRotation="90"/>
    </xf>
    <xf numFmtId="0" fontId="42" fillId="0" borderId="0" xfId="0" applyFont="1"/>
    <xf numFmtId="0" fontId="19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30" fillId="7" borderId="18" xfId="0" applyNumberFormat="1" applyFont="1" applyFill="1" applyBorder="1" applyAlignment="1">
      <alignment horizontal="center"/>
    </xf>
    <xf numFmtId="2" fontId="33" fillId="2" borderId="18" xfId="0" applyNumberFormat="1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justify" textRotation="90"/>
    </xf>
    <xf numFmtId="0" fontId="37" fillId="2" borderId="13" xfId="0" applyFont="1" applyFill="1" applyBorder="1" applyAlignment="1">
      <alignment horizontal="center" vertical="justify" textRotation="90"/>
    </xf>
    <xf numFmtId="0" fontId="36" fillId="6" borderId="13" xfId="0" applyFont="1" applyFill="1" applyBorder="1" applyAlignment="1">
      <alignment horizontal="center" vertical="justify" textRotation="90"/>
    </xf>
    <xf numFmtId="0" fontId="36" fillId="2" borderId="14" xfId="0" applyFont="1" applyFill="1" applyBorder="1" applyAlignment="1">
      <alignment horizontal="center" vertical="justify" textRotation="90"/>
    </xf>
    <xf numFmtId="0" fontId="37" fillId="2" borderId="14" xfId="0" applyFont="1" applyFill="1" applyBorder="1" applyAlignment="1">
      <alignment horizontal="center" vertical="justify" textRotation="90"/>
    </xf>
    <xf numFmtId="0" fontId="24" fillId="0" borderId="12" xfId="0" applyFont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textRotation="90"/>
    </xf>
    <xf numFmtId="0" fontId="41" fillId="2" borderId="12" xfId="0" applyFont="1" applyFill="1" applyBorder="1" applyAlignment="1">
      <alignment horizontal="center" textRotation="90"/>
    </xf>
    <xf numFmtId="1" fontId="8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" fontId="30" fillId="7" borderId="3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1" fontId="30" fillId="7" borderId="6" xfId="0" applyNumberFormat="1" applyFont="1" applyFill="1" applyBorder="1" applyAlignment="1">
      <alignment horizontal="center"/>
    </xf>
    <xf numFmtId="2" fontId="33" fillId="2" borderId="6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justify" textRotation="90"/>
    </xf>
    <xf numFmtId="0" fontId="3" fillId="2" borderId="13" xfId="0" applyFont="1" applyFill="1" applyBorder="1" applyAlignment="1">
      <alignment horizontal="center" vertical="justify" textRotation="90"/>
    </xf>
    <xf numFmtId="0" fontId="2" fillId="6" borderId="13" xfId="0" applyFont="1" applyFill="1" applyBorder="1" applyAlignment="1">
      <alignment horizontal="center" vertical="justify" textRotation="90"/>
    </xf>
    <xf numFmtId="0" fontId="2" fillId="2" borderId="14" xfId="0" applyFont="1" applyFill="1" applyBorder="1" applyAlignment="1">
      <alignment horizontal="center" vertical="justify" textRotation="90"/>
    </xf>
    <xf numFmtId="0" fontId="3" fillId="2" borderId="14" xfId="0" applyFont="1" applyFill="1" applyBorder="1" applyAlignment="1">
      <alignment horizontal="center" vertical="justify" textRotation="90"/>
    </xf>
    <xf numFmtId="0" fontId="19" fillId="7" borderId="12" xfId="0" applyFont="1" applyFill="1" applyBorder="1" applyAlignment="1">
      <alignment horizontal="center" textRotation="90"/>
    </xf>
    <xf numFmtId="0" fontId="29" fillId="2" borderId="1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justify" textRotation="90"/>
    </xf>
    <xf numFmtId="164" fontId="17" fillId="2" borderId="15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textRotation="90"/>
    </xf>
    <xf numFmtId="0" fontId="16" fillId="4" borderId="7" xfId="0" applyFont="1" applyFill="1" applyBorder="1" applyAlignment="1">
      <alignment horizontal="center" textRotation="90"/>
    </xf>
    <xf numFmtId="164" fontId="20" fillId="2" borderId="15" xfId="0" applyNumberFormat="1" applyFont="1" applyFill="1" applyBorder="1" applyAlignment="1">
      <alignment horizontal="center"/>
    </xf>
    <xf numFmtId="1" fontId="30" fillId="0" borderId="2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9" fillId="0" borderId="16" xfId="0" applyFont="1" applyBorder="1"/>
    <xf numFmtId="0" fontId="24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textRotation="90"/>
    </xf>
    <xf numFmtId="0" fontId="19" fillId="0" borderId="30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textRotation="90"/>
    </xf>
    <xf numFmtId="164" fontId="17" fillId="0" borderId="4" xfId="0" applyNumberFormat="1" applyFont="1" applyFill="1" applyBorder="1" applyAlignment="1">
      <alignment horizontal="center"/>
    </xf>
    <xf numFmtId="164" fontId="20" fillId="0" borderId="8" xfId="0" applyNumberFormat="1" applyFont="1" applyBorder="1"/>
    <xf numFmtId="0" fontId="16" fillId="4" borderId="27" xfId="0" applyFont="1" applyFill="1" applyBorder="1" applyAlignment="1">
      <alignment horizontal="center" textRotation="90"/>
    </xf>
    <xf numFmtId="0" fontId="20" fillId="8" borderId="6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" fontId="17" fillId="0" borderId="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9" fillId="0" borderId="21" xfId="0" applyFont="1" applyBorder="1"/>
    <xf numFmtId="164" fontId="17" fillId="2" borderId="26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20" fillId="4" borderId="8" xfId="0" applyNumberFormat="1" applyFont="1" applyFill="1" applyBorder="1" applyAlignment="1">
      <alignment horizontal="center"/>
    </xf>
    <xf numFmtId="164" fontId="20" fillId="0" borderId="8" xfId="0" applyNumberFormat="1" applyFont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" fontId="30" fillId="0" borderId="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/>
    <xf numFmtId="164" fontId="20" fillId="0" borderId="8" xfId="0" applyNumberFormat="1" applyFont="1" applyBorder="1" applyAlignment="1"/>
    <xf numFmtId="164" fontId="12" fillId="0" borderId="4" xfId="0" applyNumberFormat="1" applyFont="1" applyFill="1" applyBorder="1" applyAlignment="1"/>
    <xf numFmtId="164" fontId="8" fillId="0" borderId="8" xfId="0" applyNumberFormat="1" applyFont="1" applyBorder="1" applyAlignment="1"/>
    <xf numFmtId="164" fontId="8" fillId="0" borderId="23" xfId="0" applyNumberFormat="1" applyFont="1" applyBorder="1" applyAlignment="1"/>
    <xf numFmtId="164" fontId="17" fillId="0" borderId="4" xfId="0" applyNumberFormat="1" applyFont="1" applyFill="1" applyBorder="1" applyAlignment="1"/>
    <xf numFmtId="164" fontId="17" fillId="2" borderId="26" xfId="0" applyNumberFormat="1" applyFont="1" applyFill="1" applyBorder="1" applyAlignment="1"/>
    <xf numFmtId="164" fontId="20" fillId="0" borderId="15" xfId="0" applyNumberFormat="1" applyFont="1" applyBorder="1" applyAlignment="1"/>
    <xf numFmtId="2" fontId="7" fillId="0" borderId="21" xfId="0" applyNumberFormat="1" applyFont="1" applyBorder="1" applyAlignment="1">
      <alignment horizontal="center"/>
    </xf>
    <xf numFmtId="164" fontId="8" fillId="0" borderId="26" xfId="0" applyNumberFormat="1" applyFont="1" applyBorder="1"/>
    <xf numFmtId="164" fontId="8" fillId="0" borderId="15" xfId="0" applyNumberFormat="1" applyFont="1" applyBorder="1"/>
    <xf numFmtId="164" fontId="8" fillId="0" borderId="4" xfId="0" applyNumberFormat="1" applyFont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/>
    <xf numFmtId="164" fontId="17" fillId="0" borderId="8" xfId="0" applyNumberFormat="1" applyFont="1" applyFill="1" applyBorder="1" applyAlignment="1"/>
    <xf numFmtId="164" fontId="20" fillId="2" borderId="8" xfId="0" applyNumberFormat="1" applyFont="1" applyFill="1" applyBorder="1" applyAlignment="1"/>
    <xf numFmtId="0" fontId="16" fillId="2" borderId="18" xfId="0" applyFont="1" applyFill="1" applyBorder="1" applyAlignment="1">
      <alignment horizontal="center" textRotation="90"/>
    </xf>
    <xf numFmtId="164" fontId="8" fillId="2" borderId="15" xfId="0" applyNumberFormat="1" applyFont="1" applyFill="1" applyBorder="1" applyAlignment="1">
      <alignment horizontal="center"/>
    </xf>
    <xf numFmtId="164" fontId="21" fillId="0" borderId="8" xfId="0" applyNumberFormat="1" applyFont="1" applyBorder="1" applyAlignment="1"/>
    <xf numFmtId="0" fontId="12" fillId="2" borderId="11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horizontal="center" textRotation="90"/>
    </xf>
    <xf numFmtId="0" fontId="12" fillId="2" borderId="12" xfId="0" applyFont="1" applyFill="1" applyBorder="1" applyAlignment="1">
      <alignment textRotation="90"/>
    </xf>
    <xf numFmtId="0" fontId="16" fillId="2" borderId="14" xfId="0" applyFont="1" applyFill="1" applyBorder="1" applyAlignment="1">
      <alignment textRotation="90"/>
    </xf>
    <xf numFmtId="164" fontId="12" fillId="2" borderId="3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textRotation="90"/>
    </xf>
    <xf numFmtId="164" fontId="8" fillId="2" borderId="8" xfId="0" applyNumberFormat="1" applyFont="1" applyFill="1" applyBorder="1" applyAlignment="1"/>
    <xf numFmtId="164" fontId="17" fillId="4" borderId="15" xfId="0" applyNumberFormat="1" applyFont="1" applyFill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20" fillId="2" borderId="26" xfId="0" applyNumberFormat="1" applyFont="1" applyFill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164" fontId="8" fillId="0" borderId="15" xfId="0" applyNumberFormat="1" applyFont="1" applyBorder="1" applyAlignment="1"/>
    <xf numFmtId="164" fontId="8" fillId="0" borderId="17" xfId="0" applyNumberFormat="1" applyFont="1" applyBorder="1" applyAlignment="1"/>
    <xf numFmtId="1" fontId="8" fillId="0" borderId="12" xfId="0" applyNumberFormat="1" applyFont="1" applyBorder="1" applyAlignment="1">
      <alignment horizontal="center"/>
    </xf>
    <xf numFmtId="164" fontId="8" fillId="0" borderId="31" xfId="0" applyNumberFormat="1" applyFont="1" applyBorder="1" applyAlignment="1"/>
    <xf numFmtId="164" fontId="4" fillId="4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 textRotation="90"/>
    </xf>
    <xf numFmtId="2" fontId="30" fillId="4" borderId="5" xfId="0" applyNumberFormat="1" applyFont="1" applyFill="1" applyBorder="1" applyAlignment="1">
      <alignment horizontal="center"/>
    </xf>
    <xf numFmtId="2" fontId="30" fillId="4" borderId="3" xfId="0" applyNumberFormat="1" applyFont="1" applyFill="1" applyBorder="1" applyAlignment="1">
      <alignment horizontal="center"/>
    </xf>
    <xf numFmtId="164" fontId="30" fillId="5" borderId="3" xfId="0" applyNumberFormat="1" applyFont="1" applyFill="1" applyBorder="1" applyAlignment="1">
      <alignment horizontal="center"/>
    </xf>
    <xf numFmtId="0" fontId="36" fillId="4" borderId="12" xfId="0" applyFont="1" applyFill="1" applyBorder="1" applyAlignment="1">
      <alignment textRotation="90"/>
    </xf>
    <xf numFmtId="0" fontId="24" fillId="4" borderId="12" xfId="0" applyFont="1" applyFill="1" applyBorder="1" applyAlignment="1">
      <alignment textRotation="90"/>
    </xf>
    <xf numFmtId="164" fontId="7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" fontId="30" fillId="2" borderId="6" xfId="0" applyNumberFormat="1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164" fontId="20" fillId="2" borderId="8" xfId="0" applyNumberFormat="1" applyFont="1" applyFill="1" applyBorder="1"/>
    <xf numFmtId="0" fontId="21" fillId="2" borderId="6" xfId="0" applyFont="1" applyFill="1" applyBorder="1" applyAlignment="1">
      <alignment horizontal="center"/>
    </xf>
    <xf numFmtId="164" fontId="21" fillId="2" borderId="15" xfId="0" applyNumberFormat="1" applyFont="1" applyFill="1" applyBorder="1" applyAlignment="1">
      <alignment horizontal="center"/>
    </xf>
    <xf numFmtId="1" fontId="17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justify" textRotation="90"/>
    </xf>
    <xf numFmtId="0" fontId="12" fillId="2" borderId="20" xfId="0" applyFont="1" applyFill="1" applyBorder="1" applyAlignment="1">
      <alignment horizontal="center" textRotation="90"/>
    </xf>
    <xf numFmtId="0" fontId="19" fillId="2" borderId="13" xfId="0" applyFont="1" applyFill="1" applyBorder="1" applyAlignment="1">
      <alignment horizontal="center" textRotation="90"/>
    </xf>
    <xf numFmtId="0" fontId="27" fillId="2" borderId="12" xfId="0" applyFont="1" applyFill="1" applyBorder="1" applyAlignment="1">
      <alignment horizontal="center" textRotation="90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164" fontId="12" fillId="2" borderId="26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/>
    </xf>
    <xf numFmtId="1" fontId="30" fillId="2" borderId="26" xfId="0" applyNumberFormat="1" applyFont="1" applyFill="1" applyBorder="1" applyAlignment="1">
      <alignment horizontal="center"/>
    </xf>
    <xf numFmtId="2" fontId="31" fillId="2" borderId="3" xfId="0" applyNumberFormat="1" applyFont="1" applyFill="1" applyBorder="1" applyAlignment="1">
      <alignment horizontal="center"/>
    </xf>
    <xf numFmtId="2" fontId="32" fillId="2" borderId="3" xfId="0" applyNumberFormat="1" applyFont="1" applyFill="1" applyBorder="1" applyAlignment="1">
      <alignment horizontal="center"/>
    </xf>
    <xf numFmtId="1" fontId="30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9" fillId="2" borderId="0" xfId="0" applyNumberFormat="1" applyFont="1" applyFill="1"/>
    <xf numFmtId="0" fontId="47" fillId="0" borderId="6" xfId="0" applyFont="1" applyBorder="1" applyAlignment="1">
      <alignment horizontal="center"/>
    </xf>
    <xf numFmtId="0" fontId="48" fillId="2" borderId="6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0" borderId="7" xfId="0" applyFont="1" applyFill="1" applyBorder="1" applyAlignment="1">
      <alignment horizontal="left"/>
    </xf>
    <xf numFmtId="49" fontId="48" fillId="2" borderId="6" xfId="0" applyNumberFormat="1" applyFont="1" applyFill="1" applyBorder="1" applyAlignment="1">
      <alignment horizontal="center"/>
    </xf>
    <xf numFmtId="49" fontId="47" fillId="2" borderId="6" xfId="0" applyNumberFormat="1" applyFont="1" applyFill="1" applyBorder="1" applyAlignment="1">
      <alignment horizontal="center"/>
    </xf>
    <xf numFmtId="49" fontId="50" fillId="2" borderId="6" xfId="0" applyNumberFormat="1" applyFont="1" applyFill="1" applyBorder="1" applyAlignment="1">
      <alignment horizontal="center"/>
    </xf>
    <xf numFmtId="49" fontId="44" fillId="2" borderId="6" xfId="0" applyNumberFormat="1" applyFont="1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/>
    </xf>
    <xf numFmtId="49" fontId="44" fillId="2" borderId="9" xfId="0" applyNumberFormat="1" applyFont="1" applyFill="1" applyBorder="1" applyAlignment="1">
      <alignment horizontal="center"/>
    </xf>
    <xf numFmtId="49" fontId="50" fillId="2" borderId="18" xfId="0" applyNumberFormat="1" applyFont="1" applyFill="1" applyBorder="1" applyAlignment="1">
      <alignment horizontal="center"/>
    </xf>
    <xf numFmtId="49" fontId="50" fillId="2" borderId="9" xfId="0" applyNumberFormat="1" applyFont="1" applyFill="1" applyBorder="1" applyAlignment="1">
      <alignment horizontal="center"/>
    </xf>
    <xf numFmtId="0" fontId="48" fillId="2" borderId="3" xfId="0" applyFont="1" applyFill="1" applyBorder="1" applyAlignment="1">
      <alignment horizontal="center"/>
    </xf>
    <xf numFmtId="0" fontId="49" fillId="2" borderId="5" xfId="0" applyFont="1" applyFill="1" applyBorder="1" applyAlignment="1">
      <alignment horizontal="left"/>
    </xf>
    <xf numFmtId="0" fontId="48" fillId="2" borderId="4" xfId="0" applyFont="1" applyFill="1" applyBorder="1" applyAlignment="1">
      <alignment horizontal="left"/>
    </xf>
    <xf numFmtId="0" fontId="49" fillId="2" borderId="7" xfId="0" applyFont="1" applyFill="1" applyBorder="1" applyAlignment="1">
      <alignment horizontal="left"/>
    </xf>
    <xf numFmtId="0" fontId="48" fillId="2" borderId="8" xfId="0" applyFont="1" applyFill="1" applyBorder="1" applyAlignment="1">
      <alignment horizontal="left"/>
    </xf>
    <xf numFmtId="49" fontId="49" fillId="2" borderId="6" xfId="0" applyNumberFormat="1" applyFont="1" applyFill="1" applyBorder="1" applyAlignment="1">
      <alignment horizontal="center"/>
    </xf>
    <xf numFmtId="0" fontId="48" fillId="2" borderId="7" xfId="0" applyFont="1" applyFill="1" applyBorder="1" applyAlignment="1">
      <alignment horizontal="left"/>
    </xf>
    <xf numFmtId="1" fontId="34" fillId="2" borderId="6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49" fontId="50" fillId="2" borderId="22" xfId="0" applyNumberFormat="1" applyFont="1" applyFill="1" applyBorder="1" applyAlignment="1">
      <alignment horizontal="center"/>
    </xf>
    <xf numFmtId="0" fontId="47" fillId="2" borderId="6" xfId="0" applyFont="1" applyFill="1" applyBorder="1" applyAlignment="1"/>
    <xf numFmtId="0" fontId="47" fillId="2" borderId="6" xfId="1" applyFont="1" applyFill="1" applyBorder="1" applyAlignment="1">
      <alignment horizontal="center"/>
    </xf>
    <xf numFmtId="0" fontId="49" fillId="2" borderId="7" xfId="0" applyFont="1" applyFill="1" applyBorder="1" applyAlignment="1"/>
    <xf numFmtId="0" fontId="49" fillId="2" borderId="8" xfId="0" applyFont="1" applyFill="1" applyBorder="1" applyAlignment="1"/>
    <xf numFmtId="0" fontId="46" fillId="0" borderId="0" xfId="0" applyFont="1" applyBorder="1"/>
    <xf numFmtId="0" fontId="48" fillId="2" borderId="6" xfId="2" applyFont="1" applyFill="1" applyBorder="1" applyAlignment="1">
      <alignment horizontal="center"/>
    </xf>
    <xf numFmtId="0" fontId="47" fillId="2" borderId="6" xfId="2" applyFont="1" applyFill="1" applyBorder="1" applyAlignment="1">
      <alignment horizontal="center"/>
    </xf>
    <xf numFmtId="0" fontId="47" fillId="2" borderId="7" xfId="0" applyFont="1" applyFill="1" applyBorder="1" applyAlignment="1">
      <alignment horizontal="left"/>
    </xf>
    <xf numFmtId="0" fontId="47" fillId="2" borderId="8" xfId="0" applyFont="1" applyFill="1" applyBorder="1" applyAlignment="1">
      <alignment horizontal="left"/>
    </xf>
    <xf numFmtId="49" fontId="45" fillId="2" borderId="6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49" fontId="47" fillId="2" borderId="9" xfId="0" applyNumberFormat="1" applyFont="1" applyFill="1" applyBorder="1" applyAlignment="1">
      <alignment horizontal="center"/>
    </xf>
    <xf numFmtId="49" fontId="47" fillId="2" borderId="18" xfId="0" applyNumberFormat="1" applyFont="1" applyFill="1" applyBorder="1" applyAlignment="1">
      <alignment horizontal="center"/>
    </xf>
    <xf numFmtId="0" fontId="47" fillId="2" borderId="6" xfId="0" applyFont="1" applyFill="1" applyBorder="1" applyAlignment="1">
      <alignment horizontal="center"/>
    </xf>
    <xf numFmtId="164" fontId="20" fillId="2" borderId="4" xfId="0" applyNumberFormat="1" applyFont="1" applyFill="1" applyBorder="1" applyAlignment="1">
      <alignment horizontal="center"/>
    </xf>
    <xf numFmtId="1" fontId="20" fillId="2" borderId="6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/>
    <xf numFmtId="164" fontId="8" fillId="2" borderId="17" xfId="0" applyNumberFormat="1" applyFont="1" applyFill="1" applyBorder="1" applyAlignment="1"/>
    <xf numFmtId="164" fontId="12" fillId="2" borderId="4" xfId="0" applyNumberFormat="1" applyFont="1" applyFill="1" applyBorder="1" applyAlignment="1">
      <alignment horizontal="center"/>
    </xf>
    <xf numFmtId="164" fontId="21" fillId="2" borderId="8" xfId="0" applyNumberFormat="1" applyFont="1" applyFill="1" applyBorder="1"/>
    <xf numFmtId="164" fontId="21" fillId="2" borderId="8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/>
    </xf>
    <xf numFmtId="0" fontId="47" fillId="2" borderId="7" xfId="0" applyFont="1" applyFill="1" applyBorder="1" applyAlignment="1"/>
    <xf numFmtId="0" fontId="47" fillId="2" borderId="8" xfId="0" applyFont="1" applyFill="1" applyBorder="1" applyAlignment="1"/>
    <xf numFmtId="164" fontId="8" fillId="2" borderId="32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5" fillId="5" borderId="22" xfId="0" applyNumberFormat="1" applyFont="1" applyFill="1" applyBorder="1" applyAlignment="1">
      <alignment horizontal="center"/>
    </xf>
    <xf numFmtId="164" fontId="18" fillId="3" borderId="22" xfId="0" applyNumberFormat="1" applyFont="1" applyFill="1" applyBorder="1" applyAlignment="1">
      <alignment horizontal="center"/>
    </xf>
    <xf numFmtId="164" fontId="15" fillId="3" borderId="22" xfId="0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 textRotation="90"/>
    </xf>
    <xf numFmtId="2" fontId="30" fillId="4" borderId="6" xfId="0" applyNumberFormat="1" applyFont="1" applyFill="1" applyBorder="1" applyAlignment="1">
      <alignment horizontal="center"/>
    </xf>
    <xf numFmtId="2" fontId="30" fillId="4" borderId="18" xfId="0" applyNumberFormat="1" applyFont="1" applyFill="1" applyBorder="1" applyAlignment="1">
      <alignment horizontal="center"/>
    </xf>
    <xf numFmtId="2" fontId="30" fillId="4" borderId="1" xfId="0" applyNumberFormat="1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3" fillId="4" borderId="12" xfId="0" applyFont="1" applyFill="1" applyBorder="1" applyAlignment="1">
      <alignment textRotation="90"/>
    </xf>
    <xf numFmtId="2" fontId="30" fillId="2" borderId="3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/>
    <xf numFmtId="49" fontId="47" fillId="2" borderId="12" xfId="0" applyNumberFormat="1" applyFont="1" applyFill="1" applyBorder="1" applyAlignment="1">
      <alignment horizontal="center"/>
    </xf>
    <xf numFmtId="0" fontId="48" fillId="2" borderId="33" xfId="2" applyFont="1" applyFill="1" applyBorder="1" applyAlignment="1">
      <alignment horizontal="center"/>
    </xf>
    <xf numFmtId="49" fontId="47" fillId="0" borderId="33" xfId="0" applyNumberFormat="1" applyFont="1" applyBorder="1" applyAlignment="1">
      <alignment horizontal="center"/>
    </xf>
    <xf numFmtId="0" fontId="47" fillId="0" borderId="35" xfId="0" applyFont="1" applyFill="1" applyBorder="1" applyAlignment="1">
      <alignment horizontal="left"/>
    </xf>
    <xf numFmtId="49" fontId="47" fillId="0" borderId="33" xfId="0" applyNumberFormat="1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164" fontId="20" fillId="0" borderId="17" xfId="0" applyNumberFormat="1" applyFont="1" applyBorder="1" applyAlignment="1"/>
    <xf numFmtId="2" fontId="30" fillId="2" borderId="6" xfId="0" applyNumberFormat="1" applyFont="1" applyFill="1" applyBorder="1" applyAlignment="1">
      <alignment horizontal="center"/>
    </xf>
    <xf numFmtId="0" fontId="9" fillId="2" borderId="18" xfId="0" applyFont="1" applyFill="1" applyBorder="1"/>
    <xf numFmtId="164" fontId="12" fillId="2" borderId="18" xfId="0" applyNumberFormat="1" applyFont="1" applyFill="1" applyBorder="1" applyAlignment="1">
      <alignment horizontal="center"/>
    </xf>
    <xf numFmtId="164" fontId="15" fillId="2" borderId="18" xfId="0" applyNumberFormat="1" applyFont="1" applyFill="1" applyBorder="1" applyAlignment="1">
      <alignment horizontal="center"/>
    </xf>
    <xf numFmtId="2" fontId="30" fillId="2" borderId="18" xfId="0" applyNumberFormat="1" applyFont="1" applyFill="1" applyBorder="1" applyAlignment="1">
      <alignment horizontal="center"/>
    </xf>
    <xf numFmtId="164" fontId="18" fillId="2" borderId="18" xfId="0" applyNumberFormat="1" applyFont="1" applyFill="1" applyBorder="1" applyAlignment="1">
      <alignment horizontal="center"/>
    </xf>
    <xf numFmtId="164" fontId="20" fillId="2" borderId="15" xfId="0" applyNumberFormat="1" applyFont="1" applyFill="1" applyBorder="1"/>
    <xf numFmtId="164" fontId="20" fillId="2" borderId="36" xfId="0" applyNumberFormat="1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center"/>
    </xf>
    <xf numFmtId="164" fontId="20" fillId="2" borderId="9" xfId="0" applyNumberFormat="1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2" borderId="22" xfId="2" applyFont="1" applyFill="1" applyBorder="1" applyAlignment="1">
      <alignment horizontal="center"/>
    </xf>
    <xf numFmtId="0" fontId="49" fillId="0" borderId="37" xfId="0" applyFont="1" applyFill="1" applyBorder="1" applyAlignment="1">
      <alignment horizontal="left"/>
    </xf>
    <xf numFmtId="0" fontId="48" fillId="0" borderId="32" xfId="0" applyFont="1" applyFill="1" applyBorder="1" applyAlignment="1">
      <alignment horizontal="left"/>
    </xf>
    <xf numFmtId="49" fontId="49" fillId="2" borderId="22" xfId="0" applyNumberFormat="1" applyFont="1" applyFill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164" fontId="21" fillId="2" borderId="31" xfId="0" applyNumberFormat="1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9" fillId="2" borderId="22" xfId="0" applyFont="1" applyFill="1" applyBorder="1"/>
    <xf numFmtId="164" fontId="20" fillId="0" borderId="32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9" fillId="0" borderId="22" xfId="0" applyFont="1" applyBorder="1"/>
    <xf numFmtId="164" fontId="21" fillId="2" borderId="32" xfId="0" applyNumberFormat="1" applyFont="1" applyFill="1" applyBorder="1" applyAlignment="1">
      <alignment horizontal="center"/>
    </xf>
    <xf numFmtId="164" fontId="12" fillId="2" borderId="31" xfId="0" applyNumberFormat="1" applyFont="1" applyFill="1" applyBorder="1" applyAlignment="1">
      <alignment horizontal="center"/>
    </xf>
    <xf numFmtId="164" fontId="20" fillId="2" borderId="32" xfId="0" applyNumberFormat="1" applyFont="1" applyFill="1" applyBorder="1"/>
    <xf numFmtId="0" fontId="16" fillId="4" borderId="37" xfId="0" applyFont="1" applyFill="1" applyBorder="1" applyAlignment="1">
      <alignment horizontal="center" textRotation="90"/>
    </xf>
    <xf numFmtId="1" fontId="8" fillId="0" borderId="22" xfId="0" applyNumberFormat="1" applyFont="1" applyBorder="1" applyAlignment="1">
      <alignment horizontal="center"/>
    </xf>
    <xf numFmtId="0" fontId="48" fillId="2" borderId="18" xfId="2" applyFont="1" applyFill="1" applyBorder="1" applyAlignment="1">
      <alignment horizontal="center"/>
    </xf>
    <xf numFmtId="0" fontId="46" fillId="2" borderId="18" xfId="0" applyFont="1" applyFill="1" applyBorder="1" applyAlignment="1">
      <alignment horizontal="center" vertical="center" wrapText="1"/>
    </xf>
    <xf numFmtId="0" fontId="9" fillId="0" borderId="19" xfId="0" applyFont="1" applyBorder="1"/>
    <xf numFmtId="164" fontId="20" fillId="2" borderId="32" xfId="0" applyNumberFormat="1" applyFont="1" applyFill="1" applyBorder="1" applyAlignment="1">
      <alignment horizontal="center"/>
    </xf>
    <xf numFmtId="0" fontId="47" fillId="2" borderId="39" xfId="0" applyFont="1" applyFill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2" borderId="34" xfId="0" applyFont="1" applyFill="1" applyBorder="1" applyAlignment="1">
      <alignment horizontal="left" vertical="center"/>
    </xf>
    <xf numFmtId="0" fontId="47" fillId="0" borderId="34" xfId="0" applyFont="1" applyFill="1" applyBorder="1" applyAlignment="1">
      <alignment horizontal="left" vertical="center"/>
    </xf>
    <xf numFmtId="0" fontId="47" fillId="0" borderId="41" xfId="0" applyFont="1" applyFill="1" applyBorder="1" applyAlignment="1">
      <alignment horizontal="left" vertical="center"/>
    </xf>
    <xf numFmtId="0" fontId="48" fillId="2" borderId="42" xfId="2" applyFont="1" applyFill="1" applyBorder="1" applyAlignment="1">
      <alignment horizontal="center"/>
    </xf>
    <xf numFmtId="0" fontId="47" fillId="0" borderId="33" xfId="2" applyFont="1" applyFill="1" applyBorder="1" applyAlignment="1">
      <alignment horizontal="center"/>
    </xf>
    <xf numFmtId="0" fontId="47" fillId="2" borderId="43" xfId="0" applyFont="1" applyFill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2" borderId="35" xfId="0" applyFont="1" applyFill="1" applyBorder="1" applyAlignment="1">
      <alignment horizontal="left" vertical="center"/>
    </xf>
    <xf numFmtId="0" fontId="47" fillId="0" borderId="35" xfId="0" applyFont="1" applyFill="1" applyBorder="1" applyAlignment="1">
      <alignment horizontal="left" vertical="center"/>
    </xf>
    <xf numFmtId="14" fontId="47" fillId="0" borderId="46" xfId="0" applyNumberFormat="1" applyFont="1" applyBorder="1" applyAlignment="1">
      <alignment horizontal="center"/>
    </xf>
    <xf numFmtId="0" fontId="47" fillId="3" borderId="33" xfId="3" applyFont="1" applyFill="1" applyBorder="1" applyAlignment="1">
      <alignment horizontal="center"/>
    </xf>
    <xf numFmtId="0" fontId="47" fillId="3" borderId="46" xfId="3" applyFont="1" applyFill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9" fillId="0" borderId="47" xfId="0" applyFont="1" applyBorder="1"/>
    <xf numFmtId="0" fontId="9" fillId="0" borderId="48" xfId="0" applyFont="1" applyBorder="1"/>
    <xf numFmtId="1" fontId="8" fillId="8" borderId="6" xfId="0" applyNumberFormat="1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6" fillId="4" borderId="3" xfId="0" applyFont="1" applyFill="1" applyBorder="1" applyAlignment="1">
      <alignment horizontal="center" textRotation="90"/>
    </xf>
    <xf numFmtId="0" fontId="16" fillId="4" borderId="6" xfId="0" applyFont="1" applyFill="1" applyBorder="1" applyAlignment="1">
      <alignment horizontal="center" textRotation="90"/>
    </xf>
    <xf numFmtId="164" fontId="17" fillId="2" borderId="6" xfId="0" applyNumberFormat="1" applyFont="1" applyFill="1" applyBorder="1" applyAlignment="1">
      <alignment horizontal="center"/>
    </xf>
    <xf numFmtId="164" fontId="17" fillId="2" borderId="49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" fontId="20" fillId="2" borderId="22" xfId="0" applyNumberFormat="1" applyFont="1" applyFill="1" applyBorder="1" applyAlignment="1">
      <alignment horizontal="center"/>
    </xf>
    <xf numFmtId="164" fontId="20" fillId="4" borderId="15" xfId="0" applyNumberFormat="1" applyFont="1" applyFill="1" applyBorder="1" applyAlignment="1">
      <alignment horizontal="center"/>
    </xf>
    <xf numFmtId="164" fontId="20" fillId="2" borderId="15" xfId="0" applyNumberFormat="1" applyFont="1" applyFill="1" applyBorder="1" applyAlignment="1"/>
    <xf numFmtId="164" fontId="17" fillId="0" borderId="26" xfId="0" applyNumberFormat="1" applyFont="1" applyFill="1" applyBorder="1" applyAlignment="1">
      <alignment horizontal="center"/>
    </xf>
    <xf numFmtId="1" fontId="20" fillId="8" borderId="6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/>
    <xf numFmtId="164" fontId="17" fillId="2" borderId="17" xfId="0" applyNumberFormat="1" applyFont="1" applyFill="1" applyBorder="1" applyAlignment="1"/>
    <xf numFmtId="164" fontId="12" fillId="2" borderId="17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/>
    <xf numFmtId="164" fontId="8" fillId="2" borderId="18" xfId="0" applyNumberFormat="1" applyFont="1" applyFill="1" applyBorder="1" applyAlignment="1"/>
    <xf numFmtId="164" fontId="20" fillId="0" borderId="36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0" fillId="2" borderId="9" xfId="0" applyNumberFormat="1" applyFont="1" applyFill="1" applyBorder="1" applyAlignment="1">
      <alignment horizontal="center" vertical="center"/>
    </xf>
    <xf numFmtId="1" fontId="20" fillId="2" borderId="12" xfId="0" applyNumberFormat="1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164" fontId="12" fillId="0" borderId="49" xfId="0" applyNumberFormat="1" applyFont="1" applyFill="1" applyBorder="1" applyAlignment="1"/>
    <xf numFmtId="1" fontId="12" fillId="0" borderId="12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/>
    <xf numFmtId="164" fontId="12" fillId="2" borderId="36" xfId="0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 textRotation="90"/>
    </xf>
    <xf numFmtId="0" fontId="22" fillId="2" borderId="12" xfId="0" applyFont="1" applyFill="1" applyBorder="1" applyAlignment="1">
      <alignment horizontal="center" textRotation="90"/>
    </xf>
    <xf numFmtId="0" fontId="22" fillId="2" borderId="12" xfId="0" applyFont="1" applyFill="1" applyBorder="1" applyAlignment="1">
      <alignment textRotation="90"/>
    </xf>
    <xf numFmtId="0" fontId="38" fillId="2" borderId="14" xfId="0" applyFont="1" applyFill="1" applyBorder="1" applyAlignment="1">
      <alignment textRotation="90"/>
    </xf>
    <xf numFmtId="164" fontId="12" fillId="2" borderId="26" xfId="0" applyNumberFormat="1" applyFont="1" applyFill="1" applyBorder="1" applyAlignment="1"/>
    <xf numFmtId="164" fontId="12" fillId="2" borderId="15" xfId="0" applyNumberFormat="1" applyFont="1" applyFill="1" applyBorder="1" applyAlignment="1"/>
    <xf numFmtId="164" fontId="12" fillId="2" borderId="17" xfId="0" applyNumberFormat="1" applyFont="1" applyFill="1" applyBorder="1" applyAlignment="1"/>
    <xf numFmtId="164" fontId="12" fillId="2" borderId="36" xfId="0" applyNumberFormat="1" applyFont="1" applyFill="1" applyBorder="1" applyAlignment="1"/>
    <xf numFmtId="164" fontId="17" fillId="2" borderId="12" xfId="0" applyNumberFormat="1" applyFont="1" applyFill="1" applyBorder="1" applyAlignment="1">
      <alignment horizontal="center"/>
    </xf>
    <xf numFmtId="1" fontId="20" fillId="2" borderId="12" xfId="0" applyNumberFormat="1" applyFont="1" applyFill="1" applyBorder="1" applyAlignment="1">
      <alignment horizontal="center" vertical="center"/>
    </xf>
    <xf numFmtId="164" fontId="17" fillId="2" borderId="18" xfId="0" applyNumberFormat="1" applyFont="1" applyFill="1" applyBorder="1" applyAlignment="1">
      <alignment horizontal="center"/>
    </xf>
    <xf numFmtId="1" fontId="21" fillId="2" borderId="3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/>
    <xf numFmtId="1" fontId="21" fillId="0" borderId="6" xfId="0" applyNumberFormat="1" applyFont="1" applyBorder="1" applyAlignment="1">
      <alignment horizontal="center"/>
    </xf>
    <xf numFmtId="164" fontId="21" fillId="0" borderId="31" xfId="0" applyNumberFormat="1" applyFont="1" applyBorder="1" applyAlignment="1"/>
    <xf numFmtId="1" fontId="21" fillId="0" borderId="22" xfId="0" applyNumberFormat="1" applyFont="1" applyBorder="1" applyAlignment="1">
      <alignment horizontal="center"/>
    </xf>
    <xf numFmtId="164" fontId="21" fillId="0" borderId="17" xfId="0" applyNumberFormat="1" applyFont="1" applyBorder="1"/>
    <xf numFmtId="0" fontId="52" fillId="0" borderId="18" xfId="0" applyFont="1" applyBorder="1" applyAlignment="1">
      <alignment horizontal="center"/>
    </xf>
    <xf numFmtId="164" fontId="8" fillId="2" borderId="26" xfId="0" applyNumberFormat="1" applyFont="1" applyFill="1" applyBorder="1" applyAlignment="1"/>
    <xf numFmtId="1" fontId="8" fillId="2" borderId="3" xfId="0" applyNumberFormat="1" applyFont="1" applyFill="1" applyBorder="1" applyAlignment="1">
      <alignment horizontal="center"/>
    </xf>
    <xf numFmtId="1" fontId="20" fillId="11" borderId="18" xfId="0" applyNumberFormat="1" applyFont="1" applyFill="1" applyBorder="1" applyAlignment="1">
      <alignment horizontal="center"/>
    </xf>
    <xf numFmtId="1" fontId="12" fillId="2" borderId="9" xfId="0" applyNumberFormat="1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8" borderId="22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/>
    </xf>
    <xf numFmtId="164" fontId="20" fillId="0" borderId="50" xfId="0" applyNumberFormat="1" applyFont="1" applyBorder="1" applyAlignment="1">
      <alignment horizontal="center"/>
    </xf>
    <xf numFmtId="164" fontId="20" fillId="0" borderId="51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17" fillId="2" borderId="49" xfId="0" applyNumberFormat="1" applyFont="1" applyFill="1" applyBorder="1" applyAlignment="1"/>
    <xf numFmtId="164" fontId="17" fillId="4" borderId="15" xfId="0" applyNumberFormat="1" applyFont="1" applyFill="1" applyBorder="1" applyAlignment="1"/>
    <xf numFmtId="1" fontId="30" fillId="2" borderId="15" xfId="0" applyNumberFormat="1" applyFont="1" applyFill="1" applyBorder="1" applyAlignment="1">
      <alignment horizontal="center"/>
    </xf>
    <xf numFmtId="2" fontId="31" fillId="2" borderId="6" xfId="0" applyNumberFormat="1" applyFont="1" applyFill="1" applyBorder="1" applyAlignment="1">
      <alignment horizontal="center"/>
    </xf>
    <xf numFmtId="2" fontId="32" fillId="2" borderId="6" xfId="0" applyNumberFormat="1" applyFont="1" applyFill="1" applyBorder="1" applyAlignment="1">
      <alignment horizontal="center"/>
    </xf>
    <xf numFmtId="2" fontId="31" fillId="0" borderId="18" xfId="0" applyNumberFormat="1" applyFont="1" applyBorder="1" applyAlignment="1">
      <alignment horizontal="center"/>
    </xf>
    <xf numFmtId="2" fontId="32" fillId="0" borderId="18" xfId="0" applyNumberFormat="1" applyFont="1" applyBorder="1" applyAlignment="1">
      <alignment horizontal="center"/>
    </xf>
    <xf numFmtId="164" fontId="30" fillId="5" borderId="6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0" fontId="49" fillId="2" borderId="21" xfId="0" applyFont="1" applyFill="1" applyBorder="1" applyAlignment="1">
      <alignment horizontal="left"/>
    </xf>
    <xf numFmtId="0" fontId="48" fillId="2" borderId="23" xfId="0" applyFont="1" applyFill="1" applyBorder="1" applyAlignment="1">
      <alignment horizontal="left"/>
    </xf>
    <xf numFmtId="49" fontId="49" fillId="2" borderId="18" xfId="0" applyNumberFormat="1" applyFont="1" applyFill="1" applyBorder="1" applyAlignment="1">
      <alignment horizontal="center"/>
    </xf>
    <xf numFmtId="164" fontId="7" fillId="3" borderId="54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47" fillId="2" borderId="18" xfId="0" applyFont="1" applyFill="1" applyBorder="1" applyAlignment="1"/>
    <xf numFmtId="164" fontId="8" fillId="0" borderId="36" xfId="0" applyNumberFormat="1" applyFont="1" applyBorder="1" applyAlignment="1"/>
    <xf numFmtId="0" fontId="21" fillId="0" borderId="9" xfId="0" applyFont="1" applyBorder="1" applyAlignment="1">
      <alignment horizontal="center"/>
    </xf>
    <xf numFmtId="0" fontId="47" fillId="2" borderId="18" xfId="1" applyFont="1" applyFill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6" fillId="2" borderId="9" xfId="0" applyFont="1" applyFill="1" applyBorder="1" applyAlignment="1">
      <alignment horizontal="center" textRotation="90"/>
    </xf>
    <xf numFmtId="164" fontId="20" fillId="0" borderId="36" xfId="0" applyNumberFormat="1" applyFont="1" applyBorder="1" applyAlignment="1"/>
    <xf numFmtId="0" fontId="9" fillId="0" borderId="9" xfId="0" applyFont="1" applyBorder="1"/>
    <xf numFmtId="164" fontId="8" fillId="0" borderId="54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5" fillId="5" borderId="9" xfId="0" applyNumberFormat="1" applyFont="1" applyFill="1" applyBorder="1" applyAlignment="1">
      <alignment horizontal="center"/>
    </xf>
    <xf numFmtId="164" fontId="20" fillId="0" borderId="15" xfId="0" applyNumberFormat="1" applyFont="1" applyBorder="1"/>
    <xf numFmtId="164" fontId="20" fillId="0" borderId="17" xfId="0" applyNumberFormat="1" applyFont="1" applyBorder="1"/>
    <xf numFmtId="164" fontId="20" fillId="0" borderId="36" xfId="0" applyNumberFormat="1" applyFont="1" applyBorder="1"/>
    <xf numFmtId="0" fontId="17" fillId="2" borderId="18" xfId="2" applyFont="1" applyFill="1" applyBorder="1" applyAlignment="1">
      <alignment horizontal="center" vertical="center"/>
    </xf>
    <xf numFmtId="49" fontId="23" fillId="2" borderId="18" xfId="0" applyNumberFormat="1" applyFont="1" applyFill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/>
    </xf>
    <xf numFmtId="164" fontId="17" fillId="2" borderId="36" xfId="0" applyNumberFormat="1" applyFont="1" applyFill="1" applyBorder="1" applyAlignment="1"/>
    <xf numFmtId="1" fontId="16" fillId="2" borderId="6" xfId="0" applyNumberFormat="1" applyFont="1" applyFill="1" applyBorder="1" applyAlignment="1">
      <alignment horizontal="center" textRotation="90"/>
    </xf>
    <xf numFmtId="2" fontId="53" fillId="4" borderId="3" xfId="0" applyNumberFormat="1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9" fillId="2" borderId="7" xfId="0" applyFont="1" applyFill="1" applyBorder="1"/>
    <xf numFmtId="0" fontId="35" fillId="4" borderId="12" xfId="0" applyFont="1" applyFill="1" applyBorder="1" applyAlignment="1">
      <alignment textRotation="90"/>
    </xf>
    <xf numFmtId="164" fontId="17" fillId="0" borderId="15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/>
    </xf>
    <xf numFmtId="2" fontId="53" fillId="4" borderId="6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0" borderId="7" xfId="0" applyFont="1" applyBorder="1"/>
    <xf numFmtId="0" fontId="37" fillId="4" borderId="28" xfId="0" applyFont="1" applyFill="1" applyBorder="1" applyAlignment="1">
      <alignment textRotation="90"/>
    </xf>
    <xf numFmtId="1" fontId="17" fillId="2" borderId="6" xfId="0" applyNumberFormat="1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textRotation="90"/>
    </xf>
    <xf numFmtId="0" fontId="25" fillId="4" borderId="12" xfId="0" applyFont="1" applyFill="1" applyBorder="1" applyAlignment="1">
      <alignment textRotation="90"/>
    </xf>
    <xf numFmtId="0" fontId="24" fillId="4" borderId="13" xfId="0" applyFont="1" applyFill="1" applyBorder="1" applyAlignment="1">
      <alignment textRotation="90"/>
    </xf>
    <xf numFmtId="164" fontId="20" fillId="0" borderId="26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9" fillId="0" borderId="5" xfId="0" applyFont="1" applyBorder="1"/>
    <xf numFmtId="0" fontId="17" fillId="0" borderId="7" xfId="0" applyFont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55" fillId="2" borderId="13" xfId="0" applyFont="1" applyFill="1" applyBorder="1" applyAlignment="1">
      <alignment textRotation="90"/>
    </xf>
    <xf numFmtId="0" fontId="55" fillId="4" borderId="13" xfId="0" applyFont="1" applyFill="1" applyBorder="1" applyAlignment="1">
      <alignment textRotation="90"/>
    </xf>
    <xf numFmtId="0" fontId="38" fillId="4" borderId="30" xfId="0" applyFont="1" applyFill="1" applyBorder="1" applyAlignment="1">
      <alignment textRotation="90"/>
    </xf>
    <xf numFmtId="0" fontId="24" fillId="4" borderId="30" xfId="0" applyFont="1" applyFill="1" applyBorder="1" applyAlignment="1">
      <alignment textRotation="90"/>
    </xf>
    <xf numFmtId="0" fontId="16" fillId="4" borderId="30" xfId="0" applyFont="1" applyFill="1" applyBorder="1" applyAlignment="1">
      <alignment textRotation="90"/>
    </xf>
    <xf numFmtId="0" fontId="55" fillId="4" borderId="30" xfId="0" applyFont="1" applyFill="1" applyBorder="1" applyAlignment="1">
      <alignment textRotation="90"/>
    </xf>
    <xf numFmtId="0" fontId="17" fillId="2" borderId="3" xfId="0" applyFont="1" applyFill="1" applyBorder="1" applyAlignment="1">
      <alignment horizontal="center" vertical="center"/>
    </xf>
    <xf numFmtId="0" fontId="37" fillId="4" borderId="30" xfId="0" applyFont="1" applyFill="1" applyBorder="1" applyAlignment="1">
      <alignment textRotation="90"/>
    </xf>
    <xf numFmtId="1" fontId="17" fillId="2" borderId="9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8" fillId="2" borderId="22" xfId="0" applyFont="1" applyFill="1" applyBorder="1" applyAlignment="1">
      <alignment horizontal="center"/>
    </xf>
    <xf numFmtId="0" fontId="49" fillId="2" borderId="37" xfId="0" applyFont="1" applyFill="1" applyBorder="1" applyAlignment="1">
      <alignment horizontal="left"/>
    </xf>
    <xf numFmtId="0" fontId="48" fillId="2" borderId="32" xfId="0" applyFont="1" applyFill="1" applyBorder="1" applyAlignment="1">
      <alignment horizontal="left"/>
    </xf>
    <xf numFmtId="164" fontId="20" fillId="0" borderId="31" xfId="0" applyNumberFormat="1" applyFont="1" applyBorder="1" applyAlignment="1">
      <alignment horizontal="center"/>
    </xf>
    <xf numFmtId="2" fontId="30" fillId="4" borderId="22" xfId="0" applyNumberFormat="1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 textRotation="90"/>
    </xf>
    <xf numFmtId="164" fontId="20" fillId="2" borderId="31" xfId="0" applyNumberFormat="1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164" fontId="30" fillId="5" borderId="22" xfId="0" applyNumberFormat="1" applyFont="1" applyFill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64" fontId="17" fillId="2" borderId="31" xfId="0" applyNumberFormat="1" applyFont="1" applyFill="1" applyBorder="1" applyAlignment="1"/>
    <xf numFmtId="1" fontId="20" fillId="2" borderId="22" xfId="0" applyNumberFormat="1" applyFont="1" applyFill="1" applyBorder="1" applyAlignment="1">
      <alignment horizontal="center" vertical="center"/>
    </xf>
    <xf numFmtId="164" fontId="12" fillId="2" borderId="22" xfId="0" applyNumberFormat="1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164" fontId="18" fillId="2" borderId="22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textRotation="90"/>
    </xf>
    <xf numFmtId="1" fontId="30" fillId="0" borderId="31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" fontId="30" fillId="7" borderId="22" xfId="0" applyNumberFormat="1" applyFont="1" applyFill="1" applyBorder="1" applyAlignment="1">
      <alignment horizontal="center"/>
    </xf>
    <xf numFmtId="2" fontId="33" fillId="2" borderId="22" xfId="0" applyNumberFormat="1" applyFont="1" applyFill="1" applyBorder="1" applyAlignment="1">
      <alignment horizontal="center"/>
    </xf>
    <xf numFmtId="0" fontId="9" fillId="0" borderId="37" xfId="0" applyFont="1" applyBorder="1"/>
    <xf numFmtId="0" fontId="8" fillId="0" borderId="22" xfId="0" applyFont="1" applyBorder="1"/>
    <xf numFmtId="0" fontId="8" fillId="0" borderId="6" xfId="0" applyFont="1" applyBorder="1"/>
    <xf numFmtId="164" fontId="21" fillId="0" borderId="26" xfId="0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53" fillId="4" borderId="18" xfId="0" applyNumberFormat="1" applyFont="1" applyFill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3" xfId="0" applyFont="1" applyFill="1" applyBorder="1"/>
    <xf numFmtId="0" fontId="47" fillId="0" borderId="22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49" fontId="49" fillId="0" borderId="46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4" xfId="0" applyFont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7" fillId="2" borderId="9" xfId="0" applyFont="1" applyFill="1" applyBorder="1" applyAlignment="1">
      <alignment horizontal="center"/>
    </xf>
    <xf numFmtId="0" fontId="47" fillId="2" borderId="53" xfId="0" applyFont="1" applyFill="1" applyBorder="1" applyAlignment="1">
      <alignment horizontal="left"/>
    </xf>
    <xf numFmtId="0" fontId="47" fillId="2" borderId="5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48" fillId="2" borderId="9" xfId="2" applyFont="1" applyFill="1" applyBorder="1" applyAlignment="1">
      <alignment horizontal="center"/>
    </xf>
    <xf numFmtId="0" fontId="49" fillId="0" borderId="53" xfId="0" applyFont="1" applyFill="1" applyBorder="1" applyAlignment="1">
      <alignment horizontal="left"/>
    </xf>
    <xf numFmtId="0" fontId="48" fillId="0" borderId="54" xfId="0" applyFont="1" applyFill="1" applyBorder="1" applyAlignment="1">
      <alignment horizontal="left"/>
    </xf>
    <xf numFmtId="49" fontId="49" fillId="2" borderId="9" xfId="0" applyNumberFormat="1" applyFont="1" applyFill="1" applyBorder="1" applyAlignment="1">
      <alignment horizontal="center"/>
    </xf>
    <xf numFmtId="49" fontId="51" fillId="2" borderId="18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7" fillId="2" borderId="9" xfId="2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47" fillId="2" borderId="9" xfId="0" applyFont="1" applyFill="1" applyBorder="1" applyAlignment="1"/>
    <xf numFmtId="0" fontId="49" fillId="2" borderId="53" xfId="0" applyFont="1" applyFill="1" applyBorder="1" applyAlignment="1">
      <alignment horizontal="left"/>
    </xf>
    <xf numFmtId="0" fontId="48" fillId="2" borderId="54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8" fillId="2" borderId="9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textRotation="90"/>
    </xf>
    <xf numFmtId="164" fontId="21" fillId="0" borderId="3" xfId="0" applyNumberFormat="1" applyFont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" fontId="20" fillId="8" borderId="18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0" fillId="0" borderId="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" fontId="21" fillId="2" borderId="6" xfId="0" applyNumberFormat="1" applyFont="1" applyFill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21" fillId="2" borderId="15" xfId="0" applyNumberFormat="1" applyFont="1" applyFill="1" applyBorder="1" applyAlignment="1"/>
    <xf numFmtId="164" fontId="21" fillId="2" borderId="6" xfId="0" applyNumberFormat="1" applyFont="1" applyFill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164" fontId="21" fillId="2" borderId="18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164" fontId="20" fillId="2" borderId="17" xfId="0" applyNumberFormat="1" applyFont="1" applyFill="1" applyBorder="1" applyAlignment="1">
      <alignment horizontal="center"/>
    </xf>
    <xf numFmtId="0" fontId="47" fillId="4" borderId="7" xfId="0" applyFont="1" applyFill="1" applyBorder="1" applyAlignment="1">
      <alignment horizontal="left"/>
    </xf>
    <xf numFmtId="0" fontId="47" fillId="4" borderId="8" xfId="0" applyFont="1" applyFill="1" applyBorder="1" applyAlignment="1">
      <alignment horizontal="left"/>
    </xf>
    <xf numFmtId="0" fontId="49" fillId="4" borderId="7" xfId="0" applyFont="1" applyFill="1" applyBorder="1" applyAlignment="1">
      <alignment horizontal="left"/>
    </xf>
    <xf numFmtId="0" fontId="48" fillId="4" borderId="8" xfId="0" applyFont="1" applyFill="1" applyBorder="1" applyAlignment="1">
      <alignment horizontal="left"/>
    </xf>
    <xf numFmtId="164" fontId="20" fillId="0" borderId="4" xfId="0" applyNumberFormat="1" applyFont="1" applyBorder="1" applyAlignment="1">
      <alignment horizontal="center"/>
    </xf>
    <xf numFmtId="164" fontId="20" fillId="0" borderId="48" xfId="0" applyNumberFormat="1" applyFont="1" applyBorder="1" applyAlignment="1">
      <alignment horizontal="center"/>
    </xf>
    <xf numFmtId="1" fontId="20" fillId="0" borderId="48" xfId="0" applyNumberFormat="1" applyFont="1" applyBorder="1" applyAlignment="1">
      <alignment horizontal="center"/>
    </xf>
    <xf numFmtId="0" fontId="48" fillId="4" borderId="7" xfId="0" applyFont="1" applyFill="1" applyBorder="1" applyAlignment="1">
      <alignment horizontal="left"/>
    </xf>
    <xf numFmtId="0" fontId="47" fillId="4" borderId="34" xfId="0" applyFont="1" applyFill="1" applyBorder="1" applyAlignment="1">
      <alignment horizontal="left" vertical="center"/>
    </xf>
    <xf numFmtId="0" fontId="47" fillId="4" borderId="41" xfId="0" applyFont="1" applyFill="1" applyBorder="1" applyAlignment="1">
      <alignment horizontal="left" vertical="center"/>
    </xf>
    <xf numFmtId="0" fontId="47" fillId="4" borderId="3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2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/>
    </xf>
    <xf numFmtId="49" fontId="50" fillId="2" borderId="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2" fontId="30" fillId="4" borderId="0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textRotation="90"/>
    </xf>
    <xf numFmtId="0" fontId="16" fillId="4" borderId="0" xfId="0" applyFont="1" applyFill="1" applyBorder="1" applyAlignment="1">
      <alignment horizontal="center" textRotation="90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2" borderId="0" xfId="0" applyNumberFormat="1" applyFont="1" applyFill="1" applyBorder="1"/>
    <xf numFmtId="0" fontId="20" fillId="2" borderId="0" xfId="0" applyFont="1" applyFill="1" applyBorder="1" applyAlignment="1">
      <alignment horizontal="center"/>
    </xf>
    <xf numFmtId="164" fontId="8" fillId="0" borderId="0" xfId="0" applyNumberFormat="1" applyFont="1" applyBorder="1" applyAlignment="1"/>
    <xf numFmtId="1" fontId="8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textRotation="90"/>
    </xf>
    <xf numFmtId="0" fontId="21" fillId="0" borderId="0" xfId="0" applyFont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30" fillId="7" borderId="0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164" fontId="20" fillId="2" borderId="6" xfId="0" applyNumberFormat="1" applyFont="1" applyFill="1" applyBorder="1"/>
    <xf numFmtId="164" fontId="4" fillId="2" borderId="4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17" fillId="2" borderId="31" xfId="0" applyNumberFormat="1" applyFont="1" applyFill="1" applyBorder="1" applyAlignment="1">
      <alignment horizontal="center"/>
    </xf>
    <xf numFmtId="164" fontId="17" fillId="2" borderId="23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164" fontId="20" fillId="0" borderId="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textRotation="90"/>
    </xf>
    <xf numFmtId="0" fontId="22" fillId="9" borderId="20" xfId="0" applyFont="1" applyFill="1" applyBorder="1" applyAlignment="1">
      <alignment horizontal="center" textRotation="90"/>
    </xf>
    <xf numFmtId="164" fontId="30" fillId="5" borderId="18" xfId="0" applyNumberFormat="1" applyFont="1" applyFill="1" applyBorder="1" applyAlignment="1">
      <alignment horizontal="center"/>
    </xf>
    <xf numFmtId="0" fontId="56" fillId="0" borderId="56" xfId="0" applyFont="1" applyBorder="1" applyAlignment="1" applyProtection="1">
      <alignment horizontal="center" textRotation="90"/>
    </xf>
    <xf numFmtId="0" fontId="27" fillId="0" borderId="57" xfId="0" applyFont="1" applyBorder="1" applyAlignment="1" applyProtection="1">
      <alignment horizontal="center" textRotation="90"/>
    </xf>
    <xf numFmtId="0" fontId="28" fillId="12" borderId="57" xfId="0" applyFont="1" applyFill="1" applyBorder="1" applyAlignment="1" applyProtection="1">
      <alignment horizontal="center" textRotation="90"/>
    </xf>
    <xf numFmtId="0" fontId="56" fillId="0" borderId="57" xfId="0" applyFont="1" applyBorder="1" applyAlignment="1" applyProtection="1">
      <alignment horizontal="center" vertical="center" wrapText="1"/>
    </xf>
    <xf numFmtId="0" fontId="28" fillId="0" borderId="57" xfId="0" applyFont="1" applyBorder="1" applyAlignment="1" applyProtection="1">
      <alignment horizontal="center" textRotation="90"/>
    </xf>
    <xf numFmtId="0" fontId="56" fillId="4" borderId="57" xfId="0" applyFont="1" applyFill="1" applyBorder="1" applyAlignment="1" applyProtection="1">
      <alignment horizontal="center" vertical="center" wrapText="1"/>
    </xf>
    <xf numFmtId="0" fontId="57" fillId="0" borderId="57" xfId="0" applyFont="1" applyBorder="1" applyAlignment="1" applyProtection="1">
      <alignment horizontal="center" vertical="center" wrapText="1"/>
    </xf>
    <xf numFmtId="1" fontId="58" fillId="0" borderId="58" xfId="0" applyNumberFormat="1" applyFont="1" applyBorder="1" applyAlignment="1" applyProtection="1">
      <alignment horizontal="center"/>
    </xf>
    <xf numFmtId="2" fontId="31" fillId="0" borderId="59" xfId="0" applyNumberFormat="1" applyFont="1" applyBorder="1" applyAlignment="1" applyProtection="1">
      <alignment horizontal="center"/>
    </xf>
    <xf numFmtId="2" fontId="32" fillId="0" borderId="59" xfId="0" applyNumberFormat="1" applyFont="1" applyBorder="1" applyAlignment="1" applyProtection="1">
      <alignment horizontal="center"/>
    </xf>
    <xf numFmtId="0" fontId="59" fillId="0" borderId="59" xfId="0" applyFont="1" applyBorder="1" applyAlignment="1" applyProtection="1">
      <alignment horizontal="center"/>
    </xf>
    <xf numFmtId="1" fontId="58" fillId="0" borderId="59" xfId="0" applyNumberFormat="1" applyFont="1" applyBorder="1" applyAlignment="1" applyProtection="1">
      <alignment horizontal="center"/>
    </xf>
    <xf numFmtId="1" fontId="56" fillId="0" borderId="59" xfId="0" applyNumberFormat="1" applyFont="1" applyBorder="1" applyAlignment="1" applyProtection="1">
      <alignment horizontal="center"/>
    </xf>
    <xf numFmtId="2" fontId="53" fillId="13" borderId="59" xfId="0" applyNumberFormat="1" applyFont="1" applyFill="1" applyBorder="1" applyAlignment="1" applyProtection="1">
      <alignment horizontal="center"/>
    </xf>
    <xf numFmtId="2" fontId="27" fillId="0" borderId="59" xfId="0" applyNumberFormat="1" applyFont="1" applyBorder="1" applyAlignment="1" applyProtection="1">
      <alignment horizontal="center"/>
    </xf>
    <xf numFmtId="0" fontId="60" fillId="0" borderId="60" xfId="0" applyFont="1" applyBorder="1" applyAlignment="1" applyProtection="1">
      <alignment horizontal="center"/>
    </xf>
    <xf numFmtId="1" fontId="58" fillId="0" borderId="61" xfId="0" applyNumberFormat="1" applyFont="1" applyBorder="1" applyAlignment="1" applyProtection="1">
      <alignment horizontal="center"/>
    </xf>
    <xf numFmtId="2" fontId="31" fillId="0" borderId="62" xfId="0" applyNumberFormat="1" applyFont="1" applyBorder="1" applyAlignment="1" applyProtection="1">
      <alignment horizontal="center"/>
    </xf>
    <xf numFmtId="2" fontId="32" fillId="0" borderId="62" xfId="0" applyNumberFormat="1" applyFont="1" applyBorder="1" applyAlignment="1" applyProtection="1">
      <alignment horizontal="center"/>
    </xf>
    <xf numFmtId="0" fontId="59" fillId="0" borderId="62" xfId="0" applyFont="1" applyBorder="1" applyAlignment="1" applyProtection="1">
      <alignment horizontal="center"/>
    </xf>
    <xf numFmtId="1" fontId="58" fillId="0" borderId="62" xfId="0" applyNumberFormat="1" applyFont="1" applyBorder="1" applyAlignment="1" applyProtection="1">
      <alignment horizontal="center"/>
    </xf>
    <xf numFmtId="1" fontId="56" fillId="0" borderId="62" xfId="0" applyNumberFormat="1" applyFont="1" applyBorder="1" applyAlignment="1" applyProtection="1">
      <alignment horizontal="center"/>
    </xf>
    <xf numFmtId="2" fontId="53" fillId="13" borderId="62" xfId="0" applyNumberFormat="1" applyFont="1" applyFill="1" applyBorder="1" applyAlignment="1" applyProtection="1">
      <alignment horizontal="center"/>
    </xf>
    <xf numFmtId="2" fontId="27" fillId="0" borderId="62" xfId="0" applyNumberFormat="1" applyFont="1" applyBorder="1" applyAlignment="1" applyProtection="1">
      <alignment horizontal="center"/>
    </xf>
    <xf numFmtId="0" fontId="60" fillId="0" borderId="62" xfId="0" applyFont="1" applyBorder="1" applyAlignment="1" applyProtection="1">
      <alignment horizontal="center"/>
    </xf>
    <xf numFmtId="1" fontId="20" fillId="8" borderId="3" xfId="0" applyNumberFormat="1" applyFont="1" applyFill="1" applyBorder="1" applyAlignment="1">
      <alignment horizontal="center" vertical="center"/>
    </xf>
    <xf numFmtId="0" fontId="57" fillId="0" borderId="63" xfId="0" applyFont="1" applyBorder="1" applyAlignment="1" applyProtection="1">
      <alignment horizontal="center" vertical="center" wrapText="1"/>
    </xf>
    <xf numFmtId="0" fontId="9" fillId="0" borderId="38" xfId="0" applyFont="1" applyBorder="1"/>
    <xf numFmtId="0" fontId="43" fillId="2" borderId="6" xfId="0" applyFont="1" applyFill="1" applyBorder="1" applyAlignment="1">
      <alignment horizontal="center"/>
    </xf>
    <xf numFmtId="164" fontId="61" fillId="0" borderId="6" xfId="0" applyNumberFormat="1" applyFont="1" applyBorder="1" applyAlignment="1">
      <alignment horizontal="center"/>
    </xf>
    <xf numFmtId="164" fontId="31" fillId="5" borderId="6" xfId="0" applyNumberFormat="1" applyFont="1" applyFill="1" applyBorder="1" applyAlignment="1">
      <alignment horizontal="center"/>
    </xf>
    <xf numFmtId="2" fontId="31" fillId="4" borderId="6" xfId="0" applyNumberFormat="1" applyFont="1" applyFill="1" applyBorder="1" applyAlignment="1">
      <alignment horizontal="center"/>
    </xf>
    <xf numFmtId="164" fontId="61" fillId="3" borderId="6" xfId="0" applyNumberFormat="1" applyFont="1" applyFill="1" applyBorder="1" applyAlignment="1">
      <alignment horizontal="center"/>
    </xf>
    <xf numFmtId="164" fontId="61" fillId="2" borderId="15" xfId="0" applyNumberFormat="1" applyFont="1" applyFill="1" applyBorder="1" applyAlignment="1"/>
    <xf numFmtId="0" fontId="43" fillId="8" borderId="6" xfId="0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 vertical="center"/>
    </xf>
    <xf numFmtId="1" fontId="17" fillId="2" borderId="42" xfId="0" applyNumberFormat="1" applyFont="1" applyFill="1" applyBorder="1" applyAlignment="1">
      <alignment horizontal="center"/>
    </xf>
    <xf numFmtId="164" fontId="12" fillId="0" borderId="42" xfId="0" applyNumberFormat="1" applyFont="1" applyBorder="1" applyAlignment="1">
      <alignment horizontal="center"/>
    </xf>
    <xf numFmtId="164" fontId="15" fillId="5" borderId="42" xfId="0" applyNumberFormat="1" applyFont="1" applyFill="1" applyBorder="1" applyAlignment="1">
      <alignment horizontal="center"/>
    </xf>
    <xf numFmtId="2" fontId="53" fillId="4" borderId="42" xfId="0" applyNumberFormat="1" applyFont="1" applyFill="1" applyBorder="1" applyAlignment="1">
      <alignment horizontal="center"/>
    </xf>
    <xf numFmtId="164" fontId="18" fillId="3" borderId="42" xfId="0" applyNumberFormat="1" applyFont="1" applyFill="1" applyBorder="1" applyAlignment="1">
      <alignment horizontal="center"/>
    </xf>
    <xf numFmtId="164" fontId="15" fillId="3" borderId="42" xfId="0" applyNumberFormat="1" applyFont="1" applyFill="1" applyBorder="1" applyAlignment="1">
      <alignment horizontal="center"/>
    </xf>
    <xf numFmtId="0" fontId="16" fillId="0" borderId="42" xfId="0" applyFont="1" applyBorder="1" applyAlignment="1">
      <alignment horizontal="center" textRotation="90"/>
    </xf>
    <xf numFmtId="0" fontId="16" fillId="4" borderId="64" xfId="0" applyFont="1" applyFill="1" applyBorder="1" applyAlignment="1">
      <alignment horizontal="center" textRotation="90"/>
    </xf>
    <xf numFmtId="1" fontId="17" fillId="0" borderId="3" xfId="0" applyNumberFormat="1" applyFont="1" applyBorder="1" applyAlignment="1">
      <alignment horizontal="center"/>
    </xf>
    <xf numFmtId="1" fontId="20" fillId="0" borderId="68" xfId="0" applyNumberFormat="1" applyFont="1" applyFill="1" applyBorder="1" applyAlignment="1">
      <alignment horizontal="center" vertical="center"/>
    </xf>
    <xf numFmtId="1" fontId="17" fillId="0" borderId="68" xfId="0" applyNumberFormat="1" applyFont="1" applyFill="1" applyBorder="1" applyAlignment="1">
      <alignment horizontal="center"/>
    </xf>
    <xf numFmtId="164" fontId="12" fillId="0" borderId="68" xfId="0" applyNumberFormat="1" applyFont="1" applyBorder="1" applyAlignment="1">
      <alignment horizontal="center"/>
    </xf>
    <xf numFmtId="164" fontId="15" fillId="5" borderId="68" xfId="0" applyNumberFormat="1" applyFont="1" applyFill="1" applyBorder="1" applyAlignment="1">
      <alignment horizontal="center"/>
    </xf>
    <xf numFmtId="2" fontId="53" fillId="4" borderId="68" xfId="0" applyNumberFormat="1" applyFont="1" applyFill="1" applyBorder="1" applyAlignment="1">
      <alignment horizontal="center"/>
    </xf>
    <xf numFmtId="164" fontId="18" fillId="3" borderId="68" xfId="0" applyNumberFormat="1" applyFont="1" applyFill="1" applyBorder="1" applyAlignment="1">
      <alignment horizontal="center"/>
    </xf>
    <xf numFmtId="164" fontId="15" fillId="3" borderId="68" xfId="0" applyNumberFormat="1" applyFont="1" applyFill="1" applyBorder="1" applyAlignment="1">
      <alignment horizontal="center"/>
    </xf>
    <xf numFmtId="0" fontId="16" fillId="0" borderId="68" xfId="0" applyFont="1" applyBorder="1" applyAlignment="1">
      <alignment horizontal="center" textRotation="90"/>
    </xf>
    <xf numFmtId="164" fontId="17" fillId="0" borderId="68" xfId="0" applyNumberFormat="1" applyFont="1" applyFill="1" applyBorder="1" applyAlignment="1"/>
    <xf numFmtId="164" fontId="17" fillId="0" borderId="68" xfId="0" applyNumberFormat="1" applyFont="1" applyFill="1" applyBorder="1" applyAlignment="1">
      <alignment horizontal="center"/>
    </xf>
    <xf numFmtId="164" fontId="20" fillId="0" borderId="68" xfId="0" applyNumberFormat="1" applyFont="1" applyFill="1" applyBorder="1" applyAlignment="1">
      <alignment horizontal="center" vertical="center"/>
    </xf>
    <xf numFmtId="2" fontId="31" fillId="0" borderId="42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0" fontId="9" fillId="0" borderId="33" xfId="0" applyFont="1" applyBorder="1"/>
    <xf numFmtId="0" fontId="9" fillId="0" borderId="46" xfId="0" applyFont="1" applyBorder="1"/>
    <xf numFmtId="0" fontId="60" fillId="0" borderId="69" xfId="0" applyFont="1" applyBorder="1" applyAlignment="1" applyProtection="1">
      <alignment horizontal="center"/>
    </xf>
    <xf numFmtId="0" fontId="16" fillId="4" borderId="71" xfId="0" applyFont="1" applyFill="1" applyBorder="1" applyAlignment="1">
      <alignment horizontal="center" textRotation="90"/>
    </xf>
    <xf numFmtId="164" fontId="17" fillId="0" borderId="70" xfId="0" applyNumberFormat="1" applyFont="1" applyFill="1" applyBorder="1" applyAlignment="1">
      <alignment horizontal="center"/>
    </xf>
    <xf numFmtId="164" fontId="20" fillId="0" borderId="70" xfId="0" applyNumberFormat="1" applyFont="1" applyFill="1" applyBorder="1" applyAlignment="1">
      <alignment horizontal="center"/>
    </xf>
    <xf numFmtId="1" fontId="30" fillId="0" borderId="43" xfId="0" applyNumberFormat="1" applyFont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54" fillId="5" borderId="13" xfId="0" applyFont="1" applyFill="1" applyBorder="1" applyAlignment="1">
      <alignment textRotation="90"/>
    </xf>
    <xf numFmtId="0" fontId="54" fillId="4" borderId="13" xfId="0" applyFont="1" applyFill="1" applyBorder="1" applyAlignment="1">
      <alignment textRotation="90"/>
    </xf>
    <xf numFmtId="1" fontId="17" fillId="2" borderId="68" xfId="0" applyNumberFormat="1" applyFont="1" applyFill="1" applyBorder="1" applyAlignment="1">
      <alignment horizontal="center" vertical="center"/>
    </xf>
    <xf numFmtId="1" fontId="17" fillId="2" borderId="68" xfId="0" applyNumberFormat="1" applyFont="1" applyFill="1" applyBorder="1" applyAlignment="1">
      <alignment horizontal="center"/>
    </xf>
    <xf numFmtId="164" fontId="17" fillId="2" borderId="70" xfId="0" applyNumberFormat="1" applyFont="1" applyFill="1" applyBorder="1" applyAlignment="1">
      <alignment horizontal="center"/>
    </xf>
    <xf numFmtId="164" fontId="17" fillId="2" borderId="43" xfId="0" applyNumberFormat="1" applyFont="1" applyFill="1" applyBorder="1" applyAlignment="1">
      <alignment horizontal="center"/>
    </xf>
    <xf numFmtId="1" fontId="20" fillId="0" borderId="42" xfId="0" applyNumberFormat="1" applyFont="1" applyFill="1" applyBorder="1" applyAlignment="1">
      <alignment horizontal="center" vertical="center"/>
    </xf>
    <xf numFmtId="164" fontId="17" fillId="2" borderId="42" xfId="0" applyNumberFormat="1" applyFont="1" applyFill="1" applyBorder="1" applyAlignment="1"/>
    <xf numFmtId="2" fontId="30" fillId="4" borderId="42" xfId="0" applyNumberFormat="1" applyFont="1" applyFill="1" applyBorder="1" applyAlignment="1">
      <alignment horizontal="center"/>
    </xf>
    <xf numFmtId="164" fontId="17" fillId="2" borderId="42" xfId="0" applyNumberFormat="1" applyFont="1" applyFill="1" applyBorder="1" applyAlignment="1">
      <alignment horizontal="center"/>
    </xf>
    <xf numFmtId="1" fontId="17" fillId="0" borderId="42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/>
    </xf>
    <xf numFmtId="0" fontId="62" fillId="0" borderId="0" xfId="0" applyFont="1"/>
    <xf numFmtId="0" fontId="43" fillId="0" borderId="77" xfId="0" applyFont="1" applyBorder="1" applyAlignment="1" applyProtection="1">
      <alignment horizontal="center"/>
    </xf>
    <xf numFmtId="0" fontId="9" fillId="0" borderId="34" xfId="0" applyFont="1" applyBorder="1"/>
    <xf numFmtId="0" fontId="16" fillId="0" borderId="39" xfId="0" applyFont="1" applyBorder="1" applyAlignment="1">
      <alignment horizontal="center" textRotation="90"/>
    </xf>
    <xf numFmtId="0" fontId="63" fillId="2" borderId="78" xfId="0" applyFont="1" applyFill="1" applyBorder="1" applyAlignment="1" applyProtection="1">
      <alignment horizontal="center" textRotation="90"/>
    </xf>
    <xf numFmtId="0" fontId="54" fillId="5" borderId="12" xfId="0" applyFont="1" applyFill="1" applyBorder="1" applyAlignment="1">
      <alignment textRotation="90"/>
    </xf>
    <xf numFmtId="164" fontId="59" fillId="14" borderId="76" xfId="0" applyNumberFormat="1" applyFont="1" applyFill="1" applyBorder="1" applyAlignment="1" applyProtection="1">
      <alignment horizontal="center"/>
    </xf>
    <xf numFmtId="164" fontId="19" fillId="5" borderId="68" xfId="0" applyNumberFormat="1" applyFont="1" applyFill="1" applyBorder="1" applyAlignment="1">
      <alignment horizontal="center"/>
    </xf>
    <xf numFmtId="2" fontId="53" fillId="2" borderId="68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textRotation="90"/>
    </xf>
    <xf numFmtId="0" fontId="12" fillId="15" borderId="12" xfId="0" applyFont="1" applyFill="1" applyBorder="1" applyAlignment="1">
      <alignment textRotation="90"/>
    </xf>
    <xf numFmtId="1" fontId="30" fillId="0" borderId="4" xfId="0" applyNumberFormat="1" applyFont="1" applyBorder="1" applyAlignment="1">
      <alignment horizontal="center"/>
    </xf>
    <xf numFmtId="0" fontId="13" fillId="16" borderId="12" xfId="0" applyFont="1" applyFill="1" applyBorder="1" applyAlignment="1">
      <alignment textRotation="90"/>
    </xf>
    <xf numFmtId="0" fontId="64" fillId="4" borderId="12" xfId="0" applyFont="1" applyFill="1" applyBorder="1" applyAlignment="1">
      <alignment textRotation="90"/>
    </xf>
    <xf numFmtId="0" fontId="64" fillId="2" borderId="12" xfId="0" applyFont="1" applyFill="1" applyBorder="1" applyAlignment="1">
      <alignment textRotation="90"/>
    </xf>
    <xf numFmtId="0" fontId="65" fillId="0" borderId="19" xfId="0" applyFont="1" applyBorder="1" applyAlignment="1">
      <alignment horizontal="center"/>
    </xf>
    <xf numFmtId="164" fontId="67" fillId="3" borderId="22" xfId="0" applyNumberFormat="1" applyFont="1" applyFill="1" applyBorder="1" applyAlignment="1">
      <alignment horizontal="center"/>
    </xf>
    <xf numFmtId="164" fontId="67" fillId="0" borderId="18" xfId="0" applyNumberFormat="1" applyFont="1" applyBorder="1" applyAlignment="1">
      <alignment horizontal="center"/>
    </xf>
    <xf numFmtId="164" fontId="17" fillId="2" borderId="36" xfId="0" applyNumberFormat="1" applyFont="1" applyFill="1" applyBorder="1" applyAlignment="1">
      <alignment horizontal="center"/>
    </xf>
    <xf numFmtId="164" fontId="68" fillId="0" borderId="22" xfId="0" applyNumberFormat="1" applyFont="1" applyBorder="1" applyAlignment="1">
      <alignment horizontal="center"/>
    </xf>
    <xf numFmtId="164" fontId="68" fillId="0" borderId="18" xfId="0" applyNumberFormat="1" applyFont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4" fontId="43" fillId="0" borderId="9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69" fillId="2" borderId="6" xfId="0" applyFont="1" applyFill="1" applyBorder="1" applyAlignment="1">
      <alignment horizontal="center" textRotation="90"/>
    </xf>
    <xf numFmtId="164" fontId="61" fillId="2" borderId="6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/>
    </xf>
    <xf numFmtId="164" fontId="34" fillId="2" borderId="6" xfId="0" applyNumberFormat="1" applyFont="1" applyFill="1" applyBorder="1" applyAlignment="1"/>
    <xf numFmtId="164" fontId="31" fillId="2" borderId="6" xfId="0" applyNumberFormat="1" applyFont="1" applyFill="1" applyBorder="1" applyAlignment="1">
      <alignment horizontal="center"/>
    </xf>
    <xf numFmtId="1" fontId="43" fillId="0" borderId="6" xfId="0" applyNumberFormat="1" applyFont="1" applyBorder="1" applyAlignment="1">
      <alignment horizontal="center"/>
    </xf>
    <xf numFmtId="164" fontId="43" fillId="2" borderId="15" xfId="0" applyNumberFormat="1" applyFont="1" applyFill="1" applyBorder="1" applyAlignment="1">
      <alignment horizontal="center"/>
    </xf>
    <xf numFmtId="164" fontId="54" fillId="5" borderId="22" xfId="0" applyNumberFormat="1" applyFont="1" applyFill="1" applyBorder="1" applyAlignment="1">
      <alignment horizontal="center"/>
    </xf>
    <xf numFmtId="2" fontId="53" fillId="4" borderId="22" xfId="0" applyNumberFormat="1" applyFont="1" applyFill="1" applyBorder="1" applyAlignment="1">
      <alignment horizontal="center"/>
    </xf>
    <xf numFmtId="164" fontId="61" fillId="2" borderId="15" xfId="0" applyNumberFormat="1" applyFont="1" applyFill="1" applyBorder="1" applyAlignment="1">
      <alignment horizontal="center"/>
    </xf>
    <xf numFmtId="0" fontId="61" fillId="2" borderId="6" xfId="0" applyFont="1" applyFill="1" applyBorder="1" applyAlignment="1">
      <alignment horizontal="center"/>
    </xf>
    <xf numFmtId="164" fontId="43" fillId="2" borderId="15" xfId="0" applyNumberFormat="1" applyFont="1" applyFill="1" applyBorder="1" applyAlignment="1"/>
    <xf numFmtId="164" fontId="9" fillId="2" borderId="23" xfId="0" applyNumberFormat="1" applyFont="1" applyFill="1" applyBorder="1"/>
    <xf numFmtId="164" fontId="54" fillId="2" borderId="18" xfId="0" applyNumberFormat="1" applyFont="1" applyFill="1" applyBorder="1" applyAlignment="1">
      <alignment horizontal="center"/>
    </xf>
    <xf numFmtId="2" fontId="53" fillId="2" borderId="18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5" fillId="4" borderId="6" xfId="0" applyNumberFormat="1" applyFont="1" applyFill="1" applyBorder="1" applyAlignment="1">
      <alignment horizontal="center"/>
    </xf>
    <xf numFmtId="2" fontId="53" fillId="14" borderId="62" xfId="0" applyNumberFormat="1" applyFont="1" applyFill="1" applyBorder="1" applyAlignment="1" applyProtection="1">
      <alignment horizontal="center"/>
    </xf>
    <xf numFmtId="0" fontId="70" fillId="0" borderId="6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62" fillId="0" borderId="18" xfId="0" applyFont="1" applyBorder="1"/>
    <xf numFmtId="164" fontId="61" fillId="0" borderId="18" xfId="0" applyNumberFormat="1" applyFont="1" applyBorder="1" applyAlignment="1">
      <alignment horizontal="center"/>
    </xf>
    <xf numFmtId="164" fontId="13" fillId="5" borderId="18" xfId="0" applyNumberFormat="1" applyFont="1" applyFill="1" applyBorder="1" applyAlignment="1">
      <alignment horizontal="center"/>
    </xf>
    <xf numFmtId="2" fontId="31" fillId="4" borderId="18" xfId="0" applyNumberFormat="1" applyFont="1" applyFill="1" applyBorder="1" applyAlignment="1">
      <alignment horizontal="center"/>
    </xf>
    <xf numFmtId="164" fontId="34" fillId="2" borderId="17" xfId="0" applyNumberFormat="1" applyFont="1" applyFill="1" applyBorder="1" applyAlignment="1"/>
    <xf numFmtId="0" fontId="57" fillId="0" borderId="0" xfId="0" applyFont="1" applyBorder="1" applyAlignment="1" applyProtection="1">
      <alignment horizontal="center" vertical="center" wrapText="1"/>
    </xf>
    <xf numFmtId="0" fontId="60" fillId="0" borderId="82" xfId="0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</xf>
    <xf numFmtId="0" fontId="17" fillId="0" borderId="82" xfId="0" applyFont="1" applyBorder="1" applyAlignment="1" applyProtection="1">
      <alignment horizontal="center"/>
    </xf>
    <xf numFmtId="0" fontId="17" fillId="0" borderId="83" xfId="0" applyFont="1" applyBorder="1" applyAlignment="1" applyProtection="1">
      <alignment horizontal="center"/>
    </xf>
    <xf numFmtId="0" fontId="36" fillId="4" borderId="14" xfId="0" applyFont="1" applyFill="1" applyBorder="1" applyAlignment="1">
      <alignment textRotation="90"/>
    </xf>
    <xf numFmtId="0" fontId="72" fillId="6" borderId="13" xfId="0" applyFont="1" applyFill="1" applyBorder="1" applyAlignment="1">
      <alignment textRotation="90"/>
    </xf>
    <xf numFmtId="0" fontId="14" fillId="6" borderId="13" xfId="0" applyFont="1" applyFill="1" applyBorder="1" applyAlignment="1">
      <alignment textRotation="90"/>
    </xf>
    <xf numFmtId="0" fontId="37" fillId="6" borderId="13" xfId="0" applyFont="1" applyFill="1" applyBorder="1" applyAlignment="1">
      <alignment textRotation="90"/>
    </xf>
    <xf numFmtId="164" fontId="44" fillId="2" borderId="43" xfId="0" applyNumberFormat="1" applyFont="1" applyFill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45" xfId="0" applyNumberFormat="1" applyFont="1" applyBorder="1" applyAlignment="1">
      <alignment horizontal="center"/>
    </xf>
    <xf numFmtId="1" fontId="45" fillId="0" borderId="42" xfId="0" applyNumberFormat="1" applyFont="1" applyFill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/>
    </xf>
    <xf numFmtId="1" fontId="45" fillId="0" borderId="46" xfId="0" applyNumberFormat="1" applyFont="1" applyBorder="1" applyAlignment="1">
      <alignment horizontal="center"/>
    </xf>
    <xf numFmtId="2" fontId="30" fillId="4" borderId="68" xfId="0" applyNumberFormat="1" applyFont="1" applyFill="1" applyBorder="1" applyAlignment="1">
      <alignment horizontal="center"/>
    </xf>
    <xf numFmtId="1" fontId="44" fillId="0" borderId="42" xfId="0" applyNumberFormat="1" applyFont="1" applyFill="1" applyBorder="1" applyAlignment="1">
      <alignment horizontal="center" vertical="center"/>
    </xf>
    <xf numFmtId="1" fontId="45" fillId="11" borderId="33" xfId="0" applyNumberFormat="1" applyFont="1" applyFill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44" fillId="0" borderId="70" xfId="0" applyNumberFormat="1" applyFont="1" applyFill="1" applyBorder="1" applyAlignment="1">
      <alignment horizontal="center"/>
    </xf>
    <xf numFmtId="164" fontId="20" fillId="0" borderId="35" xfId="0" applyNumberFormat="1" applyFont="1" applyBorder="1" applyAlignment="1">
      <alignment horizontal="center"/>
    </xf>
    <xf numFmtId="164" fontId="20" fillId="0" borderId="45" xfId="0" applyNumberFormat="1" applyFont="1" applyBorder="1" applyAlignment="1">
      <alignment horizontal="center"/>
    </xf>
    <xf numFmtId="0" fontId="16" fillId="2" borderId="33" xfId="0" applyFont="1" applyFill="1" applyBorder="1" applyAlignment="1">
      <alignment horizontal="center" textRotation="90"/>
    </xf>
    <xf numFmtId="0" fontId="16" fillId="2" borderId="46" xfId="0" applyFont="1" applyFill="1" applyBorder="1" applyAlignment="1">
      <alignment horizontal="center" textRotation="90"/>
    </xf>
    <xf numFmtId="164" fontId="17" fillId="4" borderId="8" xfId="0" applyNumberFormat="1" applyFont="1" applyFill="1" applyBorder="1" applyAlignment="1">
      <alignment horizontal="center"/>
    </xf>
    <xf numFmtId="164" fontId="17" fillId="2" borderId="74" xfId="0" applyNumberFormat="1" applyFont="1" applyFill="1" applyBorder="1" applyAlignment="1">
      <alignment horizontal="center"/>
    </xf>
    <xf numFmtId="164" fontId="20" fillId="0" borderId="72" xfId="0" applyNumberFormat="1" applyFont="1" applyBorder="1" applyAlignment="1">
      <alignment horizontal="center"/>
    </xf>
    <xf numFmtId="164" fontId="20" fillId="0" borderId="73" xfId="0" applyNumberFormat="1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0" fillId="0" borderId="46" xfId="0" applyNumberFormat="1" applyFont="1" applyBorder="1" applyAlignment="1">
      <alignment horizontal="center"/>
    </xf>
    <xf numFmtId="164" fontId="15" fillId="5" borderId="33" xfId="0" applyNumberFormat="1" applyFont="1" applyFill="1" applyBorder="1" applyAlignment="1">
      <alignment horizontal="center"/>
    </xf>
    <xf numFmtId="2" fontId="30" fillId="4" borderId="33" xfId="0" applyNumberFormat="1" applyFont="1" applyFill="1" applyBorder="1" applyAlignment="1">
      <alignment horizontal="center"/>
    </xf>
    <xf numFmtId="164" fontId="18" fillId="3" borderId="33" xfId="0" applyNumberFormat="1" applyFont="1" applyFill="1" applyBorder="1" applyAlignment="1">
      <alignment horizontal="center"/>
    </xf>
    <xf numFmtId="164" fontId="15" fillId="3" borderId="33" xfId="0" applyNumberFormat="1" applyFont="1" applyFill="1" applyBorder="1" applyAlignment="1">
      <alignment horizontal="center"/>
    </xf>
    <xf numFmtId="0" fontId="16" fillId="0" borderId="34" xfId="0" applyFont="1" applyBorder="1" applyAlignment="1">
      <alignment horizontal="center" textRotation="90"/>
    </xf>
    <xf numFmtId="0" fontId="16" fillId="4" borderId="65" xfId="0" applyFont="1" applyFill="1" applyBorder="1" applyAlignment="1">
      <alignment horizontal="center" textRotation="90"/>
    </xf>
    <xf numFmtId="2" fontId="53" fillId="4" borderId="33" xfId="0" applyNumberFormat="1" applyFont="1" applyFill="1" applyBorder="1" applyAlignment="1">
      <alignment horizontal="center"/>
    </xf>
    <xf numFmtId="0" fontId="16" fillId="0" borderId="33" xfId="0" applyFont="1" applyBorder="1" applyAlignment="1">
      <alignment horizontal="center" textRotation="90"/>
    </xf>
    <xf numFmtId="164" fontId="20" fillId="4" borderId="45" xfId="0" applyNumberFormat="1" applyFont="1" applyFill="1" applyBorder="1" applyAlignment="1">
      <alignment horizontal="center"/>
    </xf>
    <xf numFmtId="1" fontId="20" fillId="8" borderId="33" xfId="0" applyNumberFormat="1" applyFont="1" applyFill="1" applyBorder="1" applyAlignment="1">
      <alignment horizontal="center"/>
    </xf>
    <xf numFmtId="164" fontId="21" fillId="14" borderId="80" xfId="0" applyNumberFormat="1" applyFont="1" applyFill="1" applyBorder="1" applyAlignment="1" applyProtection="1">
      <alignment horizontal="center"/>
    </xf>
    <xf numFmtId="164" fontId="21" fillId="14" borderId="72" xfId="0" applyNumberFormat="1" applyFont="1" applyFill="1" applyBorder="1" applyAlignment="1" applyProtection="1">
      <alignment horizontal="center"/>
    </xf>
    <xf numFmtId="164" fontId="21" fillId="14" borderId="81" xfId="0" applyNumberFormat="1" applyFont="1" applyFill="1" applyBorder="1" applyAlignment="1" applyProtection="1">
      <alignment horizontal="center"/>
    </xf>
    <xf numFmtId="1" fontId="20" fillId="8" borderId="46" xfId="0" applyNumberFormat="1" applyFont="1" applyFill="1" applyBorder="1" applyAlignment="1">
      <alignment horizontal="center"/>
    </xf>
    <xf numFmtId="1" fontId="70" fillId="0" borderId="33" xfId="0" applyNumberFormat="1" applyFont="1" applyBorder="1" applyAlignment="1">
      <alignment horizontal="center"/>
    </xf>
    <xf numFmtId="164" fontId="45" fillId="0" borderId="72" xfId="0" applyNumberFormat="1" applyFont="1" applyBorder="1" applyAlignment="1">
      <alignment horizontal="center"/>
    </xf>
    <xf numFmtId="164" fontId="45" fillId="0" borderId="73" xfId="0" applyNumberFormat="1" applyFont="1" applyBorder="1" applyAlignment="1">
      <alignment horizontal="center"/>
    </xf>
    <xf numFmtId="164" fontId="45" fillId="4" borderId="72" xfId="0" applyNumberFormat="1" applyFont="1" applyFill="1" applyBorder="1" applyAlignment="1">
      <alignment horizontal="center"/>
    </xf>
    <xf numFmtId="1" fontId="45" fillId="8" borderId="33" xfId="0" applyNumberFormat="1" applyFont="1" applyFill="1" applyBorder="1" applyAlignment="1">
      <alignment horizontal="center"/>
    </xf>
    <xf numFmtId="1" fontId="45" fillId="0" borderId="68" xfId="0" applyNumberFormat="1" applyFont="1" applyFill="1" applyBorder="1" applyAlignment="1">
      <alignment horizontal="center" vertical="center"/>
    </xf>
    <xf numFmtId="0" fontId="9" fillId="2" borderId="9" xfId="0" applyFont="1" applyFill="1" applyBorder="1"/>
    <xf numFmtId="0" fontId="15" fillId="0" borderId="12" xfId="0" applyFont="1" applyBorder="1" applyAlignment="1">
      <alignment textRotation="90"/>
    </xf>
    <xf numFmtId="0" fontId="15" fillId="15" borderId="12" xfId="0" applyFont="1" applyFill="1" applyBorder="1" applyAlignment="1">
      <alignment textRotation="90"/>
    </xf>
    <xf numFmtId="0" fontId="54" fillId="2" borderId="13" xfId="0" applyFont="1" applyFill="1" applyBorder="1" applyAlignment="1">
      <alignment textRotation="90"/>
    </xf>
    <xf numFmtId="164" fontId="17" fillId="2" borderId="67" xfId="0" applyNumberFormat="1" applyFont="1" applyFill="1" applyBorder="1" applyAlignment="1">
      <alignment horizontal="center"/>
    </xf>
    <xf numFmtId="164" fontId="44" fillId="2" borderId="4" xfId="0" applyNumberFormat="1" applyFont="1" applyFill="1" applyBorder="1" applyAlignment="1">
      <alignment horizontal="center"/>
    </xf>
    <xf numFmtId="164" fontId="45" fillId="0" borderId="8" xfId="0" applyNumberFormat="1" applyFont="1" applyBorder="1" applyAlignment="1">
      <alignment horizontal="center"/>
    </xf>
    <xf numFmtId="164" fontId="45" fillId="0" borderId="23" xfId="0" applyNumberFormat="1" applyFont="1" applyBorder="1" applyAlignment="1">
      <alignment horizontal="center"/>
    </xf>
    <xf numFmtId="164" fontId="17" fillId="2" borderId="7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 vertical="center"/>
    </xf>
    <xf numFmtId="1" fontId="17" fillId="2" borderId="33" xfId="0" applyNumberFormat="1" applyFont="1" applyFill="1" applyBorder="1" applyAlignment="1">
      <alignment horizontal="center"/>
    </xf>
    <xf numFmtId="164" fontId="44" fillId="2" borderId="74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7" fillId="2" borderId="22" xfId="0" applyFont="1" applyFill="1" applyBorder="1" applyAlignment="1"/>
    <xf numFmtId="164" fontId="4" fillId="4" borderId="31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164" fontId="20" fillId="2" borderId="31" xfId="0" applyNumberFormat="1" applyFont="1" applyFill="1" applyBorder="1" applyAlignment="1"/>
    <xf numFmtId="0" fontId="8" fillId="0" borderId="22" xfId="0" applyFont="1" applyBorder="1" applyAlignment="1">
      <alignment horizontal="center"/>
    </xf>
    <xf numFmtId="164" fontId="8" fillId="2" borderId="31" xfId="0" applyNumberFormat="1" applyFont="1" applyFill="1" applyBorder="1" applyAlignment="1"/>
    <xf numFmtId="1" fontId="8" fillId="2" borderId="22" xfId="0" applyNumberFormat="1" applyFont="1" applyFill="1" applyBorder="1" applyAlignment="1">
      <alignment horizontal="center"/>
    </xf>
    <xf numFmtId="2" fontId="30" fillId="2" borderId="22" xfId="0" applyNumberFormat="1" applyFont="1" applyFill="1" applyBorder="1" applyAlignment="1">
      <alignment horizontal="center"/>
    </xf>
    <xf numFmtId="164" fontId="17" fillId="4" borderId="31" xfId="0" applyNumberFormat="1" applyFont="1" applyFill="1" applyBorder="1" applyAlignment="1"/>
    <xf numFmtId="1" fontId="17" fillId="2" borderId="22" xfId="0" applyNumberFormat="1" applyFont="1" applyFill="1" applyBorder="1" applyAlignment="1">
      <alignment horizontal="center"/>
    </xf>
    <xf numFmtId="1" fontId="16" fillId="2" borderId="22" xfId="0" applyNumberFormat="1" applyFont="1" applyFill="1" applyBorder="1" applyAlignment="1">
      <alignment horizontal="center" textRotation="90"/>
    </xf>
    <xf numFmtId="1" fontId="58" fillId="0" borderId="84" xfId="0" applyNumberFormat="1" applyFont="1" applyBorder="1" applyAlignment="1" applyProtection="1">
      <alignment horizontal="center"/>
    </xf>
    <xf numFmtId="2" fontId="31" fillId="0" borderId="85" xfId="0" applyNumberFormat="1" applyFont="1" applyBorder="1" applyAlignment="1" applyProtection="1">
      <alignment horizontal="center"/>
    </xf>
    <xf numFmtId="2" fontId="32" fillId="0" borderId="85" xfId="0" applyNumberFormat="1" applyFont="1" applyBorder="1" applyAlignment="1" applyProtection="1">
      <alignment horizontal="center"/>
    </xf>
    <xf numFmtId="0" fontId="59" fillId="0" borderId="85" xfId="0" applyFont="1" applyBorder="1" applyAlignment="1" applyProtection="1">
      <alignment horizontal="center"/>
    </xf>
    <xf numFmtId="1" fontId="58" fillId="0" borderId="85" xfId="0" applyNumberFormat="1" applyFont="1" applyBorder="1" applyAlignment="1" applyProtection="1">
      <alignment horizontal="center"/>
    </xf>
    <xf numFmtId="1" fontId="56" fillId="0" borderId="85" xfId="0" applyNumberFormat="1" applyFont="1" applyBorder="1" applyAlignment="1" applyProtection="1">
      <alignment horizontal="center"/>
    </xf>
    <xf numFmtId="2" fontId="53" fillId="13" borderId="85" xfId="0" applyNumberFormat="1" applyFont="1" applyFill="1" applyBorder="1" applyAlignment="1" applyProtection="1">
      <alignment horizontal="center"/>
    </xf>
    <xf numFmtId="2" fontId="27" fillId="0" borderId="85" xfId="0" applyNumberFormat="1" applyFont="1" applyBorder="1" applyAlignment="1" applyProtection="1">
      <alignment horizontal="center"/>
    </xf>
    <xf numFmtId="0" fontId="60" fillId="0" borderId="86" xfId="0" applyFont="1" applyBorder="1" applyAlignment="1" applyProtection="1">
      <alignment horizontal="center"/>
    </xf>
    <xf numFmtId="1" fontId="30" fillId="0" borderId="20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0" fontId="73" fillId="2" borderId="46" xfId="0" applyFont="1" applyFill="1" applyBorder="1" applyAlignment="1"/>
    <xf numFmtId="0" fontId="48" fillId="0" borderId="6" xfId="0" applyFont="1" applyBorder="1" applyAlignment="1">
      <alignment horizontal="center"/>
    </xf>
    <xf numFmtId="0" fontId="73" fillId="0" borderId="46" xfId="0" applyFont="1" applyBorder="1"/>
    <xf numFmtId="49" fontId="73" fillId="0" borderId="46" xfId="0" applyNumberFormat="1" applyFont="1" applyBorder="1" applyAlignment="1">
      <alignment horizontal="center"/>
    </xf>
    <xf numFmtId="0" fontId="74" fillId="0" borderId="0" xfId="0" applyFont="1"/>
    <xf numFmtId="164" fontId="45" fillId="0" borderId="67" xfId="0" applyNumberFormat="1" applyFont="1" applyFill="1" applyBorder="1" applyAlignment="1">
      <alignment horizontal="center"/>
    </xf>
    <xf numFmtId="0" fontId="75" fillId="0" borderId="0" xfId="0" applyFont="1" applyBorder="1" applyAlignment="1" applyProtection="1">
      <alignment horizontal="center" vertical="center" wrapText="1"/>
    </xf>
    <xf numFmtId="0" fontId="76" fillId="0" borderId="52" xfId="0" applyFont="1" applyBorder="1" applyAlignment="1" applyProtection="1">
      <alignment horizontal="center"/>
    </xf>
    <xf numFmtId="0" fontId="76" fillId="0" borderId="82" xfId="0" applyFont="1" applyBorder="1" applyAlignment="1" applyProtection="1">
      <alignment horizontal="center"/>
    </xf>
    <xf numFmtId="0" fontId="77" fillId="0" borderId="46" xfId="0" applyFont="1" applyBorder="1"/>
    <xf numFmtId="0" fontId="77" fillId="0" borderId="0" xfId="0" applyFont="1"/>
    <xf numFmtId="1" fontId="44" fillId="0" borderId="3" xfId="0" applyNumberFormat="1" applyFont="1" applyFill="1" applyBorder="1" applyAlignment="1">
      <alignment horizontal="center" vertical="center"/>
    </xf>
    <xf numFmtId="1" fontId="45" fillId="0" borderId="6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164" fontId="12" fillId="0" borderId="87" xfId="0" applyNumberFormat="1" applyFont="1" applyBorder="1" applyAlignment="1">
      <alignment horizontal="center"/>
    </xf>
    <xf numFmtId="164" fontId="15" fillId="5" borderId="87" xfId="0" applyNumberFormat="1" applyFont="1" applyFill="1" applyBorder="1" applyAlignment="1">
      <alignment horizontal="center"/>
    </xf>
    <xf numFmtId="2" fontId="53" fillId="4" borderId="87" xfId="0" applyNumberFormat="1" applyFont="1" applyFill="1" applyBorder="1" applyAlignment="1">
      <alignment horizontal="center"/>
    </xf>
    <xf numFmtId="164" fontId="18" fillId="3" borderId="87" xfId="0" applyNumberFormat="1" applyFont="1" applyFill="1" applyBorder="1" applyAlignment="1">
      <alignment horizontal="center"/>
    </xf>
    <xf numFmtId="164" fontId="15" fillId="3" borderId="87" xfId="0" applyNumberFormat="1" applyFont="1" applyFill="1" applyBorder="1" applyAlignment="1">
      <alignment horizontal="center"/>
    </xf>
    <xf numFmtId="0" fontId="16" fillId="0" borderId="87" xfId="0" applyFont="1" applyBorder="1" applyAlignment="1">
      <alignment horizontal="center" textRotation="90"/>
    </xf>
    <xf numFmtId="0" fontId="16" fillId="4" borderId="88" xfId="0" applyFont="1" applyFill="1" applyBorder="1" applyAlignment="1">
      <alignment horizontal="center" textRotation="90"/>
    </xf>
    <xf numFmtId="164" fontId="80" fillId="14" borderId="79" xfId="0" applyNumberFormat="1" applyFont="1" applyFill="1" applyBorder="1" applyAlignment="1" applyProtection="1">
      <alignment horizontal="center"/>
    </xf>
    <xf numFmtId="1" fontId="45" fillId="2" borderId="33" xfId="0" applyNumberFormat="1" applyFont="1" applyFill="1" applyBorder="1" applyAlignment="1">
      <alignment horizontal="center"/>
    </xf>
    <xf numFmtId="0" fontId="62" fillId="0" borderId="33" xfId="0" applyFont="1" applyBorder="1"/>
    <xf numFmtId="164" fontId="45" fillId="2" borderId="74" xfId="0" applyNumberFormat="1" applyFont="1" applyFill="1" applyBorder="1" applyAlignment="1">
      <alignment horizontal="center"/>
    </xf>
    <xf numFmtId="164" fontId="44" fillId="0" borderId="43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 horizontal="center"/>
    </xf>
    <xf numFmtId="2" fontId="31" fillId="0" borderId="76" xfId="0" applyNumberFormat="1" applyFont="1" applyBorder="1" applyAlignment="1" applyProtection="1">
      <alignment horizontal="center"/>
    </xf>
    <xf numFmtId="2" fontId="32" fillId="0" borderId="76" xfId="0" applyNumberFormat="1" applyFont="1" applyBorder="1" applyAlignment="1" applyProtection="1">
      <alignment horizontal="center"/>
    </xf>
    <xf numFmtId="0" fontId="59" fillId="0" borderId="76" xfId="0" applyFont="1" applyBorder="1" applyAlignment="1" applyProtection="1">
      <alignment horizontal="center"/>
    </xf>
    <xf numFmtId="1" fontId="58" fillId="0" borderId="76" xfId="0" applyNumberFormat="1" applyFont="1" applyBorder="1" applyAlignment="1" applyProtection="1">
      <alignment horizontal="center"/>
    </xf>
    <xf numFmtId="1" fontId="56" fillId="0" borderId="76" xfId="0" applyNumberFormat="1" applyFont="1" applyBorder="1" applyAlignment="1" applyProtection="1">
      <alignment horizontal="center"/>
    </xf>
    <xf numFmtId="2" fontId="53" fillId="13" borderId="76" xfId="0" applyNumberFormat="1" applyFont="1" applyFill="1" applyBorder="1" applyAlignment="1" applyProtection="1">
      <alignment horizontal="center"/>
    </xf>
    <xf numFmtId="2" fontId="27" fillId="0" borderId="76" xfId="0" applyNumberFormat="1" applyFont="1" applyBorder="1" applyAlignment="1" applyProtection="1">
      <alignment horizontal="center"/>
    </xf>
    <xf numFmtId="0" fontId="60" fillId="0" borderId="76" xfId="0" applyFont="1" applyBorder="1" applyAlignment="1" applyProtection="1">
      <alignment horizontal="center"/>
    </xf>
    <xf numFmtId="1" fontId="58" fillId="0" borderId="72" xfId="0" applyNumberFormat="1" applyFont="1" applyBorder="1" applyAlignment="1" applyProtection="1">
      <alignment horizontal="center"/>
    </xf>
    <xf numFmtId="2" fontId="31" fillId="0" borderId="33" xfId="0" applyNumberFormat="1" applyFont="1" applyBorder="1" applyAlignment="1" applyProtection="1">
      <alignment horizontal="center"/>
    </xf>
    <xf numFmtId="2" fontId="32" fillId="0" borderId="33" xfId="0" applyNumberFormat="1" applyFont="1" applyBorder="1" applyAlignment="1" applyProtection="1">
      <alignment horizontal="center"/>
    </xf>
    <xf numFmtId="0" fontId="59" fillId="0" borderId="33" xfId="0" applyFont="1" applyBorder="1" applyAlignment="1" applyProtection="1">
      <alignment horizontal="center"/>
    </xf>
    <xf numFmtId="1" fontId="58" fillId="0" borderId="33" xfId="0" applyNumberFormat="1" applyFont="1" applyBorder="1" applyAlignment="1" applyProtection="1">
      <alignment horizontal="center"/>
    </xf>
    <xf numFmtId="1" fontId="56" fillId="0" borderId="33" xfId="0" applyNumberFormat="1" applyFont="1" applyBorder="1" applyAlignment="1" applyProtection="1">
      <alignment horizontal="center"/>
    </xf>
    <xf numFmtId="2" fontId="53" fillId="13" borderId="33" xfId="0" applyNumberFormat="1" applyFont="1" applyFill="1" applyBorder="1" applyAlignment="1" applyProtection="1">
      <alignment horizontal="center"/>
    </xf>
    <xf numFmtId="2" fontId="27" fillId="0" borderId="33" xfId="0" applyNumberFormat="1" applyFont="1" applyBorder="1" applyAlignment="1" applyProtection="1">
      <alignment horizontal="center"/>
    </xf>
    <xf numFmtId="0" fontId="60" fillId="0" borderId="33" xfId="0" applyFont="1" applyBorder="1" applyAlignment="1" applyProtection="1">
      <alignment horizontal="center"/>
    </xf>
    <xf numFmtId="1" fontId="58" fillId="0" borderId="81" xfId="0" applyNumberFormat="1" applyFont="1" applyBorder="1" applyAlignment="1" applyProtection="1">
      <alignment horizontal="center"/>
    </xf>
    <xf numFmtId="2" fontId="31" fillId="0" borderId="87" xfId="0" applyNumberFormat="1" applyFont="1" applyBorder="1" applyAlignment="1" applyProtection="1">
      <alignment horizontal="center"/>
    </xf>
    <xf numFmtId="2" fontId="32" fillId="0" borderId="87" xfId="0" applyNumberFormat="1" applyFont="1" applyBorder="1" applyAlignment="1" applyProtection="1">
      <alignment horizontal="center"/>
    </xf>
    <xf numFmtId="0" fontId="59" fillId="0" borderId="87" xfId="0" applyFont="1" applyBorder="1" applyAlignment="1" applyProtection="1">
      <alignment horizontal="center"/>
    </xf>
    <xf numFmtId="1" fontId="58" fillId="0" borderId="87" xfId="0" applyNumberFormat="1" applyFont="1" applyBorder="1" applyAlignment="1" applyProtection="1">
      <alignment horizontal="center"/>
    </xf>
    <xf numFmtId="1" fontId="56" fillId="0" borderId="87" xfId="0" applyNumberFormat="1" applyFont="1" applyBorder="1" applyAlignment="1" applyProtection="1">
      <alignment horizontal="center"/>
    </xf>
    <xf numFmtId="2" fontId="53" fillId="13" borderId="87" xfId="0" applyNumberFormat="1" applyFont="1" applyFill="1" applyBorder="1" applyAlignment="1" applyProtection="1">
      <alignment horizontal="center"/>
    </xf>
    <xf numFmtId="2" fontId="27" fillId="0" borderId="87" xfId="0" applyNumberFormat="1" applyFont="1" applyBorder="1" applyAlignment="1" applyProtection="1">
      <alignment horizontal="center"/>
    </xf>
    <xf numFmtId="0" fontId="60" fillId="0" borderId="87" xfId="0" applyFont="1" applyBorder="1" applyAlignment="1" applyProtection="1">
      <alignment horizontal="center"/>
    </xf>
    <xf numFmtId="0" fontId="9" fillId="8" borderId="46" xfId="0" applyFont="1" applyFill="1" applyBorder="1"/>
    <xf numFmtId="164" fontId="17" fillId="2" borderId="73" xfId="0" applyNumberFormat="1" applyFont="1" applyFill="1" applyBorder="1" applyAlignment="1">
      <alignment horizontal="center"/>
    </xf>
    <xf numFmtId="164" fontId="17" fillId="4" borderId="72" xfId="0" applyNumberFormat="1" applyFont="1" applyFill="1" applyBorder="1" applyAlignment="1">
      <alignment horizontal="center"/>
    </xf>
    <xf numFmtId="164" fontId="17" fillId="2" borderId="89" xfId="0" applyNumberFormat="1" applyFont="1" applyFill="1" applyBorder="1" applyAlignment="1">
      <alignment horizontal="center"/>
    </xf>
    <xf numFmtId="1" fontId="20" fillId="0" borderId="75" xfId="0" applyNumberFormat="1" applyFont="1" applyFill="1" applyBorder="1" applyAlignment="1">
      <alignment horizontal="center" vertical="center"/>
    </xf>
    <xf numFmtId="1" fontId="17" fillId="8" borderId="6" xfId="0" applyNumberFormat="1" applyFont="1" applyFill="1" applyBorder="1" applyAlignment="1">
      <alignment horizontal="center" vertical="center"/>
    </xf>
    <xf numFmtId="164" fontId="17" fillId="2" borderId="33" xfId="0" applyNumberFormat="1" applyFont="1" applyFill="1" applyBorder="1" applyAlignment="1">
      <alignment horizontal="center"/>
    </xf>
    <xf numFmtId="164" fontId="17" fillId="2" borderId="81" xfId="0" applyNumberFormat="1" applyFont="1" applyFill="1" applyBorder="1" applyAlignment="1">
      <alignment horizontal="center"/>
    </xf>
    <xf numFmtId="164" fontId="17" fillId="2" borderId="87" xfId="0" applyNumberFormat="1" applyFont="1" applyFill="1" applyBorder="1" applyAlignment="1">
      <alignment horizont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87" xfId="0" applyNumberFormat="1" applyFont="1" applyFill="1" applyBorder="1" applyAlignment="1">
      <alignment horizontal="center" vertical="center"/>
    </xf>
    <xf numFmtId="1" fontId="17" fillId="8" borderId="33" xfId="0" applyNumberFormat="1" applyFont="1" applyFill="1" applyBorder="1" applyAlignment="1">
      <alignment horizontal="center" vertical="center"/>
    </xf>
    <xf numFmtId="164" fontId="44" fillId="2" borderId="67" xfId="0" applyNumberFormat="1" applyFont="1" applyFill="1" applyBorder="1" applyAlignment="1">
      <alignment horizontal="center"/>
    </xf>
    <xf numFmtId="0" fontId="62" fillId="0" borderId="33" xfId="0" applyFont="1" applyBorder="1" applyAlignment="1"/>
    <xf numFmtId="164" fontId="17" fillId="0" borderId="26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164" fontId="17" fillId="0" borderId="36" xfId="0" applyNumberFormat="1" applyFont="1" applyBorder="1" applyAlignment="1">
      <alignment horizontal="center"/>
    </xf>
    <xf numFmtId="164" fontId="45" fillId="0" borderId="70" xfId="0" applyNumberFormat="1" applyFont="1" applyFill="1" applyBorder="1" applyAlignment="1">
      <alignment horizontal="center"/>
    </xf>
    <xf numFmtId="1" fontId="70" fillId="0" borderId="46" xfId="0" applyNumberFormat="1" applyFont="1" applyBorder="1" applyAlignment="1">
      <alignment horizontal="center"/>
    </xf>
    <xf numFmtId="1" fontId="45" fillId="0" borderId="33" xfId="0" applyNumberFormat="1" applyFont="1" applyFill="1" applyBorder="1" applyAlignment="1">
      <alignment horizontal="center" vertical="center"/>
    </xf>
    <xf numFmtId="164" fontId="44" fillId="2" borderId="26" xfId="0" applyNumberFormat="1" applyFont="1" applyFill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62" fillId="0" borderId="16" xfId="0" applyFont="1" applyBorder="1" applyAlignment="1"/>
    <xf numFmtId="0" fontId="17" fillId="0" borderId="88" xfId="0" applyFont="1" applyBorder="1" applyAlignment="1" applyProtection="1">
      <alignment horizontal="center"/>
    </xf>
    <xf numFmtId="0" fontId="9" fillId="0" borderId="87" xfId="0" applyFont="1" applyBorder="1"/>
    <xf numFmtId="164" fontId="45" fillId="0" borderId="81" xfId="0" applyNumberFormat="1" applyFont="1" applyBorder="1" applyAlignment="1">
      <alignment horizontal="center"/>
    </xf>
    <xf numFmtId="0" fontId="9" fillId="0" borderId="6" xfId="0" applyFont="1" applyBorder="1" applyAlignment="1"/>
    <xf numFmtId="1" fontId="45" fillId="0" borderId="87" xfId="0" applyNumberFormat="1" applyFont="1" applyBorder="1" applyAlignment="1">
      <alignment horizontal="center"/>
    </xf>
    <xf numFmtId="1" fontId="45" fillId="8" borderId="6" xfId="0" applyNumberFormat="1" applyFont="1" applyFill="1" applyBorder="1" applyAlignment="1">
      <alignment horizontal="center"/>
    </xf>
    <xf numFmtId="164" fontId="45" fillId="0" borderId="32" xfId="0" applyNumberFormat="1" applyFont="1" applyBorder="1" applyAlignment="1">
      <alignment horizontal="center"/>
    </xf>
    <xf numFmtId="164" fontId="45" fillId="0" borderId="46" xfId="0" applyNumberFormat="1" applyFont="1" applyBorder="1" applyAlignment="1">
      <alignment horizontal="center"/>
    </xf>
    <xf numFmtId="1" fontId="45" fillId="0" borderId="3" xfId="0" applyNumberFormat="1" applyFont="1" applyBorder="1" applyAlignment="1">
      <alignment horizontal="center"/>
    </xf>
    <xf numFmtId="1" fontId="45" fillId="2" borderId="6" xfId="0" applyNumberFormat="1" applyFont="1" applyFill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164" fontId="70" fillId="0" borderId="33" xfId="0" applyNumberFormat="1" applyFont="1" applyBorder="1" applyAlignment="1">
      <alignment horizontal="center"/>
    </xf>
    <xf numFmtId="1" fontId="45" fillId="0" borderId="3" xfId="0" applyNumberFormat="1" applyFont="1" applyFill="1" applyBorder="1" applyAlignment="1">
      <alignment horizontal="center" vertical="center"/>
    </xf>
    <xf numFmtId="0" fontId="62" fillId="0" borderId="6" xfId="0" applyFont="1" applyBorder="1"/>
    <xf numFmtId="2" fontId="53" fillId="14" borderId="77" xfId="0" applyNumberFormat="1" applyFont="1" applyFill="1" applyBorder="1" applyAlignment="1" applyProtection="1">
      <alignment horizontal="center"/>
    </xf>
    <xf numFmtId="2" fontId="53" fillId="14" borderId="34" xfId="0" applyNumberFormat="1" applyFont="1" applyFill="1" applyBorder="1" applyAlignment="1" applyProtection="1">
      <alignment horizontal="center"/>
    </xf>
    <xf numFmtId="2" fontId="53" fillId="14" borderId="90" xfId="0" applyNumberFormat="1" applyFont="1" applyFill="1" applyBorder="1" applyAlignment="1" applyProtection="1">
      <alignment horizontal="center"/>
    </xf>
    <xf numFmtId="164" fontId="44" fillId="0" borderId="26" xfId="0" applyNumberFormat="1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" fontId="45" fillId="0" borderId="6" xfId="0" applyNumberFormat="1" applyFont="1" applyFill="1" applyBorder="1" applyAlignment="1">
      <alignment horizontal="center" vertical="center"/>
    </xf>
    <xf numFmtId="2" fontId="30" fillId="4" borderId="87" xfId="0" applyNumberFormat="1" applyFont="1" applyFill="1" applyBorder="1" applyAlignment="1">
      <alignment horizontal="center"/>
    </xf>
    <xf numFmtId="2" fontId="31" fillId="0" borderId="6" xfId="0" applyNumberFormat="1" applyFont="1" applyBorder="1" applyAlignment="1" applyProtection="1">
      <alignment horizontal="center"/>
    </xf>
    <xf numFmtId="164" fontId="17" fillId="2" borderId="91" xfId="0" applyNumberFormat="1" applyFont="1" applyFill="1" applyBorder="1" applyAlignment="1">
      <alignment horizontal="center"/>
    </xf>
    <xf numFmtId="1" fontId="20" fillId="0" borderId="92" xfId="0" applyNumberFormat="1" applyFont="1" applyFill="1" applyBorder="1" applyAlignment="1">
      <alignment horizontal="center" vertical="center"/>
    </xf>
    <xf numFmtId="1" fontId="17" fillId="2" borderId="92" xfId="0" applyNumberFormat="1" applyFont="1" applyFill="1" applyBorder="1" applyAlignment="1">
      <alignment horizontal="center"/>
    </xf>
    <xf numFmtId="164" fontId="17" fillId="2" borderId="93" xfId="0" applyNumberFormat="1" applyFont="1" applyFill="1" applyBorder="1" applyAlignment="1">
      <alignment horizontal="center"/>
    </xf>
    <xf numFmtId="0" fontId="62" fillId="0" borderId="94" xfId="0" applyFont="1" applyBorder="1"/>
    <xf numFmtId="164" fontId="17" fillId="2" borderId="95" xfId="0" applyNumberFormat="1" applyFont="1" applyFill="1" applyBorder="1" applyAlignment="1">
      <alignment horizontal="center"/>
    </xf>
    <xf numFmtId="0" fontId="9" fillId="0" borderId="96" xfId="0" applyFont="1" applyBorder="1"/>
    <xf numFmtId="164" fontId="17" fillId="2" borderId="98" xfId="0" applyNumberFormat="1" applyFont="1" applyFill="1" applyBorder="1" applyAlignment="1">
      <alignment horizontal="center"/>
    </xf>
    <xf numFmtId="0" fontId="9" fillId="0" borderId="99" xfId="0" applyFont="1" applyBorder="1"/>
    <xf numFmtId="164" fontId="17" fillId="4" borderId="95" xfId="0" applyNumberFormat="1" applyFont="1" applyFill="1" applyBorder="1" applyAlignment="1">
      <alignment horizontal="center"/>
    </xf>
    <xf numFmtId="1" fontId="20" fillId="0" borderId="100" xfId="0" applyNumberFormat="1" applyFont="1" applyFill="1" applyBorder="1" applyAlignment="1">
      <alignment horizontal="center" vertical="center"/>
    </xf>
    <xf numFmtId="1" fontId="20" fillId="0" borderId="96" xfId="0" applyNumberFormat="1" applyFont="1" applyFill="1" applyBorder="1" applyAlignment="1">
      <alignment horizontal="center" vertical="center"/>
    </xf>
    <xf numFmtId="1" fontId="20" fillId="0" borderId="101" xfId="0" applyNumberFormat="1" applyFont="1" applyFill="1" applyBorder="1" applyAlignment="1">
      <alignment horizontal="center" vertical="center"/>
    </xf>
    <xf numFmtId="164" fontId="12" fillId="0" borderId="100" xfId="0" applyNumberFormat="1" applyFont="1" applyBorder="1" applyAlignment="1">
      <alignment horizontal="center"/>
    </xf>
    <xf numFmtId="164" fontId="15" fillId="5" borderId="100" xfId="0" applyNumberFormat="1" applyFont="1" applyFill="1" applyBorder="1" applyAlignment="1">
      <alignment horizontal="center"/>
    </xf>
    <xf numFmtId="2" fontId="30" fillId="4" borderId="100" xfId="0" applyNumberFormat="1" applyFont="1" applyFill="1" applyBorder="1" applyAlignment="1">
      <alignment horizontal="center"/>
    </xf>
    <xf numFmtId="164" fontId="18" fillId="3" borderId="100" xfId="0" applyNumberFormat="1" applyFont="1" applyFill="1" applyBorder="1" applyAlignment="1">
      <alignment horizontal="center"/>
    </xf>
    <xf numFmtId="164" fontId="15" fillId="3" borderId="100" xfId="0" applyNumberFormat="1" applyFont="1" applyFill="1" applyBorder="1" applyAlignment="1">
      <alignment horizontal="center"/>
    </xf>
    <xf numFmtId="0" fontId="16" fillId="0" borderId="100" xfId="0" applyFont="1" applyBorder="1" applyAlignment="1">
      <alignment horizontal="center" textRotation="90"/>
    </xf>
    <xf numFmtId="0" fontId="16" fillId="4" borderId="102" xfId="0" applyFont="1" applyFill="1" applyBorder="1" applyAlignment="1">
      <alignment horizontal="center" textRotation="90"/>
    </xf>
    <xf numFmtId="164" fontId="12" fillId="0" borderId="96" xfId="0" applyNumberFormat="1" applyFont="1" applyBorder="1" applyAlignment="1">
      <alignment horizontal="center"/>
    </xf>
    <xf numFmtId="164" fontId="15" fillId="5" borderId="96" xfId="0" applyNumberFormat="1" applyFont="1" applyFill="1" applyBorder="1" applyAlignment="1">
      <alignment horizontal="center"/>
    </xf>
    <xf numFmtId="2" fontId="30" fillId="4" borderId="96" xfId="0" applyNumberFormat="1" applyFont="1" applyFill="1" applyBorder="1" applyAlignment="1">
      <alignment horizontal="center"/>
    </xf>
    <xf numFmtId="164" fontId="18" fillId="3" borderId="96" xfId="0" applyNumberFormat="1" applyFont="1" applyFill="1" applyBorder="1" applyAlignment="1">
      <alignment horizontal="center"/>
    </xf>
    <xf numFmtId="164" fontId="15" fillId="3" borderId="96" xfId="0" applyNumberFormat="1" applyFont="1" applyFill="1" applyBorder="1" applyAlignment="1">
      <alignment horizontal="center"/>
    </xf>
    <xf numFmtId="0" fontId="16" fillId="0" borderId="96" xfId="0" applyFont="1" applyBorder="1" applyAlignment="1">
      <alignment horizontal="center" textRotation="90"/>
    </xf>
    <xf numFmtId="0" fontId="16" fillId="4" borderId="97" xfId="0" applyFont="1" applyFill="1" applyBorder="1" applyAlignment="1">
      <alignment horizontal="center" textRotation="90"/>
    </xf>
    <xf numFmtId="164" fontId="12" fillId="0" borderId="101" xfId="0" applyNumberFormat="1" applyFont="1" applyBorder="1" applyAlignment="1">
      <alignment horizontal="center"/>
    </xf>
    <xf numFmtId="164" fontId="15" fillId="5" borderId="101" xfId="0" applyNumberFormat="1" applyFont="1" applyFill="1" applyBorder="1" applyAlignment="1">
      <alignment horizontal="center"/>
    </xf>
    <xf numFmtId="2" fontId="30" fillId="4" borderId="101" xfId="0" applyNumberFormat="1" applyFont="1" applyFill="1" applyBorder="1" applyAlignment="1">
      <alignment horizontal="center"/>
    </xf>
    <xf numFmtId="164" fontId="18" fillId="3" borderId="101" xfId="0" applyNumberFormat="1" applyFont="1" applyFill="1" applyBorder="1" applyAlignment="1">
      <alignment horizontal="center"/>
    </xf>
    <xf numFmtId="164" fontId="15" fillId="3" borderId="101" xfId="0" applyNumberFormat="1" applyFont="1" applyFill="1" applyBorder="1" applyAlignment="1">
      <alignment horizontal="center"/>
    </xf>
    <xf numFmtId="0" fontId="16" fillId="0" borderId="101" xfId="0" applyFont="1" applyBorder="1" applyAlignment="1">
      <alignment horizontal="center" textRotation="90"/>
    </xf>
    <xf numFmtId="0" fontId="16" fillId="4" borderId="103" xfId="0" applyFont="1" applyFill="1" applyBorder="1" applyAlignment="1">
      <alignment horizontal="center" textRotation="90"/>
    </xf>
    <xf numFmtId="1" fontId="58" fillId="0" borderId="67" xfId="0" applyNumberFormat="1" applyFont="1" applyBorder="1" applyAlignment="1" applyProtection="1">
      <alignment horizontal="center"/>
    </xf>
    <xf numFmtId="2" fontId="32" fillId="0" borderId="68" xfId="0" applyNumberFormat="1" applyFont="1" applyBorder="1" applyAlignment="1" applyProtection="1">
      <alignment horizontal="center"/>
    </xf>
    <xf numFmtId="164" fontId="44" fillId="2" borderId="72" xfId="0" applyNumberFormat="1" applyFont="1" applyFill="1" applyBorder="1" applyAlignment="1">
      <alignment horizontal="center"/>
    </xf>
    <xf numFmtId="164" fontId="12" fillId="0" borderId="72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/>
    </xf>
    <xf numFmtId="164" fontId="17" fillId="0" borderId="49" xfId="0" applyNumberFormat="1" applyFont="1" applyFill="1" applyBorder="1" applyAlignment="1">
      <alignment horizontal="center"/>
    </xf>
    <xf numFmtId="164" fontId="17" fillId="0" borderId="67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 vertical="center"/>
    </xf>
    <xf numFmtId="1" fontId="17" fillId="0" borderId="68" xfId="0" applyNumberFormat="1" applyFont="1" applyFill="1" applyBorder="1" applyAlignment="1">
      <alignment horizontal="center" vertical="center"/>
    </xf>
    <xf numFmtId="1" fontId="70" fillId="0" borderId="6" xfId="0" applyNumberFormat="1" applyFont="1" applyBorder="1" applyAlignment="1">
      <alignment horizontal="center"/>
    </xf>
    <xf numFmtId="0" fontId="62" fillId="0" borderId="7" xfId="0" applyFont="1" applyBorder="1" applyAlignment="1"/>
    <xf numFmtId="1" fontId="17" fillId="0" borderId="9" xfId="0" applyNumberFormat="1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/>
    </xf>
    <xf numFmtId="1" fontId="43" fillId="2" borderId="6" xfId="0" applyNumberFormat="1" applyFont="1" applyFill="1" applyBorder="1" applyAlignment="1">
      <alignment horizontal="center"/>
    </xf>
    <xf numFmtId="164" fontId="70" fillId="0" borderId="6" xfId="0" applyNumberFormat="1" applyFont="1" applyBorder="1" applyAlignment="1">
      <alignment horizontal="center"/>
    </xf>
    <xf numFmtId="164" fontId="17" fillId="2" borderId="33" xfId="0" applyNumberFormat="1" applyFont="1" applyFill="1" applyBorder="1" applyAlignment="1"/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20" fillId="0" borderId="33" xfId="0" applyNumberFormat="1" applyFont="1" applyFill="1" applyBorder="1" applyAlignment="1">
      <alignment horizontal="center" vertical="center"/>
    </xf>
    <xf numFmtId="0" fontId="9" fillId="2" borderId="33" xfId="0" applyFont="1" applyFill="1" applyBorder="1"/>
    <xf numFmtId="164" fontId="20" fillId="0" borderId="46" xfId="0" applyNumberFormat="1" applyFont="1" applyFill="1" applyBorder="1" applyAlignment="1">
      <alignment horizontal="center" vertical="center"/>
    </xf>
    <xf numFmtId="0" fontId="9" fillId="2" borderId="46" xfId="0" applyFont="1" applyFill="1" applyBorder="1"/>
    <xf numFmtId="164" fontId="17" fillId="2" borderId="35" xfId="0" applyNumberFormat="1" applyFont="1" applyFill="1" applyBorder="1" applyAlignment="1">
      <alignment horizontal="center"/>
    </xf>
    <xf numFmtId="164" fontId="17" fillId="2" borderId="45" xfId="0" applyNumberFormat="1" applyFont="1" applyFill="1" applyBorder="1" applyAlignment="1">
      <alignment horizontal="center"/>
    </xf>
    <xf numFmtId="0" fontId="49" fillId="4" borderId="7" xfId="0" applyFont="1" applyFill="1" applyBorder="1" applyAlignment="1"/>
    <xf numFmtId="0" fontId="49" fillId="4" borderId="8" xfId="0" applyFont="1" applyFill="1" applyBorder="1" applyAlignment="1"/>
    <xf numFmtId="0" fontId="47" fillId="4" borderId="37" xfId="0" applyFont="1" applyFill="1" applyBorder="1"/>
    <xf numFmtId="0" fontId="47" fillId="4" borderId="32" xfId="0" applyFont="1" applyFill="1" applyBorder="1"/>
    <xf numFmtId="0" fontId="47" fillId="4" borderId="21" xfId="0" applyFont="1" applyFill="1" applyBorder="1"/>
    <xf numFmtId="0" fontId="47" fillId="4" borderId="23" xfId="0" applyFont="1" applyFill="1" applyBorder="1"/>
    <xf numFmtId="164" fontId="17" fillId="2" borderId="104" xfId="0" applyNumberFormat="1" applyFont="1" applyFill="1" applyBorder="1" applyAlignment="1">
      <alignment horizontal="center"/>
    </xf>
    <xf numFmtId="164" fontId="17" fillId="2" borderId="105" xfId="0" applyNumberFormat="1" applyFont="1" applyFill="1" applyBorder="1" applyAlignment="1">
      <alignment horizontal="center"/>
    </xf>
    <xf numFmtId="0" fontId="49" fillId="4" borderId="37" xfId="0" applyFont="1" applyFill="1" applyBorder="1" applyAlignment="1">
      <alignment horizontal="left"/>
    </xf>
    <xf numFmtId="0" fontId="48" fillId="4" borderId="32" xfId="0" applyFont="1" applyFill="1" applyBorder="1" applyAlignment="1">
      <alignment horizontal="left"/>
    </xf>
    <xf numFmtId="0" fontId="73" fillId="4" borderId="44" xfId="0" applyFont="1" applyFill="1" applyBorder="1"/>
    <xf numFmtId="0" fontId="73" fillId="4" borderId="45" xfId="0" applyFont="1" applyFill="1" applyBorder="1"/>
    <xf numFmtId="164" fontId="12" fillId="0" borderId="73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/>
    </xf>
    <xf numFmtId="164" fontId="15" fillId="5" borderId="46" xfId="0" applyNumberFormat="1" applyFont="1" applyFill="1" applyBorder="1" applyAlignment="1">
      <alignment horizontal="center"/>
    </xf>
    <xf numFmtId="2" fontId="30" fillId="4" borderId="46" xfId="0" applyNumberFormat="1" applyFont="1" applyFill="1" applyBorder="1" applyAlignment="1">
      <alignment horizontal="center"/>
    </xf>
    <xf numFmtId="164" fontId="18" fillId="3" borderId="46" xfId="0" applyNumberFormat="1" applyFont="1" applyFill="1" applyBorder="1" applyAlignment="1">
      <alignment horizontal="center"/>
    </xf>
    <xf numFmtId="164" fontId="15" fillId="3" borderId="46" xfId="0" applyNumberFormat="1" applyFont="1" applyFill="1" applyBorder="1" applyAlignment="1">
      <alignment horizontal="center"/>
    </xf>
    <xf numFmtId="0" fontId="16" fillId="0" borderId="46" xfId="0" applyFont="1" applyBorder="1" applyAlignment="1">
      <alignment horizontal="center" textRotation="90"/>
    </xf>
    <xf numFmtId="0" fontId="16" fillId="4" borderId="66" xfId="0" applyFont="1" applyFill="1" applyBorder="1" applyAlignment="1">
      <alignment horizontal="center" textRotation="90"/>
    </xf>
    <xf numFmtId="0" fontId="47" fillId="4" borderId="21" xfId="0" applyFont="1" applyFill="1" applyBorder="1" applyAlignment="1">
      <alignment horizontal="left"/>
    </xf>
    <xf numFmtId="0" fontId="47" fillId="4" borderId="23" xfId="0" applyFont="1" applyFill="1" applyBorder="1" applyAlignment="1">
      <alignment horizontal="left"/>
    </xf>
    <xf numFmtId="164" fontId="4" fillId="2" borderId="72" xfId="0" applyNumberFormat="1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164" fontId="2" fillId="3" borderId="33" xfId="0" applyNumberFormat="1" applyFont="1" applyFill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164" fontId="4" fillId="2" borderId="73" xfId="0" applyNumberFormat="1" applyFont="1" applyFill="1" applyBorder="1" applyAlignment="1">
      <alignment horizontal="center"/>
    </xf>
    <xf numFmtId="164" fontId="7" fillId="3" borderId="46" xfId="0" applyNumberFormat="1" applyFont="1" applyFill="1" applyBorder="1" applyAlignment="1">
      <alignment horizontal="center"/>
    </xf>
    <xf numFmtId="164" fontId="2" fillId="3" borderId="46" xfId="0" applyNumberFormat="1" applyFont="1" applyFill="1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164" fontId="4" fillId="4" borderId="72" xfId="0" applyNumberFormat="1" applyFont="1" applyFill="1" applyBorder="1" applyAlignment="1">
      <alignment horizontal="center"/>
    </xf>
    <xf numFmtId="0" fontId="47" fillId="4" borderId="34" xfId="0" applyFont="1" applyFill="1" applyBorder="1" applyAlignment="1">
      <alignment horizontal="left"/>
    </xf>
    <xf numFmtId="0" fontId="47" fillId="4" borderId="44" xfId="0" applyFont="1" applyFill="1" applyBorder="1"/>
    <xf numFmtId="0" fontId="47" fillId="4" borderId="45" xfId="0" applyFont="1" applyFill="1" applyBorder="1"/>
    <xf numFmtId="0" fontId="73" fillId="0" borderId="44" xfId="0" applyFont="1" applyBorder="1"/>
    <xf numFmtId="0" fontId="73" fillId="0" borderId="73" xfId="0" applyFont="1" applyBorder="1"/>
    <xf numFmtId="164" fontId="43" fillId="2" borderId="8" xfId="0" applyNumberFormat="1" applyFont="1" applyFill="1" applyBorder="1" applyAlignment="1">
      <alignment horizontal="center"/>
    </xf>
    <xf numFmtId="1" fontId="81" fillId="0" borderId="33" xfId="0" applyNumberFormat="1" applyFont="1" applyBorder="1" applyAlignment="1">
      <alignment horizontal="center"/>
    </xf>
    <xf numFmtId="164" fontId="81" fillId="2" borderId="35" xfId="0" applyNumberFormat="1" applyFont="1" applyFill="1" applyBorder="1" applyAlignment="1">
      <alignment horizontal="center"/>
    </xf>
    <xf numFmtId="0" fontId="82" fillId="0" borderId="21" xfId="0" applyFont="1" applyBorder="1" applyAlignment="1">
      <alignment horizontal="center"/>
    </xf>
    <xf numFmtId="164" fontId="34" fillId="3" borderId="6" xfId="0" applyNumberFormat="1" applyFont="1" applyFill="1" applyBorder="1" applyAlignment="1">
      <alignment horizontal="center"/>
    </xf>
    <xf numFmtId="164" fontId="83" fillId="3" borderId="6" xfId="0" applyNumberFormat="1" applyFont="1" applyFill="1" applyBorder="1" applyAlignment="1">
      <alignment horizontal="center"/>
    </xf>
    <xf numFmtId="164" fontId="43" fillId="2" borderId="15" xfId="0" applyNumberFormat="1" applyFont="1" applyFill="1" applyBorder="1"/>
    <xf numFmtId="2" fontId="34" fillId="0" borderId="16" xfId="0" applyNumberFormat="1" applyFont="1" applyBorder="1" applyAlignment="1">
      <alignment horizontal="center"/>
    </xf>
    <xf numFmtId="164" fontId="34" fillId="3" borderId="33" xfId="0" applyNumberFormat="1" applyFont="1" applyFill="1" applyBorder="1" applyAlignment="1">
      <alignment horizontal="center"/>
    </xf>
    <xf numFmtId="164" fontId="83" fillId="3" borderId="33" xfId="0" applyNumberFormat="1" applyFont="1" applyFill="1" applyBorder="1" applyAlignment="1">
      <alignment horizontal="center"/>
    </xf>
    <xf numFmtId="2" fontId="34" fillId="0" borderId="65" xfId="0" applyNumberFormat="1" applyFont="1" applyBorder="1" applyAlignment="1">
      <alignment horizontal="center"/>
    </xf>
    <xf numFmtId="164" fontId="34" fillId="2" borderId="72" xfId="0" applyNumberFormat="1" applyFont="1" applyFill="1" applyBorder="1" applyAlignment="1">
      <alignment horizontal="center"/>
    </xf>
    <xf numFmtId="164" fontId="34" fillId="2" borderId="6" xfId="0" applyNumberFormat="1" applyFont="1" applyFill="1" applyBorder="1" applyAlignment="1">
      <alignment horizontal="center"/>
    </xf>
    <xf numFmtId="164" fontId="83" fillId="2" borderId="6" xfId="0" applyNumberFormat="1" applyFont="1" applyFill="1" applyBorder="1" applyAlignment="1">
      <alignment horizontal="center"/>
    </xf>
    <xf numFmtId="2" fontId="34" fillId="2" borderId="16" xfId="0" applyNumberFormat="1" applyFont="1" applyFill="1" applyBorder="1" applyAlignment="1">
      <alignment horizontal="center"/>
    </xf>
    <xf numFmtId="2" fontId="34" fillId="2" borderId="7" xfId="0" applyNumberFormat="1" applyFont="1" applyFill="1" applyBorder="1" applyAlignment="1">
      <alignment horizontal="center"/>
    </xf>
    <xf numFmtId="0" fontId="84" fillId="0" borderId="6" xfId="0" applyFont="1" applyBorder="1" applyAlignment="1">
      <alignment horizontal="center"/>
    </xf>
    <xf numFmtId="164" fontId="66" fillId="2" borderId="31" xfId="0" applyNumberFormat="1" applyFont="1" applyFill="1" applyBorder="1" applyAlignment="1">
      <alignment horizontal="center"/>
    </xf>
    <xf numFmtId="164" fontId="45" fillId="2" borderId="18" xfId="0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8" xfId="0" applyNumberFormat="1" applyFont="1" applyBorder="1" applyAlignment="1">
      <alignment horizontal="center"/>
    </xf>
    <xf numFmtId="164" fontId="54" fillId="5" borderId="18" xfId="0" applyNumberFormat="1" applyFont="1" applyFill="1" applyBorder="1" applyAlignment="1">
      <alignment horizontal="center"/>
    </xf>
    <xf numFmtId="2" fontId="54" fillId="4" borderId="18" xfId="0" applyNumberFormat="1" applyFont="1" applyFill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1" fontId="61" fillId="2" borderId="6" xfId="0" applyNumberFormat="1" applyFont="1" applyFill="1" applyBorder="1" applyAlignment="1">
      <alignment horizontal="center"/>
    </xf>
    <xf numFmtId="164" fontId="43" fillId="0" borderId="6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_70X1kỳ II" xfId="2"/>
  </cellStyles>
  <dxfs count="316"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ndense val="0"/>
        <extend val="0"/>
        <color indexed="14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mruColors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E118"/>
  <sheetViews>
    <sheetView zoomScaleNormal="100" workbookViewId="0">
      <pane xSplit="5" ySplit="1" topLeftCell="IE9" activePane="bottomRight" state="frozen"/>
      <selection pane="topRight" activeCell="F1" sqref="F1"/>
      <selection pane="bottomLeft" activeCell="A2" sqref="A2"/>
      <selection pane="bottomRight" activeCell="E2" sqref="E2:E13"/>
    </sheetView>
  </sheetViews>
  <sheetFormatPr defaultColWidth="8.625" defaultRowHeight="16.5" x14ac:dyDescent="0.25"/>
  <cols>
    <col min="1" max="1" width="7" style="18" customWidth="1"/>
    <col min="2" max="2" width="8.625" style="18"/>
    <col min="3" max="3" width="16.625" style="18" customWidth="1"/>
    <col min="4" max="4" width="21.875" style="18" customWidth="1"/>
    <col min="5" max="5" width="8.625" style="18"/>
    <col min="6" max="6" width="14" style="18" customWidth="1"/>
    <col min="7" max="7" width="15.75" style="268" customWidth="1"/>
    <col min="8" max="8" width="10.75" style="18" customWidth="1"/>
    <col min="9" max="9" width="14" style="18" customWidth="1"/>
    <col min="10" max="13" width="4.375" style="18" customWidth="1"/>
    <col min="14" max="14" width="4.125" style="18" customWidth="1"/>
    <col min="15" max="94" width="4.375" style="18" customWidth="1"/>
    <col min="95" max="95" width="6" style="18" customWidth="1"/>
    <col min="96" max="96" width="7.25" style="18" customWidth="1"/>
    <col min="97" max="97" width="6.75" style="18" customWidth="1"/>
    <col min="98" max="98" width="11.25" style="18" customWidth="1"/>
    <col min="99" max="99" width="6.25" style="18" customWidth="1"/>
    <col min="100" max="100" width="7.625" style="18" customWidth="1"/>
    <col min="101" max="101" width="16.75" style="18" customWidth="1"/>
    <col min="102" max="102" width="8.625" style="18"/>
    <col min="103" max="113" width="4.75" style="18" customWidth="1"/>
    <col min="114" max="180" width="4.25" style="18" customWidth="1"/>
    <col min="181" max="181" width="5.75" style="18" customWidth="1"/>
    <col min="182" max="182" width="5.875" style="18" customWidth="1"/>
    <col min="183" max="183" width="8.75" style="18" customWidth="1"/>
    <col min="184" max="184" width="5.25" style="18" customWidth="1"/>
    <col min="185" max="186" width="6.375" style="18" customWidth="1"/>
    <col min="187" max="187" width="6.75" style="18" customWidth="1"/>
    <col min="188" max="188" width="8.375" style="18" customWidth="1"/>
    <col min="189" max="189" width="9.25" style="18" customWidth="1"/>
    <col min="190" max="190" width="10.625" style="18" customWidth="1"/>
    <col min="191" max="245" width="4.25" style="18" customWidth="1"/>
    <col min="246" max="248" width="6.75" style="18" customWidth="1"/>
    <col min="249" max="16384" width="8.625" style="18"/>
  </cols>
  <sheetData>
    <row r="1" spans="1:343" ht="227.25" customHeight="1" x14ac:dyDescent="0.25">
      <c r="A1" s="131" t="s">
        <v>0</v>
      </c>
      <c r="B1" s="132" t="s">
        <v>1</v>
      </c>
      <c r="C1" s="569" t="s">
        <v>2</v>
      </c>
      <c r="D1" s="569" t="s">
        <v>3</v>
      </c>
      <c r="E1" s="570" t="s">
        <v>4</v>
      </c>
      <c r="F1" s="570" t="s">
        <v>70</v>
      </c>
      <c r="G1" s="571" t="s">
        <v>5</v>
      </c>
      <c r="H1" s="338" t="s">
        <v>6</v>
      </c>
      <c r="I1" s="338" t="s">
        <v>1818</v>
      </c>
      <c r="J1" s="145" t="s">
        <v>1367</v>
      </c>
      <c r="K1" s="136" t="s">
        <v>8</v>
      </c>
      <c r="L1" s="249" t="s">
        <v>9</v>
      </c>
      <c r="M1" s="138" t="s">
        <v>1368</v>
      </c>
      <c r="N1" s="135" t="s">
        <v>106</v>
      </c>
      <c r="O1" s="136" t="s">
        <v>10</v>
      </c>
      <c r="P1" s="249" t="s">
        <v>11</v>
      </c>
      <c r="Q1" s="139" t="s">
        <v>1369</v>
      </c>
      <c r="R1" s="204" t="s">
        <v>71</v>
      </c>
      <c r="S1" s="205" t="s">
        <v>110</v>
      </c>
      <c r="T1" s="205" t="s">
        <v>111</v>
      </c>
      <c r="U1" s="206" t="s">
        <v>112</v>
      </c>
      <c r="V1" s="22" t="s">
        <v>1370</v>
      </c>
      <c r="W1" s="231" t="s">
        <v>1371</v>
      </c>
      <c r="X1" s="23" t="s">
        <v>114</v>
      </c>
      <c r="Y1" s="24" t="s">
        <v>115</v>
      </c>
      <c r="Z1" s="24" t="s">
        <v>1372</v>
      </c>
      <c r="AA1" s="207" t="s">
        <v>113</v>
      </c>
      <c r="AB1" s="26" t="s">
        <v>113</v>
      </c>
      <c r="AC1" s="250" t="s">
        <v>71</v>
      </c>
      <c r="AD1" s="205" t="s">
        <v>72</v>
      </c>
      <c r="AE1" s="205" t="s">
        <v>73</v>
      </c>
      <c r="AF1" s="206" t="s">
        <v>74</v>
      </c>
      <c r="AG1" s="22" t="s">
        <v>1373</v>
      </c>
      <c r="AH1" s="231" t="s">
        <v>1374</v>
      </c>
      <c r="AI1" s="23" t="s">
        <v>76</v>
      </c>
      <c r="AJ1" s="24" t="s">
        <v>77</v>
      </c>
      <c r="AK1" s="24" t="s">
        <v>1375</v>
      </c>
      <c r="AL1" s="207" t="s">
        <v>75</v>
      </c>
      <c r="AM1" s="26" t="s">
        <v>75</v>
      </c>
      <c r="AN1" s="204" t="s">
        <v>71</v>
      </c>
      <c r="AO1" s="205" t="s">
        <v>78</v>
      </c>
      <c r="AP1" s="205" t="s">
        <v>79</v>
      </c>
      <c r="AQ1" s="206" t="s">
        <v>80</v>
      </c>
      <c r="AR1" s="22" t="s">
        <v>1376</v>
      </c>
      <c r="AS1" s="231" t="s">
        <v>1377</v>
      </c>
      <c r="AT1" s="23" t="s">
        <v>81</v>
      </c>
      <c r="AU1" s="24" t="s">
        <v>82</v>
      </c>
      <c r="AV1" s="24" t="s">
        <v>1378</v>
      </c>
      <c r="AW1" s="207" t="s">
        <v>107</v>
      </c>
      <c r="AX1" s="26" t="s">
        <v>107</v>
      </c>
      <c r="AY1" s="250" t="s">
        <v>71</v>
      </c>
      <c r="AZ1" s="205" t="s">
        <v>99</v>
      </c>
      <c r="BA1" s="205" t="s">
        <v>100</v>
      </c>
      <c r="BB1" s="206" t="s">
        <v>101</v>
      </c>
      <c r="BC1" s="22" t="s">
        <v>1379</v>
      </c>
      <c r="BD1" s="231" t="s">
        <v>1380</v>
      </c>
      <c r="BE1" s="23" t="s">
        <v>103</v>
      </c>
      <c r="BF1" s="24" t="s">
        <v>105</v>
      </c>
      <c r="BG1" s="24" t="s">
        <v>1381</v>
      </c>
      <c r="BH1" s="207" t="s">
        <v>102</v>
      </c>
      <c r="BI1" s="51" t="s">
        <v>102</v>
      </c>
      <c r="BJ1" s="19" t="s">
        <v>71</v>
      </c>
      <c r="BK1" s="20" t="s">
        <v>688</v>
      </c>
      <c r="BL1" s="20" t="s">
        <v>689</v>
      </c>
      <c r="BM1" s="21" t="s">
        <v>690</v>
      </c>
      <c r="BN1" s="22" t="s">
        <v>1382</v>
      </c>
      <c r="BO1" s="329" t="s">
        <v>1383</v>
      </c>
      <c r="BP1" s="23" t="s">
        <v>691</v>
      </c>
      <c r="BQ1" s="24" t="s">
        <v>692</v>
      </c>
      <c r="BR1" s="24" t="s">
        <v>1384</v>
      </c>
      <c r="BS1" s="25" t="s">
        <v>694</v>
      </c>
      <c r="BT1" s="26" t="s">
        <v>694</v>
      </c>
      <c r="BU1" s="19" t="s">
        <v>71</v>
      </c>
      <c r="BV1" s="20" t="s">
        <v>181</v>
      </c>
      <c r="BW1" s="20" t="s">
        <v>182</v>
      </c>
      <c r="BX1" s="21" t="s">
        <v>183</v>
      </c>
      <c r="BY1" s="22" t="s">
        <v>1385</v>
      </c>
      <c r="BZ1" s="231" t="s">
        <v>1386</v>
      </c>
      <c r="CA1" s="23" t="s">
        <v>184</v>
      </c>
      <c r="CB1" s="57" t="s">
        <v>185</v>
      </c>
      <c r="CC1" s="44" t="s">
        <v>1387</v>
      </c>
      <c r="CD1" s="25" t="s">
        <v>187</v>
      </c>
      <c r="CE1" s="26" t="s">
        <v>187</v>
      </c>
      <c r="CF1" s="250" t="s">
        <v>71</v>
      </c>
      <c r="CG1" s="205" t="s">
        <v>116</v>
      </c>
      <c r="CH1" s="205" t="s">
        <v>117</v>
      </c>
      <c r="CI1" s="206" t="s">
        <v>118</v>
      </c>
      <c r="CJ1" s="22" t="s">
        <v>1388</v>
      </c>
      <c r="CK1" s="231" t="s">
        <v>1389</v>
      </c>
      <c r="CL1" s="23" t="s">
        <v>119</v>
      </c>
      <c r="CM1" s="24" t="s">
        <v>120</v>
      </c>
      <c r="CN1" s="24" t="s">
        <v>1390</v>
      </c>
      <c r="CO1" s="207" t="s">
        <v>121</v>
      </c>
      <c r="CP1" s="26" t="s">
        <v>121</v>
      </c>
      <c r="CQ1" s="251" t="s">
        <v>128</v>
      </c>
      <c r="CR1" s="252" t="s">
        <v>1392</v>
      </c>
      <c r="CS1" s="81" t="s">
        <v>1391</v>
      </c>
      <c r="CT1" s="253" t="s">
        <v>143</v>
      </c>
      <c r="CU1" s="254" t="s">
        <v>131</v>
      </c>
      <c r="CV1" s="141" t="s">
        <v>1393</v>
      </c>
      <c r="CW1" s="253" t="s">
        <v>133</v>
      </c>
      <c r="CX1" s="253" t="s">
        <v>144</v>
      </c>
      <c r="CY1" s="19" t="s">
        <v>71</v>
      </c>
      <c r="CZ1" s="20" t="s">
        <v>798</v>
      </c>
      <c r="DA1" s="20" t="s">
        <v>799</v>
      </c>
      <c r="DB1" s="21" t="s">
        <v>800</v>
      </c>
      <c r="DC1" s="22" t="s">
        <v>1394</v>
      </c>
      <c r="DD1" s="329" t="s">
        <v>1395</v>
      </c>
      <c r="DE1" s="23" t="s">
        <v>802</v>
      </c>
      <c r="DF1" s="24" t="s">
        <v>803</v>
      </c>
      <c r="DG1" s="24" t="s">
        <v>1396</v>
      </c>
      <c r="DH1" s="25" t="s">
        <v>804</v>
      </c>
      <c r="DI1" s="26" t="s">
        <v>805</v>
      </c>
      <c r="DJ1" s="19" t="s">
        <v>71</v>
      </c>
      <c r="DK1" s="20" t="s">
        <v>806</v>
      </c>
      <c r="DL1" s="20" t="s">
        <v>807</v>
      </c>
      <c r="DM1" s="21" t="s">
        <v>808</v>
      </c>
      <c r="DN1" s="22" t="s">
        <v>1397</v>
      </c>
      <c r="DO1" s="329" t="s">
        <v>1398</v>
      </c>
      <c r="DP1" s="23" t="s">
        <v>809</v>
      </c>
      <c r="DQ1" s="24" t="s">
        <v>810</v>
      </c>
      <c r="DR1" s="24" t="s">
        <v>1399</v>
      </c>
      <c r="DS1" s="25" t="s">
        <v>811</v>
      </c>
      <c r="DT1" s="26" t="s">
        <v>811</v>
      </c>
      <c r="DU1" s="19" t="s">
        <v>71</v>
      </c>
      <c r="DV1" s="20" t="s">
        <v>812</v>
      </c>
      <c r="DW1" s="20" t="s">
        <v>813</v>
      </c>
      <c r="DX1" s="21" t="s">
        <v>814</v>
      </c>
      <c r="DY1" s="22" t="s">
        <v>1400</v>
      </c>
      <c r="DZ1" s="329" t="s">
        <v>1401</v>
      </c>
      <c r="EA1" s="23" t="s">
        <v>815</v>
      </c>
      <c r="EB1" s="24" t="s">
        <v>816</v>
      </c>
      <c r="EC1" s="24" t="s">
        <v>1402</v>
      </c>
      <c r="ED1" s="25" t="s">
        <v>817</v>
      </c>
      <c r="EE1" s="26" t="s">
        <v>817</v>
      </c>
      <c r="EF1" s="39" t="s">
        <v>71</v>
      </c>
      <c r="EG1" s="20" t="s">
        <v>818</v>
      </c>
      <c r="EH1" s="20" t="s">
        <v>819</v>
      </c>
      <c r="EI1" s="21" t="s">
        <v>820</v>
      </c>
      <c r="EJ1" s="92" t="s">
        <v>1403</v>
      </c>
      <c r="EK1" s="497" t="s">
        <v>1404</v>
      </c>
      <c r="EL1" s="23" t="s">
        <v>821</v>
      </c>
      <c r="EM1" s="24" t="s">
        <v>822</v>
      </c>
      <c r="EN1" s="24" t="s">
        <v>1405</v>
      </c>
      <c r="EO1" s="25" t="s">
        <v>823</v>
      </c>
      <c r="EP1" s="26" t="s">
        <v>823</v>
      </c>
      <c r="EQ1" s="39" t="s">
        <v>71</v>
      </c>
      <c r="ER1" s="20" t="s">
        <v>824</v>
      </c>
      <c r="ES1" s="20" t="s">
        <v>825</v>
      </c>
      <c r="ET1" s="21" t="s">
        <v>826</v>
      </c>
      <c r="EU1" s="92" t="s">
        <v>1406</v>
      </c>
      <c r="EV1" s="497" t="s">
        <v>1407</v>
      </c>
      <c r="EW1" s="23" t="s">
        <v>827</v>
      </c>
      <c r="EX1" s="24" t="s">
        <v>828</v>
      </c>
      <c r="EY1" s="24" t="s">
        <v>1408</v>
      </c>
      <c r="EZ1" s="25" t="s">
        <v>829</v>
      </c>
      <c r="FA1" s="26" t="s">
        <v>829</v>
      </c>
      <c r="FB1" s="39" t="s">
        <v>71</v>
      </c>
      <c r="FC1" s="20" t="s">
        <v>830</v>
      </c>
      <c r="FD1" s="20" t="s">
        <v>831</v>
      </c>
      <c r="FE1" s="21" t="s">
        <v>832</v>
      </c>
      <c r="FF1" s="22" t="s">
        <v>1409</v>
      </c>
      <c r="FG1" s="329" t="s">
        <v>1410</v>
      </c>
      <c r="FH1" s="23" t="s">
        <v>834</v>
      </c>
      <c r="FI1" s="24" t="s">
        <v>835</v>
      </c>
      <c r="FJ1" s="24" t="s">
        <v>1411</v>
      </c>
      <c r="FK1" s="25" t="s">
        <v>833</v>
      </c>
      <c r="FL1" s="26" t="s">
        <v>836</v>
      </c>
      <c r="FM1" s="39" t="s">
        <v>71</v>
      </c>
      <c r="FN1" s="20" t="s">
        <v>837</v>
      </c>
      <c r="FO1" s="20" t="s">
        <v>838</v>
      </c>
      <c r="FP1" s="21" t="s">
        <v>839</v>
      </c>
      <c r="FQ1" s="92" t="s">
        <v>1412</v>
      </c>
      <c r="FR1" s="497" t="s">
        <v>1413</v>
      </c>
      <c r="FS1" s="23" t="s">
        <v>840</v>
      </c>
      <c r="FT1" s="24" t="s">
        <v>841</v>
      </c>
      <c r="FU1" s="24" t="s">
        <v>1414</v>
      </c>
      <c r="FV1" s="25" t="s">
        <v>842</v>
      </c>
      <c r="FW1" s="26" t="s">
        <v>842</v>
      </c>
      <c r="FX1" s="678" t="s">
        <v>1078</v>
      </c>
      <c r="FY1" s="679" t="s">
        <v>1415</v>
      </c>
      <c r="FZ1" s="680" t="s">
        <v>1416</v>
      </c>
      <c r="GA1" s="681" t="s">
        <v>1081</v>
      </c>
      <c r="GB1" s="678" t="s">
        <v>1082</v>
      </c>
      <c r="GC1" s="679" t="s">
        <v>1417</v>
      </c>
      <c r="GD1" s="682" t="s">
        <v>1418</v>
      </c>
      <c r="GE1" s="681" t="s">
        <v>1085</v>
      </c>
      <c r="GF1" s="683" t="s">
        <v>1086</v>
      </c>
      <c r="GG1" s="681" t="s">
        <v>1087</v>
      </c>
      <c r="GH1" s="684" t="s">
        <v>1088</v>
      </c>
      <c r="GI1" s="39" t="s">
        <v>71</v>
      </c>
      <c r="GJ1" s="20" t="s">
        <v>1090</v>
      </c>
      <c r="GK1" s="20" t="s">
        <v>1091</v>
      </c>
      <c r="GL1" s="21" t="s">
        <v>1092</v>
      </c>
      <c r="GM1" s="22" t="s">
        <v>1419</v>
      </c>
      <c r="GN1" s="329" t="s">
        <v>1421</v>
      </c>
      <c r="GO1" s="23" t="s">
        <v>1093</v>
      </c>
      <c r="GP1" s="24" t="s">
        <v>1094</v>
      </c>
      <c r="GQ1" s="24" t="s">
        <v>1420</v>
      </c>
      <c r="GR1" s="25" t="s">
        <v>1095</v>
      </c>
      <c r="GS1" s="26" t="s">
        <v>1095</v>
      </c>
      <c r="GT1" s="39" t="s">
        <v>71</v>
      </c>
      <c r="GU1" s="20" t="s">
        <v>1096</v>
      </c>
      <c r="GV1" s="20" t="s">
        <v>1097</v>
      </c>
      <c r="GW1" s="21" t="s">
        <v>1098</v>
      </c>
      <c r="GX1" s="22" t="s">
        <v>1422</v>
      </c>
      <c r="GY1" s="329" t="s">
        <v>1423</v>
      </c>
      <c r="GZ1" s="23" t="s">
        <v>1099</v>
      </c>
      <c r="HA1" s="24" t="s">
        <v>1100</v>
      </c>
      <c r="HB1" s="24" t="s">
        <v>1424</v>
      </c>
      <c r="HC1" s="25" t="s">
        <v>1101</v>
      </c>
      <c r="HD1" s="26" t="s">
        <v>1101</v>
      </c>
      <c r="HE1" s="19" t="s">
        <v>71</v>
      </c>
      <c r="HF1" s="20" t="s">
        <v>1102</v>
      </c>
      <c r="HG1" s="20" t="s">
        <v>1103</v>
      </c>
      <c r="HH1" s="21" t="s">
        <v>1104</v>
      </c>
      <c r="HI1" s="22" t="s">
        <v>1425</v>
      </c>
      <c r="HJ1" s="329" t="s">
        <v>1426</v>
      </c>
      <c r="HK1" s="23" t="s">
        <v>1105</v>
      </c>
      <c r="HL1" s="24" t="s">
        <v>1106</v>
      </c>
      <c r="HM1" s="24" t="s">
        <v>1427</v>
      </c>
      <c r="HN1" s="25" t="s">
        <v>1107</v>
      </c>
      <c r="HO1" s="26" t="s">
        <v>1108</v>
      </c>
      <c r="HP1" s="19" t="s">
        <v>71</v>
      </c>
      <c r="HQ1" s="20" t="s">
        <v>1109</v>
      </c>
      <c r="HR1" s="20" t="s">
        <v>1110</v>
      </c>
      <c r="HS1" s="21" t="s">
        <v>1111</v>
      </c>
      <c r="HT1" s="22" t="s">
        <v>1428</v>
      </c>
      <c r="HU1" s="329" t="s">
        <v>1429</v>
      </c>
      <c r="HV1" s="23" t="s">
        <v>1112</v>
      </c>
      <c r="HW1" s="24" t="s">
        <v>1113</v>
      </c>
      <c r="HX1" s="24" t="s">
        <v>1430</v>
      </c>
      <c r="HY1" s="25" t="s">
        <v>1114</v>
      </c>
      <c r="HZ1" s="26" t="s">
        <v>1114</v>
      </c>
      <c r="IA1" s="19" t="s">
        <v>71</v>
      </c>
      <c r="IB1" s="20" t="s">
        <v>1115</v>
      </c>
      <c r="IC1" s="20" t="s">
        <v>1116</v>
      </c>
      <c r="ID1" s="21" t="s">
        <v>1117</v>
      </c>
      <c r="IE1" s="22" t="s">
        <v>1431</v>
      </c>
      <c r="IF1" s="22" t="s">
        <v>1432</v>
      </c>
      <c r="IG1" s="23" t="s">
        <v>1118</v>
      </c>
      <c r="IH1" s="24" t="s">
        <v>1119</v>
      </c>
      <c r="II1" s="24" t="s">
        <v>1433</v>
      </c>
      <c r="IJ1" s="25" t="s">
        <v>1120</v>
      </c>
      <c r="IK1" s="26" t="s">
        <v>1120</v>
      </c>
      <c r="IL1" s="79" t="s">
        <v>1121</v>
      </c>
      <c r="IM1" s="80" t="s">
        <v>1811</v>
      </c>
      <c r="IN1" s="81" t="s">
        <v>1812</v>
      </c>
    </row>
    <row r="2" spans="1:343" ht="18.75" x14ac:dyDescent="0.3">
      <c r="A2" s="255">
        <v>1</v>
      </c>
      <c r="B2" s="6" t="s">
        <v>195</v>
      </c>
      <c r="C2" s="590" t="s">
        <v>196</v>
      </c>
      <c r="D2" s="575" t="s">
        <v>171</v>
      </c>
      <c r="E2" s="576" t="s">
        <v>21</v>
      </c>
      <c r="F2" s="282"/>
      <c r="G2" s="304" t="s">
        <v>220</v>
      </c>
      <c r="H2" s="282" t="s">
        <v>23</v>
      </c>
      <c r="I2" s="282" t="s">
        <v>179</v>
      </c>
      <c r="J2" s="174">
        <v>6</v>
      </c>
      <c r="K2" s="256" t="str">
        <f>IF(J2&gt;=8.5,"A",IF(J2&gt;=8,"B+",IF(J2&gt;=7,"B",IF(J2&gt;=6.5,"C+",IF(J2&gt;=5.5,"C",IF(J2&gt;=5,"D+",IF(J2&gt;=4,"D","F")))))))</f>
        <v>C</v>
      </c>
      <c r="L2" s="257">
        <f>IF(K2="A",4,IF(K2="B+",3.5,IF(K2="B",3,IF(K2="C+",2.5,IF(K2="C",2,IF(K2="D+",1.5,IF(K2="D",1,0)))))))</f>
        <v>2</v>
      </c>
      <c r="M2" s="258" t="str">
        <f>TEXT(L2,"0.0")</f>
        <v>2.0</v>
      </c>
      <c r="N2" s="176">
        <v>6</v>
      </c>
      <c r="O2" s="256" t="str">
        <f>IF(N2&gt;=8.5,"A",IF(N2&gt;=8,"B+",IF(N2&gt;=7,"B",IF(N2&gt;=6.5,"C+",IF(N2&gt;=5.5,"C",IF(N2&gt;=5,"D+",IF(N2&gt;=4,"D","F")))))))</f>
        <v>C</v>
      </c>
      <c r="P2" s="257">
        <f>IF(O2="A",4,IF(O2="B+",3.5,IF(O2="B",3,IF(O2="C+",2.5,IF(O2="C",2,IF(O2="D+",1.5,IF(O2="D",1,0)))))))</f>
        <v>2</v>
      </c>
      <c r="Q2" s="259" t="str">
        <f>TEXT(P2,"0.0")</f>
        <v>2.0</v>
      </c>
      <c r="R2" s="215">
        <v>6</v>
      </c>
      <c r="S2" s="260">
        <v>4</v>
      </c>
      <c r="T2" s="7"/>
      <c r="U2" s="208">
        <f>ROUND((R2*0.4+S2*0.6),1)</f>
        <v>4.8</v>
      </c>
      <c r="V2" s="34">
        <f>ROUND(MAX((R2*0.4+S2*0.6),(R2*0.4+T2*0.6)),1)</f>
        <v>4.8</v>
      </c>
      <c r="W2" s="233" t="str">
        <f>TEXT(V2,"0.0")</f>
        <v>4.8</v>
      </c>
      <c r="X2" s="210" t="str">
        <f>IF(V2&gt;=8.5,"A",IF(V2&gt;=8,"B+",IF(V2&gt;=7,"B",IF(V2&gt;=6.5,"C+",IF(V2&gt;=5.5,"C",IF(V2&gt;=5,"D+",IF(V2&gt;=4,"D","F")))))))</f>
        <v>D</v>
      </c>
      <c r="Y2" s="209">
        <f>IF(X2="A",4,IF(X2="B+",3.5,IF(X2="B",3,IF(X2="C+",2.5,IF(X2="C",2,IF(X2="D+",1.5,IF(X2="D",1,0)))))))</f>
        <v>1</v>
      </c>
      <c r="Z2" s="209" t="str">
        <f>TEXT(Y2,"0.0")</f>
        <v>1.0</v>
      </c>
      <c r="AA2" s="211">
        <v>4</v>
      </c>
      <c r="AB2" s="160">
        <v>4</v>
      </c>
      <c r="AC2" s="176">
        <v>7</v>
      </c>
      <c r="AD2" s="248">
        <v>6</v>
      </c>
      <c r="AE2" s="67"/>
      <c r="AF2" s="208">
        <f>ROUND((AC2*0.4+AD2*0.6),1)</f>
        <v>6.4</v>
      </c>
      <c r="AG2" s="34">
        <f>ROUND(MAX((AC2*0.4+AD2*0.6),(AC2*0.4+AE2*0.6)),1)</f>
        <v>6.4</v>
      </c>
      <c r="AH2" s="233" t="str">
        <f>TEXT(AG2,"0.0")</f>
        <v>6.4</v>
      </c>
      <c r="AI2" s="210" t="str">
        <f>IF(AG2&gt;=8.5,"A",IF(AG2&gt;=8,"B+",IF(AG2&gt;=7,"B",IF(AG2&gt;=6.5,"C+",IF(AG2&gt;=5.5,"C",IF(AG2&gt;=5,"D+",IF(AG2&gt;=4,"D","F")))))))</f>
        <v>C</v>
      </c>
      <c r="AJ2" s="209">
        <f>IF(AI2="A",4,IF(AI2="B+",3.5,IF(AI2="B",3,IF(AI2="C+",2.5,IF(AI2="C",2,IF(AI2="D+",1.5,IF(AI2="D",1,0)))))))</f>
        <v>2</v>
      </c>
      <c r="AK2" s="209" t="str">
        <f>TEXT(AJ2,"0.0")</f>
        <v>2.0</v>
      </c>
      <c r="AL2" s="211">
        <v>2</v>
      </c>
      <c r="AM2" s="160">
        <v>2</v>
      </c>
      <c r="AN2" s="176">
        <v>6</v>
      </c>
      <c r="AO2" s="248">
        <v>5</v>
      </c>
      <c r="AP2" s="78"/>
      <c r="AQ2" s="208">
        <f>ROUND((AN2*0.4+AO2*0.6),1)</f>
        <v>5.4</v>
      </c>
      <c r="AR2" s="34">
        <f>ROUND(MAX((AN2*0.4+AO2*0.6),(AN2*0.4+AP2*0.6)),1)</f>
        <v>5.4</v>
      </c>
      <c r="AS2" s="233" t="str">
        <f>TEXT(AR2,"0.0")</f>
        <v>5.4</v>
      </c>
      <c r="AT2" s="210" t="str">
        <f>IF(AR2&gt;=8.5,"A",IF(AR2&gt;=8,"B+",IF(AR2&gt;=7,"B",IF(AR2&gt;=6.5,"C+",IF(AR2&gt;=5.5,"C",IF(AR2&gt;=5,"D+",IF(AR2&gt;=4,"D","F")))))))</f>
        <v>D+</v>
      </c>
      <c r="AU2" s="209">
        <f>IF(AT2="A",4,IF(AT2="B+",3.5,IF(AT2="B",3,IF(AT2="C+",2.5,IF(AT2="C",2,IF(AT2="D+",1.5,IF(AT2="D",1,0)))))))</f>
        <v>1.5</v>
      </c>
      <c r="AV2" s="209" t="str">
        <f>TEXT(AU2,"0.0")</f>
        <v>1.5</v>
      </c>
      <c r="AW2" s="211">
        <v>2</v>
      </c>
      <c r="AX2" s="160">
        <v>2</v>
      </c>
      <c r="AY2" s="261">
        <v>7.3</v>
      </c>
      <c r="AZ2" s="262">
        <v>7</v>
      </c>
      <c r="BA2" s="89"/>
      <c r="BB2" s="208">
        <f>ROUND((AY2*0.4+AZ2*0.6),1)</f>
        <v>7.1</v>
      </c>
      <c r="BC2" s="34">
        <f>ROUND(MAX((AY2*0.4+AZ2*0.6),(AY2*0.4+BA2*0.6)),1)</f>
        <v>7.1</v>
      </c>
      <c r="BD2" s="233" t="str">
        <f>TEXT(BC2,"0.0")</f>
        <v>7.1</v>
      </c>
      <c r="BE2" s="210" t="str">
        <f>IF(BC2&gt;=8.5,"A",IF(BC2&gt;=8,"B+",IF(BC2&gt;=7,"B",IF(BC2&gt;=6.5,"C+",IF(BC2&gt;=5.5,"C",IF(BC2&gt;=5,"D+",IF(BC2&gt;=4,"D","F")))))))</f>
        <v>B</v>
      </c>
      <c r="BF2" s="209">
        <f>IF(BE2="A",4,IF(BE2="B+",3.5,IF(BE2="B",3,IF(BE2="C+",2.5,IF(BE2="C",2,IF(BE2="D+",1.5,IF(BE2="D",1,0)))))))</f>
        <v>3</v>
      </c>
      <c r="BG2" s="209" t="str">
        <f>TEXT(BF2,"0.0")</f>
        <v>3.0</v>
      </c>
      <c r="BH2" s="211">
        <v>2</v>
      </c>
      <c r="BI2" s="160">
        <v>2</v>
      </c>
      <c r="BJ2" s="191">
        <v>7.8</v>
      </c>
      <c r="BK2" s="49">
        <v>7</v>
      </c>
      <c r="BL2" s="78"/>
      <c r="BM2" s="33">
        <f>ROUND((BJ2*0.4+BK2*0.6),1)</f>
        <v>7.3</v>
      </c>
      <c r="BN2" s="34">
        <f>ROUND(MAX((BJ2*0.4+BK2*0.6),(BJ2*0.4+BL2*0.6)),1)</f>
        <v>7.3</v>
      </c>
      <c r="BO2" s="233" t="str">
        <f>TEXT(BN2,"0.0")</f>
        <v>7.3</v>
      </c>
      <c r="BP2" s="35" t="str">
        <f t="shared" ref="BP2:BP13" si="0">IF(BN2&gt;=8.5,"A",IF(BN2&gt;=8,"B+",IF(BN2&gt;=7,"B",IF(BN2&gt;=6.5,"C+",IF(BN2&gt;=5.5,"C",IF(BN2&gt;=5,"D+",IF(BN2&gt;=4,"D","F")))))))</f>
        <v>B</v>
      </c>
      <c r="BQ2" s="36">
        <f t="shared" ref="BQ2:BQ13" si="1">IF(BP2="A",4,IF(BP2="B+",3.5,IF(BP2="B",3,IF(BP2="C+",2.5,IF(BP2="C",2,IF(BP2="D+",1.5,IF(BP2="D",1,0)))))))</f>
        <v>3</v>
      </c>
      <c r="BR2" s="36" t="str">
        <f t="shared" ref="BR2:BR13" si="2">TEXT(BQ2,"0.0")</f>
        <v>3.0</v>
      </c>
      <c r="BS2" s="32">
        <v>3</v>
      </c>
      <c r="BT2" s="401">
        <v>3</v>
      </c>
      <c r="BU2" s="230">
        <v>5.3</v>
      </c>
      <c r="BV2" s="278">
        <v>4</v>
      </c>
      <c r="BW2" s="78"/>
      <c r="BX2" s="208">
        <f>ROUND((BU2*0.4+BV2*0.6),1)</f>
        <v>4.5</v>
      </c>
      <c r="BY2" s="34">
        <f>ROUND(MAX((BU2*0.4+BV2*0.6),(BU2*0.4+BW2*0.6)),1)</f>
        <v>4.5</v>
      </c>
      <c r="BZ2" s="233" t="str">
        <f>TEXT(BY2,"0.0")</f>
        <v>4.5</v>
      </c>
      <c r="CA2" s="210" t="str">
        <f>IF(BY2&gt;=8.5,"A",IF(BY2&gt;=8,"B+",IF(BY2&gt;=7,"B",IF(BY2&gt;=6.5,"C+",IF(BY2&gt;=5.5,"C",IF(BY2&gt;=5,"D+",IF(BY2&gt;=4,"D","F")))))))</f>
        <v>D</v>
      </c>
      <c r="CB2" s="209">
        <f>IF(CA2="A",4,IF(CA2="B+",3.5,IF(CA2="B",3,IF(CA2="C+",2.5,IF(CA2="C",2,IF(CA2="D+",1.5,IF(CA2="D",1,0)))))))</f>
        <v>1</v>
      </c>
      <c r="CC2" s="209" t="str">
        <f>TEXT(CB2,"0.0")</f>
        <v>1.0</v>
      </c>
      <c r="CD2" s="211">
        <v>1</v>
      </c>
      <c r="CE2" s="401">
        <v>1</v>
      </c>
      <c r="CF2" s="176">
        <v>5.3</v>
      </c>
      <c r="CG2" s="248">
        <v>3</v>
      </c>
      <c r="CH2" s="78">
        <v>4</v>
      </c>
      <c r="CI2" s="208">
        <f>ROUND((CF2*0.4+CG2*0.6),1)</f>
        <v>3.9</v>
      </c>
      <c r="CJ2" s="34">
        <f>ROUND(MAX((CF2*0.4+CG2*0.6),(CF2*0.4+CH2*0.6)),1)</f>
        <v>4.5</v>
      </c>
      <c r="CK2" s="233" t="str">
        <f>TEXT(CJ2,"0.0")</f>
        <v>4.5</v>
      </c>
      <c r="CL2" s="210" t="str">
        <f>IF(CJ2&gt;=8.5,"A",IF(CJ2&gt;=8,"B+",IF(CJ2&gt;=7,"B",IF(CJ2&gt;=6.5,"C+",IF(CJ2&gt;=5.5,"C",IF(CJ2&gt;=5,"D+",IF(CJ2&gt;=4,"D","F")))))))</f>
        <v>D</v>
      </c>
      <c r="CM2" s="209">
        <f>IF(CL2="A",4,IF(CL2="B+",3.5,IF(CL2="B",3,IF(CL2="C+",2.5,IF(CL2="C",2,IF(CL2="D+",1.5,IF(CL2="D",1,0)))))))</f>
        <v>1</v>
      </c>
      <c r="CN2" s="209" t="str">
        <f t="shared" ref="CN2:CN13" si="3">TEXT(CM2,"0.0")</f>
        <v>1.0</v>
      </c>
      <c r="CO2" s="211">
        <v>2</v>
      </c>
      <c r="CP2" s="160">
        <v>2</v>
      </c>
      <c r="CQ2" s="263">
        <f>AA2+AL2+AW2+BH2+BS2+CD2+CO2</f>
        <v>16</v>
      </c>
      <c r="CR2" s="264">
        <f>(Y2*AA2+AJ2*AL2+AU2*AW2+BF2*BH2+BQ2*BS2+CB2*CD2+CM2*CO2)/CQ2</f>
        <v>1.8125</v>
      </c>
      <c r="CS2" s="265" t="str">
        <f>TEXT(CR2,"0.00")</f>
        <v>1.81</v>
      </c>
      <c r="CT2" s="47" t="str">
        <f>IF(AND(CR2&lt;0.8),"Cảnh báo KQHT","Lên lớp")</f>
        <v>Lên lớp</v>
      </c>
      <c r="CU2" s="266">
        <f>AB2+AM2+AX2+BI2+BT2+CE2+CP2</f>
        <v>16</v>
      </c>
      <c r="CV2" s="127">
        <f xml:space="preserve"> (AB2*Y2+AJ2*AM2+AU2*AX2+BF2*BI2+BQ2*BT2+CB2*CE2+CM2*CP2)/CU2</f>
        <v>1.8125</v>
      </c>
      <c r="CW2" s="47" t="str">
        <f>IF(AND(CV2&lt;1.2),"Cảnh báo KQHT","Lên lớp")</f>
        <v>Lên lớp</v>
      </c>
      <c r="CX2" s="495"/>
      <c r="CY2" s="174">
        <v>7.3</v>
      </c>
      <c r="CZ2" s="49">
        <v>7</v>
      </c>
      <c r="DA2" s="78"/>
      <c r="DB2" s="33">
        <f>ROUND((CY2*0.4+CZ2*0.6),1)</f>
        <v>7.1</v>
      </c>
      <c r="DC2" s="34">
        <f>ROUND(MAX((CY2*0.4+CZ2*0.6),(CY2*0.4+DA2*0.6)),1)</f>
        <v>7.1</v>
      </c>
      <c r="DD2" s="797" t="str">
        <f>TEXT(DC2,"0.0")</f>
        <v>7.1</v>
      </c>
      <c r="DE2" s="35" t="str">
        <f>IF(DC2&gt;=8.5,"A",IF(DC2&gt;=8,"B+",IF(DC2&gt;=7,"B",IF(DC2&gt;=6.5,"C+",IF(DC2&gt;=5.5,"C",IF(DC2&gt;=5,"D+",IF(DC2&gt;=4,"D","F")))))))</f>
        <v>B</v>
      </c>
      <c r="DF2" s="36">
        <f>IF(DE2="A",4,IF(DE2="B+",3.5,IF(DE2="B",3,IF(DE2="C+",2.5,IF(DE2="C",2,IF(DE2="D+",1.5,IF(DE2="D",1,0)))))))</f>
        <v>3</v>
      </c>
      <c r="DG2" s="36" t="str">
        <f>TEXT(DF2,"0.0")</f>
        <v>3.0</v>
      </c>
      <c r="DH2" s="32">
        <v>3</v>
      </c>
      <c r="DI2" s="160">
        <v>3</v>
      </c>
      <c r="DJ2" s="174">
        <v>7.7</v>
      </c>
      <c r="DK2" s="49">
        <v>7</v>
      </c>
      <c r="DL2" s="78"/>
      <c r="DM2" s="33">
        <f>ROUND((DJ2*0.4+DK2*0.6),1)</f>
        <v>7.3</v>
      </c>
      <c r="DN2" s="34">
        <f>ROUND(MAX((DJ2*0.4+DK2*0.6),(DJ2*0.4+DL2*0.6)),1)</f>
        <v>7.3</v>
      </c>
      <c r="DO2" s="494" t="str">
        <f>TEXT(DN2,"0.0")</f>
        <v>7.3</v>
      </c>
      <c r="DP2" s="35" t="str">
        <f>IF(DN2&gt;=8.5,"A",IF(DN2&gt;=8,"B+",IF(DN2&gt;=7,"B",IF(DN2&gt;=6.5,"C+",IF(DN2&gt;=5.5,"C",IF(DN2&gt;=5,"D+",IF(DN2&gt;=4,"D","F")))))))</f>
        <v>B</v>
      </c>
      <c r="DQ2" s="36">
        <f>IF(DP2="A",4,IF(DP2="B+",3.5,IF(DP2="B",3,IF(DP2="C+",2.5,IF(DP2="C",2,IF(DP2="D+",1.5,IF(DP2="D",1,0)))))))</f>
        <v>3</v>
      </c>
      <c r="DR2" s="36" t="str">
        <f>TEXT(DQ2,"0.0")</f>
        <v>3.0</v>
      </c>
      <c r="DS2" s="32">
        <v>3</v>
      </c>
      <c r="DT2" s="160">
        <v>3</v>
      </c>
      <c r="DU2" s="174">
        <v>6</v>
      </c>
      <c r="DV2" s="49">
        <v>7</v>
      </c>
      <c r="DW2" s="78"/>
      <c r="DX2" s="33">
        <f>ROUND((DU2*0.4+DV2*0.6),1)</f>
        <v>6.6</v>
      </c>
      <c r="DY2" s="34">
        <f>ROUND(MAX((DU2*0.4+DV2*0.6),(DU2*0.4+DW2*0.6)),1)</f>
        <v>6.6</v>
      </c>
      <c r="DZ2" s="494" t="str">
        <f>TEXT(DY2,"0.0")</f>
        <v>6.6</v>
      </c>
      <c r="EA2" s="35" t="str">
        <f>IF(DY2&gt;=8.5,"A",IF(DY2&gt;=8,"B+",IF(DY2&gt;=7,"B",IF(DY2&gt;=6.5,"C+",IF(DY2&gt;=5.5,"C",IF(DY2&gt;=5,"D+",IF(DY2&gt;=4,"D","F")))))))</f>
        <v>C+</v>
      </c>
      <c r="EB2" s="36">
        <f>IF(EA2="A",4,IF(EA2="B+",3.5,IF(EA2="B",3,IF(EA2="C+",2.5,IF(EA2="C",2,IF(EA2="D+",1.5,IF(EA2="D",1,0)))))))</f>
        <v>2.5</v>
      </c>
      <c r="EC2" s="36" t="str">
        <f>TEXT(EB2,"0.0")</f>
        <v>2.5</v>
      </c>
      <c r="ED2" s="32">
        <v>3</v>
      </c>
      <c r="EE2" s="160">
        <v>3</v>
      </c>
      <c r="EF2" s="430">
        <v>7</v>
      </c>
      <c r="EG2" s="66">
        <v>6</v>
      </c>
      <c r="EH2" s="78"/>
      <c r="EI2" s="33">
        <f>ROUND((EF2*0.4+EG2*0.6),1)</f>
        <v>6.4</v>
      </c>
      <c r="EJ2" s="34">
        <f>ROUND(MAX((EF2*0.4+EG2*0.6),(EF2*0.4+EH2*0.6)),1)</f>
        <v>6.4</v>
      </c>
      <c r="EK2" s="494" t="str">
        <f>TEXT(EJ2,"0.0")</f>
        <v>6.4</v>
      </c>
      <c r="EL2" s="35" t="str">
        <f>IF(EJ2&gt;=8.5,"A",IF(EJ2&gt;=8,"B+",IF(EJ2&gt;=7,"B",IF(EJ2&gt;=6.5,"C+",IF(EJ2&gt;=5.5,"C",IF(EJ2&gt;=5,"D+",IF(EJ2&gt;=4,"D","F")))))))</f>
        <v>C</v>
      </c>
      <c r="EM2" s="36">
        <f>IF(EL2="A",4,IF(EL2="B+",3.5,IF(EL2="B",3,IF(EL2="C+",2.5,IF(EL2="C",2,IF(EL2="D+",1.5,IF(EL2="D",1,0)))))))</f>
        <v>2</v>
      </c>
      <c r="EN2" s="36" t="str">
        <f>TEXT(EM2,"0.0")</f>
        <v>2.0</v>
      </c>
      <c r="EO2" s="32">
        <v>2</v>
      </c>
      <c r="EP2" s="160">
        <v>2</v>
      </c>
      <c r="EQ2" s="174">
        <v>7.8</v>
      </c>
      <c r="ER2" s="66">
        <v>6</v>
      </c>
      <c r="ES2" s="78"/>
      <c r="ET2" s="33">
        <f>ROUND((EQ2*0.4+ER2*0.6),1)</f>
        <v>6.7</v>
      </c>
      <c r="EU2" s="34">
        <f>ROUND(MAX((EQ2*0.4+ER2*0.6),(EQ2*0.4+ES2*0.6)),1)</f>
        <v>6.7</v>
      </c>
      <c r="EV2" s="494" t="str">
        <f>TEXT(EU2,"0.0")</f>
        <v>6.7</v>
      </c>
      <c r="EW2" s="35" t="str">
        <f>IF(EU2&gt;=8.5,"A",IF(EU2&gt;=8,"B+",IF(EU2&gt;=7,"B",IF(EU2&gt;=6.5,"C+",IF(EU2&gt;=5.5,"C",IF(EU2&gt;=5,"D+",IF(EU2&gt;=4,"D","F")))))))</f>
        <v>C+</v>
      </c>
      <c r="EX2" s="36">
        <f>IF(EW2="A",4,IF(EW2="B+",3.5,IF(EW2="B",3,IF(EW2="C+",2.5,IF(EW2="C",2,IF(EW2="D+",1.5,IF(EW2="D",1,0)))))))</f>
        <v>2.5</v>
      </c>
      <c r="EY2" s="36" t="str">
        <f>TEXT(EX2,"0.0")</f>
        <v>2.5</v>
      </c>
      <c r="EZ2" s="32">
        <v>2</v>
      </c>
      <c r="FA2" s="160">
        <v>2</v>
      </c>
      <c r="FB2" s="174">
        <v>8</v>
      </c>
      <c r="FC2" s="66">
        <v>8</v>
      </c>
      <c r="FD2" s="230"/>
      <c r="FE2" s="33">
        <f>ROUND((FB2*0.4+FC2*0.6),1)</f>
        <v>8</v>
      </c>
      <c r="FF2" s="34">
        <f>ROUND(MAX((FB2*0.4+FC2*0.6),(FB2*0.4+FD2*0.6)),1)</f>
        <v>8</v>
      </c>
      <c r="FG2" s="494" t="str">
        <f>TEXT(FF2,"0.0")</f>
        <v>8.0</v>
      </c>
      <c r="FH2" s="35" t="str">
        <f>IF(FF2&gt;=8.5,"A",IF(FF2&gt;=8,"B+",IF(FF2&gt;=7,"B",IF(FF2&gt;=6.5,"C+",IF(FF2&gt;=5.5,"C",IF(FF2&gt;=5,"D+",IF(FF2&gt;=4,"D","F")))))))</f>
        <v>B+</v>
      </c>
      <c r="FI2" s="36">
        <f>IF(FH2="A",4,IF(FH2="B+",3.5,IF(FH2="B",3,IF(FH2="C+",2.5,IF(FH2="C",2,IF(FH2="D+",1.5,IF(FH2="D",1,0)))))))</f>
        <v>3.5</v>
      </c>
      <c r="FJ2" s="36" t="str">
        <f>TEXT(FI2,"0.0")</f>
        <v>3.5</v>
      </c>
      <c r="FK2" s="32">
        <v>3</v>
      </c>
      <c r="FL2" s="160">
        <v>3</v>
      </c>
      <c r="FM2" s="261">
        <v>5.6</v>
      </c>
      <c r="FN2" s="75">
        <v>5</v>
      </c>
      <c r="FO2" s="208"/>
      <c r="FP2" s="33">
        <f>ROUND((FM2*0.4+FN2*0.6),1)</f>
        <v>5.2</v>
      </c>
      <c r="FQ2" s="34">
        <f>ROUND(MAX((FM2*0.4+FN2*0.6),(FM2*0.4+FO2*0.6)),1)</f>
        <v>5.2</v>
      </c>
      <c r="FR2" s="494" t="str">
        <f>TEXT(FQ2,"0.0")</f>
        <v>5.2</v>
      </c>
      <c r="FS2" s="35" t="str">
        <f>IF(FQ2&gt;=8.5,"A",IF(FQ2&gt;=8,"B+",IF(FQ2&gt;=7,"B",IF(FQ2&gt;=6.5,"C+",IF(FQ2&gt;=5.5,"C",IF(FQ2&gt;=5,"D+",IF(FQ2&gt;=4,"D","F")))))))</f>
        <v>D+</v>
      </c>
      <c r="FT2" s="36">
        <f>IF(FS2="A",4,IF(FS2="B+",3.5,IF(FS2="B",3,IF(FS2="C+",2.5,IF(FS2="C",2,IF(FS2="D+",1.5,IF(FS2="D",1,0)))))))</f>
        <v>1.5</v>
      </c>
      <c r="FU2" s="36" t="str">
        <f>TEXT(FT2,"0.0")</f>
        <v>1.5</v>
      </c>
      <c r="FV2" s="32">
        <v>2</v>
      </c>
      <c r="FW2" s="160">
        <v>2</v>
      </c>
      <c r="FX2" s="685">
        <f>DH2+DS2+ED2+EO2+EZ2+FK2+FV2</f>
        <v>18</v>
      </c>
      <c r="FY2" s="686">
        <f>(DF2*DH2+DQ2*DS2+EB2*ED2+EM2*EO2+EX2*EZ2+FI2*FK2+FT2*FV2)/FX2</f>
        <v>2.6666666666666665</v>
      </c>
      <c r="FZ2" s="687" t="str">
        <f>TEXT(FY2,"0.00")</f>
        <v>2.67</v>
      </c>
      <c r="GA2" s="688" t="str">
        <f>IF(AND(FY2&lt;1),"Cảnh báo KQHT","Lên lớp")</f>
        <v>Lên lớp</v>
      </c>
      <c r="GB2" s="689">
        <f>CQ2+FX2</f>
        <v>34</v>
      </c>
      <c r="GC2" s="686">
        <f>(CQ2*CR2+FX2*FY2)/GB2</f>
        <v>2.2647058823529411</v>
      </c>
      <c r="GD2" s="687" t="str">
        <f>TEXT(GC2,"0.00")</f>
        <v>2.26</v>
      </c>
      <c r="GE2" s="690">
        <f>FW2+FL2+FA2+EP2+EE2+DT2+DI2+CP2+CE2+BT2+BI2+AX2+AM2+AB2</f>
        <v>34</v>
      </c>
      <c r="GF2" s="691">
        <f>(FW2*FQ2+FL2*FF2+FA2*EU2+EP2*EJ2+EE2*DY2+DT2*DN2+DI2*DC2+CP2*CJ2+CE2*BY2+BT2*BN2+BI2*BC2+AX2*AR2+AM2*AG2+AB2*V2)/GE2</f>
        <v>6.352941176470587</v>
      </c>
      <c r="GG2" s="692">
        <f>(FW2*FT2+FL2*FI2+FA2*EX2+EP2*EM2+EE2*EB2+DT2*DQ2+DI2*DF2+CP2*CM2+CE2*CB2+BT2*BQ2+BI2*BF2+AX2*AU2+AM2*AJ2+AB2*Y2)/GE2</f>
        <v>2.2647058823529411</v>
      </c>
      <c r="GH2" s="693" t="str">
        <f>IF(AND(GG2&lt;1.2),"Cảnh báo KQHT","Lên lớp")</f>
        <v>Lên lớp</v>
      </c>
      <c r="GI2" s="867">
        <v>8</v>
      </c>
      <c r="GJ2" s="164">
        <v>7</v>
      </c>
      <c r="GK2" s="78"/>
      <c r="GL2" s="28">
        <f>ROUND((GI2*0.4+GJ2*0.6),1)</f>
        <v>7.4</v>
      </c>
      <c r="GM2" s="29">
        <f>ROUND(MAX((GI2*0.4+GJ2*0.6),(GI2*0.4+GK2*0.6)),1)</f>
        <v>7.4</v>
      </c>
      <c r="GN2" s="501" t="str">
        <f>TEXT(GM2,"0.0")</f>
        <v>7.4</v>
      </c>
      <c r="GO2" s="30" t="str">
        <f>IF(GM2&gt;=8.5,"A",IF(GM2&gt;=8,"B+",IF(GM2&gt;=7,"B",IF(GM2&gt;=6.5,"C+",IF(GM2&gt;=5.5,"C",IF(GM2&gt;=5,"D+",IF(GM2&gt;=4,"D","F")))))))</f>
        <v>B</v>
      </c>
      <c r="GP2" s="31">
        <f>IF(GO2="A",4,IF(GO2="B+",3.5,IF(GO2="B",3,IF(GO2="C+",2.5,IF(GO2="C",2,IF(GO2="D+",1.5,IF(GO2="D",1,0)))))))</f>
        <v>3</v>
      </c>
      <c r="GQ2" s="31" t="str">
        <f>TEXT(GP2,"0.0")</f>
        <v>3.0</v>
      </c>
      <c r="GR2" s="42">
        <v>2</v>
      </c>
      <c r="GS2" s="43">
        <v>2</v>
      </c>
      <c r="GT2" s="963">
        <v>8</v>
      </c>
      <c r="GU2" s="981">
        <v>9</v>
      </c>
      <c r="GV2" s="722"/>
      <c r="GW2" s="715">
        <f>ROUND((GT2*0.4+GU2*0.6),1)</f>
        <v>8.6</v>
      </c>
      <c r="GX2" s="716">
        <f>ROUND(MAX((GT2*0.4+GU2*0.6),(GT2*0.4+GV2*0.6)),1)</f>
        <v>8.6</v>
      </c>
      <c r="GY2" s="717" t="str">
        <f>TEXT(GX2,"0.0")</f>
        <v>8.6</v>
      </c>
      <c r="GZ2" s="718" t="str">
        <f>IF(GX2&gt;=8.5,"A",IF(GX2&gt;=8,"B+",IF(GX2&gt;=7,"B",IF(GX2&gt;=6.5,"C+",IF(GX2&gt;=5.5,"C",IF(GX2&gt;=5,"D+",IF(GX2&gt;=4,"D","F")))))))</f>
        <v>A</v>
      </c>
      <c r="HA2" s="719">
        <f>IF(GZ2="A",4,IF(GZ2="B+",3.5,IF(GZ2="B",3,IF(GZ2="C+",2.5,IF(GZ2="C",2,IF(GZ2="D+",1.5,IF(GZ2="D",1,0)))))))</f>
        <v>4</v>
      </c>
      <c r="HB2" s="719" t="str">
        <f>TEXT(HA2,"0.0")</f>
        <v>4.0</v>
      </c>
      <c r="HC2" s="720">
        <v>2</v>
      </c>
      <c r="HD2" s="721">
        <v>2</v>
      </c>
      <c r="HE2" s="867">
        <v>7.5</v>
      </c>
      <c r="HF2" s="1049">
        <v>6.9</v>
      </c>
      <c r="HG2" s="955"/>
      <c r="HH2" s="827">
        <f>ROUND((HE2*0.4+HF2*0.6),1)</f>
        <v>7.1</v>
      </c>
      <c r="HI2" s="839">
        <f>ROUND(MAX((HE2*0.4+HF2*0.6),(HE2*0.4+HG2*0.6)),1)</f>
        <v>7.1</v>
      </c>
      <c r="HJ2" s="845" t="str">
        <f>TEXT(HI2,"0.0")</f>
        <v>7.1</v>
      </c>
      <c r="HK2" s="841" t="str">
        <f>IF(HI2&gt;=8.5,"A",IF(HI2&gt;=8,"B+",IF(HI2&gt;=7,"B",IF(HI2&gt;=6.5,"C+",IF(HI2&gt;=5.5,"C",IF(HI2&gt;=5,"D+",IF(HI2&gt;=4,"D","F")))))))</f>
        <v>B</v>
      </c>
      <c r="HL2" s="842">
        <f>IF(HK2="A",4,IF(HK2="B+",3.5,IF(HK2="B",3,IF(HK2="C+",2.5,IF(HK2="C",2,IF(HK2="D+",1.5,IF(HK2="D",1,0)))))))</f>
        <v>3</v>
      </c>
      <c r="HM2" s="842" t="str">
        <f>TEXT(HL2,"0.0")</f>
        <v>3.0</v>
      </c>
      <c r="HN2" s="846">
        <v>5</v>
      </c>
      <c r="HO2" s="844">
        <v>5</v>
      </c>
      <c r="HP2" s="146">
        <v>7.5</v>
      </c>
      <c r="HQ2" s="673">
        <v>7</v>
      </c>
      <c r="HR2" s="403"/>
      <c r="HS2" s="28">
        <f>ROUND((HP2*0.4+HQ2*0.6),1)</f>
        <v>7.2</v>
      </c>
      <c r="HT2" s="29">
        <f>ROUND(MAX((HP2*0.4+HQ2*0.6),(HP2*0.4+HR2*0.6)),1)</f>
        <v>7.2</v>
      </c>
      <c r="HU2" s="501" t="str">
        <f>TEXT(HT2,"0.0")</f>
        <v>7.2</v>
      </c>
      <c r="HV2" s="30" t="str">
        <f>IF(HT2&gt;=8.5,"A",IF(HT2&gt;=8,"B+",IF(HT2&gt;=7,"B",IF(HT2&gt;=6.5,"C+",IF(HT2&gt;=5.5,"C",IF(HT2&gt;=5,"D+",IF(HT2&gt;=4,"D","F")))))))</f>
        <v>B</v>
      </c>
      <c r="HW2" s="31">
        <f>IF(HV2="A",4,IF(HV2="B+",3.5,IF(HV2="B",3,IF(HV2="C+",2.5,IF(HV2="C",2,IF(HV2="D+",1.5,IF(HV2="D",1,0)))))))</f>
        <v>3</v>
      </c>
      <c r="HX2" s="31" t="str">
        <f>TEXT(HW2,"0.0")</f>
        <v>3.0</v>
      </c>
      <c r="HY2" s="42">
        <v>5</v>
      </c>
      <c r="HZ2" s="43">
        <v>5</v>
      </c>
      <c r="IA2" s="176">
        <v>8.3000000000000007</v>
      </c>
      <c r="IB2" s="713">
        <v>7.9</v>
      </c>
      <c r="IC2" s="230"/>
      <c r="ID2" s="715">
        <f>ROUND((IA2*0.4+IB2*0.6),1)</f>
        <v>8.1</v>
      </c>
      <c r="IE2" s="716">
        <f>ROUND(MAX((IA2*0.4+IB2*0.6),(IA2*0.4+IC2*0.6)),1)</f>
        <v>8.1</v>
      </c>
      <c r="IF2" s="717" t="str">
        <f>TEXT(IE2,"0.0")</f>
        <v>8.1</v>
      </c>
      <c r="IG2" s="718" t="str">
        <f>IF(IE2&gt;=8.5,"A",IF(IE2&gt;=8,"B+",IF(IE2&gt;=7,"B",IF(IE2&gt;=6.5,"C+",IF(IE2&gt;=5.5,"C",IF(IE2&gt;=5,"D+",IF(IE2&gt;=4,"D","F")))))))</f>
        <v>B+</v>
      </c>
      <c r="IH2" s="719">
        <f>IF(IG2="A",4,IF(IG2="B+",3.5,IF(IG2="B",3,IF(IG2="C+",2.5,IF(IG2="C",2,IF(IG2="D+",1.5,IF(IG2="D",1,0)))))))</f>
        <v>3.5</v>
      </c>
      <c r="II2" s="719" t="str">
        <f>TEXT(IH2,"0.0")</f>
        <v>3.5</v>
      </c>
      <c r="IJ2" s="720">
        <v>5</v>
      </c>
      <c r="IK2" s="721">
        <v>5</v>
      </c>
      <c r="IL2" s="151">
        <f>GR2+HC2+HN2+HY2+IJ2</f>
        <v>19</v>
      </c>
      <c r="IM2" s="82">
        <f>(GP2*GR2+HA2*HC2+HL2*HN2+HW2*HY2+IH2*IJ2)/IL2</f>
        <v>3.236842105263158</v>
      </c>
      <c r="IN2" s="83" t="str">
        <f>TEXT(IM2,"0.00")</f>
        <v>3.24</v>
      </c>
    </row>
    <row r="3" spans="1:343" ht="18.75" x14ac:dyDescent="0.3">
      <c r="A3" s="267">
        <v>2</v>
      </c>
      <c r="B3" s="5" t="s">
        <v>195</v>
      </c>
      <c r="C3" s="270" t="s">
        <v>197</v>
      </c>
      <c r="D3" s="271" t="s">
        <v>198</v>
      </c>
      <c r="E3" s="272" t="s">
        <v>21</v>
      </c>
      <c r="F3" s="276"/>
      <c r="G3" s="275" t="s">
        <v>221</v>
      </c>
      <c r="H3" s="276" t="s">
        <v>23</v>
      </c>
      <c r="I3" s="276" t="s">
        <v>230</v>
      </c>
      <c r="J3" s="146">
        <v>6.6</v>
      </c>
      <c r="K3" s="237" t="str">
        <f t="shared" ref="K3:K13" si="4">IF(J3&gt;=8.5,"A",IF(J3&gt;=8,"B+",IF(J3&gt;=7,"B",IF(J3&gt;=6.5,"C+",IF(J3&gt;=5.5,"C",IF(J3&gt;=5,"D+",IF(J3&gt;=4,"D","F")))))))</f>
        <v>C+</v>
      </c>
      <c r="L3" s="238">
        <f t="shared" ref="L3:L13" si="5">IF(K3="A",4,IF(K3="B+",3.5,IF(K3="B",3,IF(K3="C+",2.5,IF(K3="C",2,IF(K3="D+",1.5,IF(K3="D",1,0)))))))</f>
        <v>2.5</v>
      </c>
      <c r="M3" s="239" t="str">
        <f t="shared" ref="M3:M13" si="6">TEXT(L3,"0.0")</f>
        <v>2.5</v>
      </c>
      <c r="N3" s="197">
        <v>7.3</v>
      </c>
      <c r="O3" s="237" t="str">
        <f t="shared" ref="O3:O13" si="7">IF(N3&gt;=8.5,"A",IF(N3&gt;=8,"B+",IF(N3&gt;=7,"B",IF(N3&gt;=6.5,"C+",IF(N3&gt;=5.5,"C",IF(N3&gt;=5,"D+",IF(N3&gt;=4,"D","F")))))))</f>
        <v>B</v>
      </c>
      <c r="P3" s="238">
        <f t="shared" ref="P3:P13" si="8">IF(O3="A",4,IF(O3="B+",3.5,IF(O3="B",3,IF(O3="C+",2.5,IF(O3="C",2,IF(O3="D+",1.5,IF(O3="D",1,0)))))))</f>
        <v>3</v>
      </c>
      <c r="Q3" s="240" t="str">
        <f t="shared" ref="Q3:Q13" si="9">TEXT(P3,"0.0")</f>
        <v>3.0</v>
      </c>
      <c r="R3" s="202">
        <v>6.2</v>
      </c>
      <c r="S3" s="11">
        <v>7</v>
      </c>
      <c r="T3" s="11"/>
      <c r="U3" s="225">
        <f t="shared" ref="U3:U13" si="10">ROUND((R3*0.4+S3*0.6),1)</f>
        <v>6.7</v>
      </c>
      <c r="V3" s="29">
        <f t="shared" ref="V3:V13" si="11">ROUND(MAX((R3*0.4+S3*0.6),(R3*0.4+T3*0.6)),1)</f>
        <v>6.7</v>
      </c>
      <c r="W3" s="325" t="str">
        <f t="shared" ref="W3:W13" si="12">TEXT(V3,"0.0")</f>
        <v>6.7</v>
      </c>
      <c r="X3" s="227" t="str">
        <f t="shared" ref="X3:X13" si="13">IF(V3&gt;=8.5,"A",IF(V3&gt;=8,"B+",IF(V3&gt;=7,"B",IF(V3&gt;=6.5,"C+",IF(V3&gt;=5.5,"C",IF(V3&gt;=5,"D+",IF(V3&gt;=4,"D","F")))))))</f>
        <v>C+</v>
      </c>
      <c r="Y3" s="226">
        <f t="shared" ref="Y3:Y13" si="14">IF(X3="A",4,IF(X3="B+",3.5,IF(X3="B",3,IF(X3="C+",2.5,IF(X3="C",2,IF(X3="D+",1.5,IF(X3="D",1,0)))))))</f>
        <v>2.5</v>
      </c>
      <c r="Z3" s="226" t="str">
        <f t="shared" ref="Z3:Z13" si="15">TEXT(Y3,"0.0")</f>
        <v>2.5</v>
      </c>
      <c r="AA3" s="157">
        <v>4</v>
      </c>
      <c r="AB3" s="43">
        <v>4</v>
      </c>
      <c r="AC3" s="178">
        <v>7</v>
      </c>
      <c r="AD3" s="109">
        <v>6</v>
      </c>
      <c r="AE3" s="109"/>
      <c r="AF3" s="225">
        <f t="shared" ref="AF3:AF13" si="16">ROUND((AC3*0.4+AD3*0.6),1)</f>
        <v>6.4</v>
      </c>
      <c r="AG3" s="29">
        <f t="shared" ref="AG3:AG13" si="17">ROUND(MAX((AC3*0.4+AD3*0.6),(AC3*0.4+AE3*0.6)),1)</f>
        <v>6.4</v>
      </c>
      <c r="AH3" s="325" t="str">
        <f t="shared" ref="AH3:AH13" si="18">TEXT(AG3,"0.0")</f>
        <v>6.4</v>
      </c>
      <c r="AI3" s="227" t="str">
        <f t="shared" ref="AI3:AI13" si="19">IF(AG3&gt;=8.5,"A",IF(AG3&gt;=8,"B+",IF(AG3&gt;=7,"B",IF(AG3&gt;=6.5,"C+",IF(AG3&gt;=5.5,"C",IF(AG3&gt;=5,"D+",IF(AG3&gt;=4,"D","F")))))))</f>
        <v>C</v>
      </c>
      <c r="AJ3" s="226">
        <f t="shared" ref="AJ3:AJ13" si="20">IF(AI3="A",4,IF(AI3="B+",3.5,IF(AI3="B",3,IF(AI3="C+",2.5,IF(AI3="C",2,IF(AI3="D+",1.5,IF(AI3="D",1,0)))))))</f>
        <v>2</v>
      </c>
      <c r="AK3" s="226" t="str">
        <f t="shared" ref="AK3:AK13" si="21">TEXT(AJ3,"0.0")</f>
        <v>2.0</v>
      </c>
      <c r="AL3" s="157">
        <v>2</v>
      </c>
      <c r="AM3" s="43">
        <v>2</v>
      </c>
      <c r="AN3" s="181">
        <v>6.8</v>
      </c>
      <c r="AO3" s="93">
        <v>7</v>
      </c>
      <c r="AP3" s="93"/>
      <c r="AQ3" s="225">
        <f t="shared" ref="AQ3:AQ13" si="22">ROUND((AN3*0.4+AO3*0.6),1)</f>
        <v>6.9</v>
      </c>
      <c r="AR3" s="29">
        <f t="shared" ref="AR3:AR13" si="23">ROUND(MAX((AN3*0.4+AO3*0.6),(AN3*0.4+AP3*0.6)),1)</f>
        <v>6.9</v>
      </c>
      <c r="AS3" s="325" t="str">
        <f t="shared" ref="AS3:AS13" si="24">TEXT(AR3,"0.0")</f>
        <v>6.9</v>
      </c>
      <c r="AT3" s="227" t="str">
        <f t="shared" ref="AT3:AT13" si="25">IF(AR3&gt;=8.5,"A",IF(AR3&gt;=8,"B+",IF(AR3&gt;=7,"B",IF(AR3&gt;=6.5,"C+",IF(AR3&gt;=5.5,"C",IF(AR3&gt;=5,"D+",IF(AR3&gt;=4,"D","F")))))))</f>
        <v>C+</v>
      </c>
      <c r="AU3" s="226">
        <f t="shared" ref="AU3:AU13" si="26">IF(AT3="A",4,IF(AT3="B+",3.5,IF(AT3="B",3,IF(AT3="C+",2.5,IF(AT3="C",2,IF(AT3="D+",1.5,IF(AT3="D",1,0)))))))</f>
        <v>2.5</v>
      </c>
      <c r="AV3" s="226" t="str">
        <f t="shared" ref="AV3:AV13" si="27">TEXT(AU3,"0.0")</f>
        <v>2.5</v>
      </c>
      <c r="AW3" s="157">
        <v>2</v>
      </c>
      <c r="AX3" s="43">
        <v>2</v>
      </c>
      <c r="AY3" s="202">
        <v>7.3</v>
      </c>
      <c r="AZ3" s="109">
        <v>6</v>
      </c>
      <c r="BA3" s="109"/>
      <c r="BB3" s="225">
        <f t="shared" ref="BB3:BB13" si="28">ROUND((AY3*0.4+AZ3*0.6),1)</f>
        <v>6.5</v>
      </c>
      <c r="BC3" s="29">
        <f t="shared" ref="BC3:BC13" si="29">ROUND(MAX((AY3*0.4+AZ3*0.6),(AY3*0.4+BA3*0.6)),1)</f>
        <v>6.5</v>
      </c>
      <c r="BD3" s="325" t="str">
        <f t="shared" ref="BD3:BD13" si="30">TEXT(BC3,"0.0")</f>
        <v>6.5</v>
      </c>
      <c r="BE3" s="227" t="str">
        <f t="shared" ref="BE3:BE13" si="31">IF(BC3&gt;=8.5,"A",IF(BC3&gt;=8,"B+",IF(BC3&gt;=7,"B",IF(BC3&gt;=6.5,"C+",IF(BC3&gt;=5.5,"C",IF(BC3&gt;=5,"D+",IF(BC3&gt;=4,"D","F")))))))</f>
        <v>C+</v>
      </c>
      <c r="BF3" s="226">
        <f t="shared" ref="BF3:BF13" si="32">IF(BE3="A",4,IF(BE3="B+",3.5,IF(BE3="B",3,IF(BE3="C+",2.5,IF(BE3="C",2,IF(BE3="D+",1.5,IF(BE3="D",1,0)))))))</f>
        <v>2.5</v>
      </c>
      <c r="BG3" s="226" t="str">
        <f t="shared" ref="BG3:BG13" si="33">TEXT(BF3,"0.0")</f>
        <v>2.5</v>
      </c>
      <c r="BH3" s="157">
        <v>2</v>
      </c>
      <c r="BI3" s="43">
        <v>2</v>
      </c>
      <c r="BJ3" s="181">
        <v>8.6</v>
      </c>
      <c r="BK3" s="45">
        <v>8</v>
      </c>
      <c r="BL3" s="45"/>
      <c r="BM3" s="28">
        <f t="shared" ref="BM3:BM13" si="34">ROUND((BJ3*0.4+BK3*0.6),1)</f>
        <v>8.1999999999999993</v>
      </c>
      <c r="BN3" s="29">
        <f t="shared" ref="BN3:BN13" si="35">ROUND(MAX((BJ3*0.4+BK3*0.6),(BJ3*0.4+BL3*0.6)),1)</f>
        <v>8.1999999999999993</v>
      </c>
      <c r="BO3" s="325" t="str">
        <f t="shared" ref="BO3:BO13" si="36">TEXT(BN3,"0.0")</f>
        <v>8.2</v>
      </c>
      <c r="BP3" s="30" t="str">
        <f t="shared" si="0"/>
        <v>B+</v>
      </c>
      <c r="BQ3" s="31">
        <f t="shared" si="1"/>
        <v>3.5</v>
      </c>
      <c r="BR3" s="31" t="str">
        <f t="shared" si="2"/>
        <v>3.5</v>
      </c>
      <c r="BS3" s="42">
        <v>3</v>
      </c>
      <c r="BT3" s="402">
        <v>3</v>
      </c>
      <c r="BU3" s="403">
        <v>8</v>
      </c>
      <c r="BV3" s="419">
        <v>5</v>
      </c>
      <c r="BW3" s="419"/>
      <c r="BX3" s="225">
        <f t="shared" ref="BX3:BX13" si="37">ROUND((BU3*0.4+BV3*0.6),1)</f>
        <v>6.2</v>
      </c>
      <c r="BY3" s="29">
        <f t="shared" ref="BY3:BY13" si="38">ROUND(MAX((BU3*0.4+BV3*0.6),(BU3*0.4+BW3*0.6)),1)</f>
        <v>6.2</v>
      </c>
      <c r="BZ3" s="325" t="str">
        <f t="shared" ref="BZ3:BZ13" si="39">TEXT(BY3,"0.0")</f>
        <v>6.2</v>
      </c>
      <c r="CA3" s="227" t="str">
        <f t="shared" ref="CA3:CA13" si="40">IF(BY3&gt;=8.5,"A",IF(BY3&gt;=8,"B+",IF(BY3&gt;=7,"B",IF(BY3&gt;=6.5,"C+",IF(BY3&gt;=5.5,"C",IF(BY3&gt;=5,"D+",IF(BY3&gt;=4,"D","F")))))))</f>
        <v>C</v>
      </c>
      <c r="CB3" s="226">
        <f t="shared" ref="CB3:CB13" si="41">IF(CA3="A",4,IF(CA3="B+",3.5,IF(CA3="B",3,IF(CA3="C+",2.5,IF(CA3="C",2,IF(CA3="D+",1.5,IF(CA3="D",1,0)))))))</f>
        <v>2</v>
      </c>
      <c r="CC3" s="226" t="str">
        <f t="shared" ref="CC3:CC13" si="42">TEXT(CB3,"0.0")</f>
        <v>2.0</v>
      </c>
      <c r="CD3" s="157">
        <v>1</v>
      </c>
      <c r="CE3" s="402">
        <v>1</v>
      </c>
      <c r="CF3" s="181">
        <v>7.7</v>
      </c>
      <c r="CG3" s="93">
        <v>4</v>
      </c>
      <c r="CH3" s="93"/>
      <c r="CI3" s="225">
        <f t="shared" ref="CI3:CI13" si="43">ROUND((CF3*0.4+CG3*0.6),1)</f>
        <v>5.5</v>
      </c>
      <c r="CJ3" s="29">
        <f t="shared" ref="CJ3:CJ13" si="44">ROUND(MAX((CF3*0.4+CG3*0.6),(CF3*0.4+CH3*0.6)),1)</f>
        <v>5.5</v>
      </c>
      <c r="CK3" s="325" t="str">
        <f t="shared" ref="CK3:CK13" si="45">TEXT(CJ3,"0.0")</f>
        <v>5.5</v>
      </c>
      <c r="CL3" s="227" t="str">
        <f t="shared" ref="CL3:CL13" si="46">IF(CJ3&gt;=8.5,"A",IF(CJ3&gt;=8,"B+",IF(CJ3&gt;=7,"B",IF(CJ3&gt;=6.5,"C+",IF(CJ3&gt;=5.5,"C",IF(CJ3&gt;=5,"D+",IF(CJ3&gt;=4,"D","F")))))))</f>
        <v>C</v>
      </c>
      <c r="CM3" s="226">
        <f t="shared" ref="CM3:CM13" si="47">IF(CL3="A",4,IF(CL3="B+",3.5,IF(CL3="B",3,IF(CL3="C+",2.5,IF(CL3="C",2,IF(CL3="D+",1.5,IF(CL3="D",1,0)))))))</f>
        <v>2</v>
      </c>
      <c r="CN3" s="226" t="str">
        <f t="shared" si="3"/>
        <v>2.0</v>
      </c>
      <c r="CO3" s="157">
        <v>2</v>
      </c>
      <c r="CP3" s="43">
        <v>2</v>
      </c>
      <c r="CQ3" s="458">
        <f t="shared" ref="CQ3:CQ13" si="48">AA3+AL3+AW3+BH3+BS3+CD3+CO3</f>
        <v>16</v>
      </c>
      <c r="CR3" s="459">
        <f t="shared" ref="CR3:CR13" si="49">(Y3*AA3+AJ3*AL3+AU3*AW3+BF3*BH3+BQ3*BS3+CB3*CD3+CM3*CO3)/CQ3</f>
        <v>2.53125</v>
      </c>
      <c r="CS3" s="460" t="str">
        <f t="shared" ref="CS3:CS13" si="50">TEXT(CR3,"0.00")</f>
        <v>2.53</v>
      </c>
      <c r="CT3" s="241" t="str">
        <f t="shared" ref="CT3:CT13" si="51">IF(AND(CR3&lt;0.8),"Cảnh báo KQHT","Lên lớp")</f>
        <v>Lên lớp</v>
      </c>
      <c r="CU3" s="242">
        <f t="shared" ref="CU3:CU13" si="52">AB3+AM3+AX3+BI3+BT3+CE3+CP3</f>
        <v>16</v>
      </c>
      <c r="CV3" s="129">
        <f t="shared" ref="CV3:CV13" si="53" xml:space="preserve"> (AB3*Y3+AJ3*AM3+AU3*AX3+BF3*BI3+BQ3*BT3+CB3*CE3+CM3*CP3)/CU3</f>
        <v>2.53125</v>
      </c>
      <c r="CW3" s="241" t="str">
        <f t="shared" ref="CW3:CW13" si="54">IF(AND(CV3&lt;1.2),"Cảnh báo KQHT","Lên lớp")</f>
        <v>Lên lớp</v>
      </c>
      <c r="CX3" s="496"/>
      <c r="CY3" s="150">
        <v>7.3</v>
      </c>
      <c r="CZ3" s="45">
        <v>8</v>
      </c>
      <c r="DA3" s="45"/>
      <c r="DB3" s="28">
        <f t="shared" ref="DB3:DB13" si="55">ROUND((CY3*0.4+CZ3*0.6),1)</f>
        <v>7.7</v>
      </c>
      <c r="DC3" s="29">
        <f t="shared" ref="DC3:DC13" si="56">ROUND(MAX((CY3*0.4+CZ3*0.6),(CY3*0.4+DA3*0.6)),1)</f>
        <v>7.7</v>
      </c>
      <c r="DD3" s="798" t="str">
        <f t="shared" ref="DD3:DD13" si="57">TEXT(DC3,"0.0")</f>
        <v>7.7</v>
      </c>
      <c r="DE3" s="30" t="str">
        <f t="shared" ref="DE3:DE13" si="58">IF(DC3&gt;=8.5,"A",IF(DC3&gt;=8,"B+",IF(DC3&gt;=7,"B",IF(DC3&gt;=6.5,"C+",IF(DC3&gt;=5.5,"C",IF(DC3&gt;=5,"D+",IF(DC3&gt;=4,"D","F")))))))</f>
        <v>B</v>
      </c>
      <c r="DF3" s="31">
        <f t="shared" ref="DF3:DF13" si="59">IF(DE3="A",4,IF(DE3="B+",3.5,IF(DE3="B",3,IF(DE3="C+",2.5,IF(DE3="C",2,IF(DE3="D+",1.5,IF(DE3="D",1,0)))))))</f>
        <v>3</v>
      </c>
      <c r="DG3" s="31" t="str">
        <f t="shared" ref="DG3:DG13" si="60">TEXT(DF3,"0.0")</f>
        <v>3.0</v>
      </c>
      <c r="DH3" s="42">
        <v>3</v>
      </c>
      <c r="DI3" s="43">
        <v>3</v>
      </c>
      <c r="DJ3" s="150">
        <v>9</v>
      </c>
      <c r="DK3" s="93">
        <v>9</v>
      </c>
      <c r="DL3" s="93"/>
      <c r="DM3" s="28">
        <f t="shared" ref="DM3:DM13" si="61">ROUND((DJ3*0.4+DK3*0.6),1)</f>
        <v>9</v>
      </c>
      <c r="DN3" s="29">
        <f t="shared" ref="DN3:DN13" si="62">ROUND(MAX((DJ3*0.4+DK3*0.6),(DJ3*0.4+DL3*0.6)),1)</f>
        <v>9</v>
      </c>
      <c r="DO3" s="501" t="str">
        <f t="shared" ref="DO3:DO13" si="63">TEXT(DN3,"0.0")</f>
        <v>9.0</v>
      </c>
      <c r="DP3" s="30" t="str">
        <f t="shared" ref="DP3:DP13" si="64">IF(DN3&gt;=8.5,"A",IF(DN3&gt;=8,"B+",IF(DN3&gt;=7,"B",IF(DN3&gt;=6.5,"C+",IF(DN3&gt;=5.5,"C",IF(DN3&gt;=5,"D+",IF(DN3&gt;=4,"D","F")))))))</f>
        <v>A</v>
      </c>
      <c r="DQ3" s="31">
        <f t="shared" ref="DQ3:DQ13" si="65">IF(DP3="A",4,IF(DP3="B+",3.5,IF(DP3="B",3,IF(DP3="C+",2.5,IF(DP3="C",2,IF(DP3="D+",1.5,IF(DP3="D",1,0)))))))</f>
        <v>4</v>
      </c>
      <c r="DR3" s="31" t="str">
        <f t="shared" ref="DR3:DR13" si="66">TEXT(DQ3,"0.0")</f>
        <v>4.0</v>
      </c>
      <c r="DS3" s="42">
        <v>3</v>
      </c>
      <c r="DT3" s="43">
        <v>3</v>
      </c>
      <c r="DU3" s="150">
        <v>6.1</v>
      </c>
      <c r="DV3" s="93">
        <v>8</v>
      </c>
      <c r="DW3" s="93"/>
      <c r="DX3" s="28">
        <f t="shared" ref="DX3:DX13" si="67">ROUND((DU3*0.4+DV3*0.6),1)</f>
        <v>7.2</v>
      </c>
      <c r="DY3" s="29">
        <f t="shared" ref="DY3:DY13" si="68">ROUND(MAX((DU3*0.4+DV3*0.6),(DU3*0.4+DW3*0.6)),1)</f>
        <v>7.2</v>
      </c>
      <c r="DZ3" s="501" t="str">
        <f t="shared" ref="DZ3:DZ13" si="69">TEXT(DY3,"0.0")</f>
        <v>7.2</v>
      </c>
      <c r="EA3" s="30" t="str">
        <f t="shared" ref="EA3:EA13" si="70">IF(DY3&gt;=8.5,"A",IF(DY3&gt;=8,"B+",IF(DY3&gt;=7,"B",IF(DY3&gt;=6.5,"C+",IF(DY3&gt;=5.5,"C",IF(DY3&gt;=5,"D+",IF(DY3&gt;=4,"D","F")))))))</f>
        <v>B</v>
      </c>
      <c r="EB3" s="31">
        <f t="shared" ref="EB3:EB13" si="71">IF(EA3="A",4,IF(EA3="B+",3.5,IF(EA3="B",3,IF(EA3="C+",2.5,IF(EA3="C",2,IF(EA3="D+",1.5,IF(EA3="D",1,0)))))))</f>
        <v>3</v>
      </c>
      <c r="EC3" s="31" t="str">
        <f t="shared" ref="EC3:EC13" si="72">TEXT(EB3,"0.0")</f>
        <v>3.0</v>
      </c>
      <c r="ED3" s="42">
        <v>3</v>
      </c>
      <c r="EE3" s="43">
        <v>3</v>
      </c>
      <c r="EF3" s="606">
        <v>8.6999999999999993</v>
      </c>
      <c r="EG3" s="45">
        <v>7</v>
      </c>
      <c r="EH3" s="45"/>
      <c r="EI3" s="28">
        <f t="shared" ref="EI3:EI13" si="73">ROUND((EF3*0.4+EG3*0.6),1)</f>
        <v>7.7</v>
      </c>
      <c r="EJ3" s="29">
        <f t="shared" ref="EJ3:EJ13" si="74">ROUND(MAX((EF3*0.4+EG3*0.6),(EF3*0.4+EH3*0.6)),1)</f>
        <v>7.7</v>
      </c>
      <c r="EK3" s="501" t="str">
        <f t="shared" ref="EK3:EK13" si="75">TEXT(EJ3,"0.0")</f>
        <v>7.7</v>
      </c>
      <c r="EL3" s="30" t="str">
        <f t="shared" ref="EL3:EL13" si="76">IF(EJ3&gt;=8.5,"A",IF(EJ3&gt;=8,"B+",IF(EJ3&gt;=7,"B",IF(EJ3&gt;=6.5,"C+",IF(EJ3&gt;=5.5,"C",IF(EJ3&gt;=5,"D+",IF(EJ3&gt;=4,"D","F")))))))</f>
        <v>B</v>
      </c>
      <c r="EM3" s="31">
        <f t="shared" ref="EM3:EM13" si="77">IF(EL3="A",4,IF(EL3="B+",3.5,IF(EL3="B",3,IF(EL3="C+",2.5,IF(EL3="C",2,IF(EL3="D+",1.5,IF(EL3="D",1,0)))))))</f>
        <v>3</v>
      </c>
      <c r="EN3" s="31" t="str">
        <f t="shared" ref="EN3:EN13" si="78">TEXT(EM3,"0.0")</f>
        <v>3.0</v>
      </c>
      <c r="EO3" s="42">
        <v>2</v>
      </c>
      <c r="EP3" s="43">
        <v>2</v>
      </c>
      <c r="EQ3" s="150">
        <v>7.8</v>
      </c>
      <c r="ER3" s="93">
        <v>7</v>
      </c>
      <c r="ES3" s="93"/>
      <c r="ET3" s="28">
        <f t="shared" ref="ET3:ET13" si="79">ROUND((EQ3*0.4+ER3*0.6),1)</f>
        <v>7.3</v>
      </c>
      <c r="EU3" s="29">
        <f t="shared" ref="EU3:EU13" si="80">ROUND(MAX((EQ3*0.4+ER3*0.6),(EQ3*0.4+ES3*0.6)),1)</f>
        <v>7.3</v>
      </c>
      <c r="EV3" s="501" t="str">
        <f t="shared" ref="EV3:EV13" si="81">TEXT(EU3,"0.0")</f>
        <v>7.3</v>
      </c>
      <c r="EW3" s="30" t="str">
        <f t="shared" ref="EW3:EW13" si="82">IF(EU3&gt;=8.5,"A",IF(EU3&gt;=8,"B+",IF(EU3&gt;=7,"B",IF(EU3&gt;=6.5,"C+",IF(EU3&gt;=5.5,"C",IF(EU3&gt;=5,"D+",IF(EU3&gt;=4,"D","F")))))))</f>
        <v>B</v>
      </c>
      <c r="EX3" s="31">
        <f t="shared" ref="EX3:EX13" si="83">IF(EW3="A",4,IF(EW3="B+",3.5,IF(EW3="B",3,IF(EW3="C+",2.5,IF(EW3="C",2,IF(EW3="D+",1.5,IF(EW3="D",1,0)))))))</f>
        <v>3</v>
      </c>
      <c r="EY3" s="31" t="str">
        <f t="shared" ref="EY3:EY13" si="84">TEXT(EX3,"0.0")</f>
        <v>3.0</v>
      </c>
      <c r="EZ3" s="42">
        <v>2</v>
      </c>
      <c r="FA3" s="43">
        <v>2</v>
      </c>
      <c r="FB3" s="348">
        <v>8</v>
      </c>
      <c r="FC3" s="93">
        <v>7</v>
      </c>
      <c r="FD3" s="663"/>
      <c r="FE3" s="28">
        <f t="shared" ref="FE3:FE13" si="85">ROUND((FB3*0.4+FC3*0.6),1)</f>
        <v>7.4</v>
      </c>
      <c r="FF3" s="29">
        <f t="shared" ref="FF3:FF13" si="86">ROUND(MAX((FB3*0.4+FC3*0.6),(FB3*0.4+FD3*0.6)),1)</f>
        <v>7.4</v>
      </c>
      <c r="FG3" s="501" t="str">
        <f t="shared" ref="FG3:FG13" si="87">TEXT(FF3,"0.0")</f>
        <v>7.4</v>
      </c>
      <c r="FH3" s="30" t="str">
        <f t="shared" ref="FH3:FH13" si="88">IF(FF3&gt;=8.5,"A",IF(FF3&gt;=8,"B+",IF(FF3&gt;=7,"B",IF(FF3&gt;=6.5,"C+",IF(FF3&gt;=5.5,"C",IF(FF3&gt;=5,"D+",IF(FF3&gt;=4,"D","F")))))))</f>
        <v>B</v>
      </c>
      <c r="FI3" s="31">
        <f t="shared" ref="FI3:FI13" si="89">IF(FH3="A",4,IF(FH3="B+",3.5,IF(FH3="B",3,IF(FH3="C+",2.5,IF(FH3="C",2,IF(FH3="D+",1.5,IF(FH3="D",1,0)))))))</f>
        <v>3</v>
      </c>
      <c r="FJ3" s="31" t="str">
        <f t="shared" ref="FJ3:FJ13" si="90">TEXT(FI3,"0.0")</f>
        <v>3.0</v>
      </c>
      <c r="FK3" s="42">
        <v>3</v>
      </c>
      <c r="FL3" s="43">
        <v>3</v>
      </c>
      <c r="FM3" s="247">
        <v>8.4</v>
      </c>
      <c r="FN3" s="604">
        <v>7</v>
      </c>
      <c r="FO3" s="607"/>
      <c r="FP3" s="28">
        <f t="shared" ref="FP3:FP13" si="91">ROUND((FM3*0.4+FN3*0.6),1)</f>
        <v>7.6</v>
      </c>
      <c r="FQ3" s="29">
        <f t="shared" ref="FQ3:FQ13" si="92">ROUND(MAX((FM3*0.4+FN3*0.6),(FM3*0.4+FO3*0.6)),1)</f>
        <v>7.6</v>
      </c>
      <c r="FR3" s="501" t="str">
        <f t="shared" ref="FR3:FR13" si="93">TEXT(FQ3,"0.0")</f>
        <v>7.6</v>
      </c>
      <c r="FS3" s="30" t="str">
        <f t="shared" ref="FS3:FS13" si="94">IF(FQ3&gt;=8.5,"A",IF(FQ3&gt;=8,"B+",IF(FQ3&gt;=7,"B",IF(FQ3&gt;=6.5,"C+",IF(FQ3&gt;=5.5,"C",IF(FQ3&gt;=5,"D+",IF(FQ3&gt;=4,"D","F")))))))</f>
        <v>B</v>
      </c>
      <c r="FT3" s="31">
        <f t="shared" ref="FT3:FT13" si="95">IF(FS3="A",4,IF(FS3="B+",3.5,IF(FS3="B",3,IF(FS3="C+",2.5,IF(FS3="C",2,IF(FS3="D+",1.5,IF(FS3="D",1,0)))))))</f>
        <v>3</v>
      </c>
      <c r="FU3" s="31" t="str">
        <f t="shared" ref="FU3:FU13" si="96">TEXT(FT3,"0.0")</f>
        <v>3.0</v>
      </c>
      <c r="FV3" s="42">
        <v>2</v>
      </c>
      <c r="FW3" s="43">
        <v>2</v>
      </c>
      <c r="FX3" s="685">
        <f t="shared" ref="FX3:FX13" si="97">DH3+DS3+ED3+EO3+EZ3+FK3+FV3</f>
        <v>18</v>
      </c>
      <c r="FY3" s="686">
        <f t="shared" ref="FY3:FY13" si="98">(DF3*DH3+DQ3*DS3+EB3*ED3+EM3*EO3+EX3*EZ3+FI3*FK3+FT3*FV3)/FX3</f>
        <v>3.1666666666666665</v>
      </c>
      <c r="FZ3" s="687" t="str">
        <f t="shared" ref="FZ3:FZ13" si="99">TEXT(FY3,"0.00")</f>
        <v>3.17</v>
      </c>
      <c r="GA3" s="688" t="str">
        <f t="shared" ref="GA3:GA13" si="100">IF(AND(FY3&lt;1),"Cảnh báo KQHT","Lên lớp")</f>
        <v>Lên lớp</v>
      </c>
      <c r="GB3" s="689">
        <f t="shared" ref="GB3:GB13" si="101">CQ3+FX3</f>
        <v>34</v>
      </c>
      <c r="GC3" s="686">
        <f t="shared" ref="GC3:GC13" si="102">(CQ3*CR3+FX3*FY3)/GB3</f>
        <v>2.8676470588235294</v>
      </c>
      <c r="GD3" s="687" t="str">
        <f t="shared" ref="GD3:GD13" si="103">TEXT(GC3,"0.00")</f>
        <v>2.87</v>
      </c>
      <c r="GE3" s="690">
        <f t="shared" ref="GE3:GE13" si="104">FW3+FL3+FA3+EP3+EE3+DT3+DI3+CP3+CE3+BT3+BI3+AX3+AM3+AB3</f>
        <v>34</v>
      </c>
      <c r="GF3" s="691">
        <f t="shared" ref="GF3:GF13" si="105">(FW3*FQ3+FL3*FF3+FA3*EU3+EP3*EJ3+EE3*DY3+DT3*DN3+DI3*DC3+CP3*CJ3+CE3*BY3+BT3*BN3+BI3*BC3+AX3*AR3+AM3*AG3+AB3*V3)/GE3</f>
        <v>7.2735294117647058</v>
      </c>
      <c r="GG3" s="692">
        <f t="shared" ref="GG3:GG13" si="106">(FW3*FT3+FL3*FI3+FA3*EX3+EP3*EM3+EE3*EB3+DT3*DQ3+DI3*DF3+CP3*CM3+CE3*CB3+BT3*BQ3+BI3*BF3+AX3*AU3+AM3*AJ3+AB3*Y3)/GE3</f>
        <v>2.8676470588235294</v>
      </c>
      <c r="GH3" s="693" t="str">
        <f t="shared" ref="GH3:GH13" si="107">IF(AND(GG3&lt;1.2),"Cảnh báo KQHT","Lên lớp")</f>
        <v>Lên lớp</v>
      </c>
      <c r="GI3" s="867">
        <v>8</v>
      </c>
      <c r="GJ3" s="164">
        <v>7</v>
      </c>
      <c r="GK3" s="130"/>
      <c r="GL3" s="28">
        <f t="shared" ref="GL3:GL13" si="108">ROUND((GI3*0.4+GJ3*0.6),1)</f>
        <v>7.4</v>
      </c>
      <c r="GM3" s="29">
        <f t="shared" ref="GM3:GM13" si="109">ROUND(MAX((GI3*0.4+GJ3*0.6),(GI3*0.4+GK3*0.6)),1)</f>
        <v>7.4</v>
      </c>
      <c r="GN3" s="501" t="str">
        <f t="shared" ref="GN3:GN13" si="110">TEXT(GM3,"0.0")</f>
        <v>7.4</v>
      </c>
      <c r="GO3" s="30" t="str">
        <f t="shared" ref="GO3:GO13" si="111">IF(GM3&gt;=8.5,"A",IF(GM3&gt;=8,"B+",IF(GM3&gt;=7,"B",IF(GM3&gt;=6.5,"C+",IF(GM3&gt;=5.5,"C",IF(GM3&gt;=5,"D+",IF(GM3&gt;=4,"D","F")))))))</f>
        <v>B</v>
      </c>
      <c r="GP3" s="31">
        <f t="shared" ref="GP3:GP13" si="112">IF(GO3="A",4,IF(GO3="B+",3.5,IF(GO3="B",3,IF(GO3="C+",2.5,IF(GO3="C",2,IF(GO3="D+",1.5,IF(GO3="D",1,0)))))))</f>
        <v>3</v>
      </c>
      <c r="GQ3" s="31" t="str">
        <f t="shared" ref="GQ3:GQ13" si="113">TEXT(GP3,"0.0")</f>
        <v>3.0</v>
      </c>
      <c r="GR3" s="42">
        <v>2</v>
      </c>
      <c r="GS3" s="43">
        <v>2</v>
      </c>
      <c r="GT3" s="965">
        <v>8.4</v>
      </c>
      <c r="GU3" s="982">
        <v>9</v>
      </c>
      <c r="GV3" s="130"/>
      <c r="GW3" s="827">
        <f t="shared" ref="GW3:GW13" si="114">ROUND((GT3*0.4+GU3*0.6),1)</f>
        <v>8.8000000000000007</v>
      </c>
      <c r="GX3" s="839">
        <f t="shared" ref="GX3:GX13" si="115">ROUND(MAX((GT3*0.4+GU3*0.6),(GT3*0.4+GV3*0.6)),1)</f>
        <v>8.8000000000000007</v>
      </c>
      <c r="GY3" s="845" t="str">
        <f t="shared" ref="GY3:GY13" si="116">TEXT(GX3,"0.0")</f>
        <v>8.8</v>
      </c>
      <c r="GZ3" s="841" t="str">
        <f t="shared" ref="GZ3:GZ13" si="117">IF(GX3&gt;=8.5,"A",IF(GX3&gt;=8,"B+",IF(GX3&gt;=7,"B",IF(GX3&gt;=6.5,"C+",IF(GX3&gt;=5.5,"C",IF(GX3&gt;=5,"D+",IF(GX3&gt;=4,"D","F")))))))</f>
        <v>A</v>
      </c>
      <c r="HA3" s="842">
        <f t="shared" ref="HA3:HA13" si="118">IF(GZ3="A",4,IF(GZ3="B+",3.5,IF(GZ3="B",3,IF(GZ3="C+",2.5,IF(GZ3="C",2,IF(GZ3="D+",1.5,IF(GZ3="D",1,0)))))))</f>
        <v>4</v>
      </c>
      <c r="HB3" s="842" t="str">
        <f t="shared" ref="HB3:HB13" si="119">TEXT(HA3,"0.0")</f>
        <v>4.0</v>
      </c>
      <c r="HC3" s="846">
        <v>2</v>
      </c>
      <c r="HD3" s="844">
        <v>2</v>
      </c>
      <c r="HE3" s="867">
        <v>7.5</v>
      </c>
      <c r="HF3" s="1049">
        <v>7</v>
      </c>
      <c r="HG3" s="1050"/>
      <c r="HH3" s="827">
        <f t="shared" ref="HH3:HH13" si="120">ROUND((HE3*0.4+HF3*0.6),1)</f>
        <v>7.2</v>
      </c>
      <c r="HI3" s="839">
        <f t="shared" ref="HI3:HI13" si="121">ROUND(MAX((HE3*0.4+HF3*0.6),(HE3*0.4+HG3*0.6)),1)</f>
        <v>7.2</v>
      </c>
      <c r="HJ3" s="845" t="str">
        <f t="shared" ref="HJ3:HJ13" si="122">TEXT(HI3,"0.0")</f>
        <v>7.2</v>
      </c>
      <c r="HK3" s="841" t="str">
        <f t="shared" ref="HK3:HK13" si="123">IF(HI3&gt;=8.5,"A",IF(HI3&gt;=8,"B+",IF(HI3&gt;=7,"B",IF(HI3&gt;=6.5,"C+",IF(HI3&gt;=5.5,"C",IF(HI3&gt;=5,"D+",IF(HI3&gt;=4,"D","F")))))))</f>
        <v>B</v>
      </c>
      <c r="HL3" s="842">
        <f t="shared" ref="HL3:HL13" si="124">IF(HK3="A",4,IF(HK3="B+",3.5,IF(HK3="B",3,IF(HK3="C+",2.5,IF(HK3="C",2,IF(HK3="D+",1.5,IF(HK3="D",1,0)))))))</f>
        <v>3</v>
      </c>
      <c r="HM3" s="842" t="str">
        <f t="shared" ref="HM3:HM13" si="125">TEXT(HL3,"0.0")</f>
        <v>3.0</v>
      </c>
      <c r="HN3" s="846">
        <v>5</v>
      </c>
      <c r="HO3" s="844">
        <v>5</v>
      </c>
      <c r="HP3" s="146">
        <v>7.7</v>
      </c>
      <c r="HQ3" s="673">
        <v>6.6</v>
      </c>
      <c r="HR3" s="130"/>
      <c r="HS3" s="28">
        <f t="shared" ref="HS3:HS13" si="126">ROUND((HP3*0.4+HQ3*0.6),1)</f>
        <v>7</v>
      </c>
      <c r="HT3" s="29">
        <f t="shared" ref="HT3:HT13" si="127">ROUND(MAX((HP3*0.4+HQ3*0.6),(HP3*0.4+HR3*0.6)),1)</f>
        <v>7</v>
      </c>
      <c r="HU3" s="501" t="str">
        <f t="shared" ref="HU3:HU13" si="128">TEXT(HT3,"0.0")</f>
        <v>7.0</v>
      </c>
      <c r="HV3" s="30" t="str">
        <f t="shared" ref="HV3:HV13" si="129">IF(HT3&gt;=8.5,"A",IF(HT3&gt;=8,"B+",IF(HT3&gt;=7,"B",IF(HT3&gt;=6.5,"C+",IF(HT3&gt;=5.5,"C",IF(HT3&gt;=5,"D+",IF(HT3&gt;=4,"D","F")))))))</f>
        <v>B</v>
      </c>
      <c r="HW3" s="31">
        <f t="shared" ref="HW3:HW13" si="130">IF(HV3="A",4,IF(HV3="B+",3.5,IF(HV3="B",3,IF(HV3="C+",2.5,IF(HV3="C",2,IF(HV3="D+",1.5,IF(HV3="D",1,0)))))))</f>
        <v>3</v>
      </c>
      <c r="HX3" s="31" t="str">
        <f t="shared" ref="HX3:HX13" si="131">TEXT(HW3,"0.0")</f>
        <v>3.0</v>
      </c>
      <c r="HY3" s="42">
        <v>5</v>
      </c>
      <c r="HZ3" s="43">
        <v>5</v>
      </c>
      <c r="IA3" s="834">
        <v>8.5</v>
      </c>
      <c r="IB3" s="713">
        <v>7.9</v>
      </c>
      <c r="IC3" s="130"/>
      <c r="ID3" s="827">
        <f t="shared" ref="ID3:ID13" si="132">ROUND((IA3*0.4+IB3*0.6),1)</f>
        <v>8.1</v>
      </c>
      <c r="IE3" s="839">
        <f t="shared" ref="IE3:IE13" si="133">ROUND(MAX((IA3*0.4+IB3*0.6),(IA3*0.4+IC3*0.6)),1)</f>
        <v>8.1</v>
      </c>
      <c r="IF3" s="845" t="str">
        <f t="shared" ref="IF3:IF13" si="134">TEXT(IE3,"0.0")</f>
        <v>8.1</v>
      </c>
      <c r="IG3" s="841" t="str">
        <f t="shared" ref="IG3:IG13" si="135">IF(IE3&gt;=8.5,"A",IF(IE3&gt;=8,"B+",IF(IE3&gt;=7,"B",IF(IE3&gt;=6.5,"C+",IF(IE3&gt;=5.5,"C",IF(IE3&gt;=5,"D+",IF(IE3&gt;=4,"D","F")))))))</f>
        <v>B+</v>
      </c>
      <c r="IH3" s="842">
        <f t="shared" ref="IH3:IH13" si="136">IF(IG3="A",4,IF(IG3="B+",3.5,IF(IG3="B",3,IF(IG3="C+",2.5,IF(IG3="C",2,IF(IG3="D+",1.5,IF(IG3="D",1,0)))))))</f>
        <v>3.5</v>
      </c>
      <c r="II3" s="842" t="str">
        <f t="shared" ref="II3:II13" si="137">TEXT(IH3,"0.0")</f>
        <v>3.5</v>
      </c>
      <c r="IJ3" s="846">
        <v>5</v>
      </c>
      <c r="IK3" s="844">
        <v>5</v>
      </c>
      <c r="IL3" s="151">
        <f t="shared" ref="IL3:IL13" si="138">GR3+HC3+HN3+HY3+IJ3</f>
        <v>19</v>
      </c>
      <c r="IM3" s="82">
        <f t="shared" ref="IM3:IM13" si="139">(GP3*GR3+HA3*HC3+HL3*HN3+HW3*HY3+IH3*IJ3)/IL3</f>
        <v>3.236842105263158</v>
      </c>
      <c r="IN3" s="83" t="str">
        <f t="shared" ref="IN3:IN13" si="140">TEXT(IM3,"0.00")</f>
        <v>3.24</v>
      </c>
    </row>
    <row r="4" spans="1:343" ht="18.75" x14ac:dyDescent="0.3">
      <c r="A4" s="267">
        <v>5</v>
      </c>
      <c r="B4" s="5" t="s">
        <v>195</v>
      </c>
      <c r="C4" s="270" t="s">
        <v>199</v>
      </c>
      <c r="D4" s="616" t="s">
        <v>200</v>
      </c>
      <c r="E4" s="617" t="s">
        <v>56</v>
      </c>
      <c r="F4" s="276"/>
      <c r="G4" s="275" t="s">
        <v>222</v>
      </c>
      <c r="H4" s="276" t="s">
        <v>23</v>
      </c>
      <c r="I4" s="276" t="s">
        <v>179</v>
      </c>
      <c r="J4" s="146">
        <v>6.6</v>
      </c>
      <c r="K4" s="237" t="str">
        <f t="shared" si="4"/>
        <v>C+</v>
      </c>
      <c r="L4" s="238">
        <f t="shared" si="5"/>
        <v>2.5</v>
      </c>
      <c r="M4" s="239" t="str">
        <f t="shared" si="6"/>
        <v>2.5</v>
      </c>
      <c r="N4" s="197">
        <v>5.3</v>
      </c>
      <c r="O4" s="237" t="str">
        <f t="shared" si="7"/>
        <v>D+</v>
      </c>
      <c r="P4" s="238">
        <f t="shared" si="8"/>
        <v>1.5</v>
      </c>
      <c r="Q4" s="240" t="str">
        <f t="shared" si="9"/>
        <v>1.5</v>
      </c>
      <c r="R4" s="202">
        <v>6.5</v>
      </c>
      <c r="S4" s="11">
        <v>4</v>
      </c>
      <c r="T4" s="11"/>
      <c r="U4" s="225">
        <f t="shared" si="10"/>
        <v>5</v>
      </c>
      <c r="V4" s="29">
        <f t="shared" si="11"/>
        <v>5</v>
      </c>
      <c r="W4" s="325" t="str">
        <f t="shared" si="12"/>
        <v>5.0</v>
      </c>
      <c r="X4" s="227" t="str">
        <f t="shared" si="13"/>
        <v>D+</v>
      </c>
      <c r="Y4" s="226">
        <f t="shared" si="14"/>
        <v>1.5</v>
      </c>
      <c r="Z4" s="226" t="str">
        <f t="shared" si="15"/>
        <v>1.5</v>
      </c>
      <c r="AA4" s="157">
        <v>4</v>
      </c>
      <c r="AB4" s="43">
        <v>4</v>
      </c>
      <c r="AC4" s="178">
        <v>7</v>
      </c>
      <c r="AD4" s="109">
        <v>3</v>
      </c>
      <c r="AE4" s="109"/>
      <c r="AF4" s="225">
        <f t="shared" si="16"/>
        <v>4.5999999999999996</v>
      </c>
      <c r="AG4" s="29">
        <f t="shared" si="17"/>
        <v>4.5999999999999996</v>
      </c>
      <c r="AH4" s="325" t="str">
        <f t="shared" si="18"/>
        <v>4.6</v>
      </c>
      <c r="AI4" s="227" t="str">
        <f t="shared" si="19"/>
        <v>D</v>
      </c>
      <c r="AJ4" s="226">
        <f t="shared" si="20"/>
        <v>1</v>
      </c>
      <c r="AK4" s="226" t="str">
        <f t="shared" si="21"/>
        <v>1.0</v>
      </c>
      <c r="AL4" s="157">
        <v>2</v>
      </c>
      <c r="AM4" s="43">
        <v>2</v>
      </c>
      <c r="AN4" s="181">
        <v>7.2</v>
      </c>
      <c r="AO4" s="93">
        <v>1</v>
      </c>
      <c r="AP4" s="93">
        <v>1</v>
      </c>
      <c r="AQ4" s="225">
        <f t="shared" si="22"/>
        <v>3.5</v>
      </c>
      <c r="AR4" s="29">
        <f t="shared" si="23"/>
        <v>3.5</v>
      </c>
      <c r="AS4" s="325" t="str">
        <f t="shared" si="24"/>
        <v>3.5</v>
      </c>
      <c r="AT4" s="227" t="str">
        <f t="shared" si="25"/>
        <v>F</v>
      </c>
      <c r="AU4" s="226">
        <f t="shared" si="26"/>
        <v>0</v>
      </c>
      <c r="AV4" s="226" t="str">
        <f t="shared" si="27"/>
        <v>0.0</v>
      </c>
      <c r="AW4" s="157">
        <v>2</v>
      </c>
      <c r="AX4" s="43"/>
      <c r="AY4" s="202">
        <v>6.3</v>
      </c>
      <c r="AZ4" s="109">
        <v>3</v>
      </c>
      <c r="BA4" s="109"/>
      <c r="BB4" s="225">
        <f t="shared" si="28"/>
        <v>4.3</v>
      </c>
      <c r="BC4" s="29">
        <f t="shared" si="29"/>
        <v>4.3</v>
      </c>
      <c r="BD4" s="325" t="str">
        <f t="shared" si="30"/>
        <v>4.3</v>
      </c>
      <c r="BE4" s="227" t="str">
        <f t="shared" si="31"/>
        <v>D</v>
      </c>
      <c r="BF4" s="226">
        <f t="shared" si="32"/>
        <v>1</v>
      </c>
      <c r="BG4" s="226" t="str">
        <f t="shared" si="33"/>
        <v>1.0</v>
      </c>
      <c r="BH4" s="157">
        <v>2</v>
      </c>
      <c r="BI4" s="43">
        <v>2</v>
      </c>
      <c r="BJ4" s="181">
        <v>6.6</v>
      </c>
      <c r="BK4" s="45">
        <v>3</v>
      </c>
      <c r="BL4" s="45"/>
      <c r="BM4" s="28">
        <f t="shared" si="34"/>
        <v>4.4000000000000004</v>
      </c>
      <c r="BN4" s="29">
        <f t="shared" si="35"/>
        <v>4.4000000000000004</v>
      </c>
      <c r="BO4" s="325" t="str">
        <f t="shared" si="36"/>
        <v>4.4</v>
      </c>
      <c r="BP4" s="30" t="str">
        <f t="shared" si="0"/>
        <v>D</v>
      </c>
      <c r="BQ4" s="31">
        <f t="shared" si="1"/>
        <v>1</v>
      </c>
      <c r="BR4" s="31" t="str">
        <f t="shared" si="2"/>
        <v>1.0</v>
      </c>
      <c r="BS4" s="42">
        <v>3</v>
      </c>
      <c r="BT4" s="402">
        <v>3</v>
      </c>
      <c r="BU4" s="403">
        <v>7</v>
      </c>
      <c r="BV4" s="308">
        <v>3</v>
      </c>
      <c r="BW4" s="308"/>
      <c r="BX4" s="225">
        <f t="shared" si="37"/>
        <v>4.5999999999999996</v>
      </c>
      <c r="BY4" s="29">
        <f t="shared" si="38"/>
        <v>4.5999999999999996</v>
      </c>
      <c r="BZ4" s="325" t="str">
        <f t="shared" si="39"/>
        <v>4.6</v>
      </c>
      <c r="CA4" s="227" t="str">
        <f t="shared" si="40"/>
        <v>D</v>
      </c>
      <c r="CB4" s="226">
        <f t="shared" si="41"/>
        <v>1</v>
      </c>
      <c r="CC4" s="226" t="str">
        <f t="shared" si="42"/>
        <v>1.0</v>
      </c>
      <c r="CD4" s="157">
        <v>1</v>
      </c>
      <c r="CE4" s="402">
        <v>1</v>
      </c>
      <c r="CF4" s="1092">
        <v>6.4</v>
      </c>
      <c r="CG4" s="1044">
        <v>7</v>
      </c>
      <c r="CH4" s="1044"/>
      <c r="CI4" s="782">
        <f t="shared" si="43"/>
        <v>6.8</v>
      </c>
      <c r="CJ4" s="29">
        <f t="shared" si="44"/>
        <v>6.8</v>
      </c>
      <c r="CK4" s="325" t="str">
        <f t="shared" si="45"/>
        <v>6.8</v>
      </c>
      <c r="CL4" s="227" t="str">
        <f t="shared" si="46"/>
        <v>C+</v>
      </c>
      <c r="CM4" s="226">
        <f t="shared" si="47"/>
        <v>2.5</v>
      </c>
      <c r="CN4" s="226" t="str">
        <f t="shared" si="3"/>
        <v>2.5</v>
      </c>
      <c r="CO4" s="157">
        <v>2</v>
      </c>
      <c r="CP4" s="43">
        <v>2</v>
      </c>
      <c r="CQ4" s="458">
        <f t="shared" si="48"/>
        <v>16</v>
      </c>
      <c r="CR4" s="459">
        <f t="shared" si="49"/>
        <v>1.1875</v>
      </c>
      <c r="CS4" s="460" t="str">
        <f t="shared" si="50"/>
        <v>1.19</v>
      </c>
      <c r="CT4" s="241" t="str">
        <f t="shared" si="51"/>
        <v>Lên lớp</v>
      </c>
      <c r="CU4" s="242">
        <f t="shared" si="52"/>
        <v>14</v>
      </c>
      <c r="CV4" s="129">
        <f t="shared" si="53"/>
        <v>1.3571428571428572</v>
      </c>
      <c r="CW4" s="241" t="str">
        <f t="shared" si="54"/>
        <v>Lên lớp</v>
      </c>
      <c r="CX4" s="496"/>
      <c r="CY4" s="150">
        <v>5</v>
      </c>
      <c r="CZ4" s="45">
        <v>5</v>
      </c>
      <c r="DA4" s="45"/>
      <c r="DB4" s="28">
        <f t="shared" si="55"/>
        <v>5</v>
      </c>
      <c r="DC4" s="29">
        <f t="shared" si="56"/>
        <v>5</v>
      </c>
      <c r="DD4" s="798" t="str">
        <f t="shared" si="57"/>
        <v>5.0</v>
      </c>
      <c r="DE4" s="30" t="str">
        <f t="shared" si="58"/>
        <v>D+</v>
      </c>
      <c r="DF4" s="31">
        <f t="shared" si="59"/>
        <v>1.5</v>
      </c>
      <c r="DG4" s="31" t="str">
        <f t="shared" si="60"/>
        <v>1.5</v>
      </c>
      <c r="DH4" s="42">
        <v>3</v>
      </c>
      <c r="DI4" s="43">
        <v>3</v>
      </c>
      <c r="DJ4" s="150">
        <v>6.3</v>
      </c>
      <c r="DK4" s="93">
        <v>3</v>
      </c>
      <c r="DL4" s="93"/>
      <c r="DM4" s="28">
        <f t="shared" si="61"/>
        <v>4.3</v>
      </c>
      <c r="DN4" s="29">
        <f t="shared" si="62"/>
        <v>4.3</v>
      </c>
      <c r="DO4" s="501" t="str">
        <f t="shared" si="63"/>
        <v>4.3</v>
      </c>
      <c r="DP4" s="30" t="str">
        <f t="shared" si="64"/>
        <v>D</v>
      </c>
      <c r="DQ4" s="31">
        <f t="shared" si="65"/>
        <v>1</v>
      </c>
      <c r="DR4" s="31" t="str">
        <f t="shared" si="66"/>
        <v>1.0</v>
      </c>
      <c r="DS4" s="42">
        <v>3</v>
      </c>
      <c r="DT4" s="43">
        <v>3</v>
      </c>
      <c r="DU4" s="150">
        <v>6.3</v>
      </c>
      <c r="DV4" s="93">
        <v>1</v>
      </c>
      <c r="DW4" s="93">
        <v>5</v>
      </c>
      <c r="DX4" s="28">
        <f t="shared" si="67"/>
        <v>3.1</v>
      </c>
      <c r="DY4" s="29">
        <f t="shared" si="68"/>
        <v>5.5</v>
      </c>
      <c r="DZ4" s="501" t="str">
        <f t="shared" si="69"/>
        <v>5.5</v>
      </c>
      <c r="EA4" s="30" t="str">
        <f t="shared" si="70"/>
        <v>C</v>
      </c>
      <c r="EB4" s="31">
        <f t="shared" si="71"/>
        <v>2</v>
      </c>
      <c r="EC4" s="31" t="str">
        <f t="shared" si="72"/>
        <v>2.0</v>
      </c>
      <c r="ED4" s="42">
        <v>3</v>
      </c>
      <c r="EE4" s="43">
        <v>3</v>
      </c>
      <c r="EF4" s="606">
        <v>6.3</v>
      </c>
      <c r="EG4" s="45">
        <v>4</v>
      </c>
      <c r="EH4" s="45"/>
      <c r="EI4" s="28">
        <f t="shared" si="73"/>
        <v>4.9000000000000004</v>
      </c>
      <c r="EJ4" s="29">
        <f t="shared" si="74"/>
        <v>4.9000000000000004</v>
      </c>
      <c r="EK4" s="501" t="str">
        <f t="shared" si="75"/>
        <v>4.9</v>
      </c>
      <c r="EL4" s="30" t="str">
        <f t="shared" si="76"/>
        <v>D</v>
      </c>
      <c r="EM4" s="31">
        <f t="shared" si="77"/>
        <v>1</v>
      </c>
      <c r="EN4" s="31" t="str">
        <f t="shared" si="78"/>
        <v>1.0</v>
      </c>
      <c r="EO4" s="42">
        <v>2</v>
      </c>
      <c r="EP4" s="43">
        <v>2</v>
      </c>
      <c r="EQ4" s="788">
        <v>7</v>
      </c>
      <c r="ER4" s="1044">
        <v>6</v>
      </c>
      <c r="ES4" s="1044"/>
      <c r="ET4" s="707">
        <f t="shared" si="79"/>
        <v>6.4</v>
      </c>
      <c r="EU4" s="708">
        <f t="shared" si="80"/>
        <v>6.4</v>
      </c>
      <c r="EV4" s="501" t="str">
        <f t="shared" si="81"/>
        <v>6.4</v>
      </c>
      <c r="EW4" s="30" t="str">
        <f t="shared" si="82"/>
        <v>C</v>
      </c>
      <c r="EX4" s="31">
        <f t="shared" si="83"/>
        <v>2</v>
      </c>
      <c r="EY4" s="31" t="str">
        <f t="shared" si="84"/>
        <v>2.0</v>
      </c>
      <c r="EZ4" s="42">
        <v>2</v>
      </c>
      <c r="FA4" s="43">
        <v>2</v>
      </c>
      <c r="FB4" s="348">
        <v>5.7</v>
      </c>
      <c r="FC4" s="93">
        <v>5</v>
      </c>
      <c r="FD4" s="663"/>
      <c r="FE4" s="28">
        <f t="shared" si="85"/>
        <v>5.3</v>
      </c>
      <c r="FF4" s="29">
        <f t="shared" si="86"/>
        <v>5.3</v>
      </c>
      <c r="FG4" s="501" t="str">
        <f t="shared" si="87"/>
        <v>5.3</v>
      </c>
      <c r="FH4" s="30" t="str">
        <f t="shared" si="88"/>
        <v>D+</v>
      </c>
      <c r="FI4" s="31">
        <f t="shared" si="89"/>
        <v>1.5</v>
      </c>
      <c r="FJ4" s="31" t="str">
        <f t="shared" si="90"/>
        <v>1.5</v>
      </c>
      <c r="FK4" s="42">
        <v>3</v>
      </c>
      <c r="FL4" s="43">
        <v>3</v>
      </c>
      <c r="FM4" s="791">
        <v>7.2</v>
      </c>
      <c r="FN4" s="1117">
        <v>7</v>
      </c>
      <c r="FO4" s="782"/>
      <c r="FP4" s="707">
        <f t="shared" si="91"/>
        <v>7.1</v>
      </c>
      <c r="FQ4" s="708">
        <f t="shared" si="92"/>
        <v>7.1</v>
      </c>
      <c r="FR4" s="501" t="str">
        <f t="shared" si="93"/>
        <v>7.1</v>
      </c>
      <c r="FS4" s="30" t="str">
        <f t="shared" si="94"/>
        <v>B</v>
      </c>
      <c r="FT4" s="31">
        <f t="shared" si="95"/>
        <v>3</v>
      </c>
      <c r="FU4" s="31" t="str">
        <f t="shared" si="96"/>
        <v>3.0</v>
      </c>
      <c r="FV4" s="42">
        <v>2</v>
      </c>
      <c r="FW4" s="43">
        <v>2</v>
      </c>
      <c r="FX4" s="685">
        <f t="shared" si="97"/>
        <v>18</v>
      </c>
      <c r="FY4" s="686">
        <f>(DF4*DH4+DQ4*DS4+EB4*ED4+EM4*EO4+EX4*EZ4+FI4*FK4+FT4*FV4)/FX4</f>
        <v>1.6666666666666667</v>
      </c>
      <c r="FZ4" s="687" t="str">
        <f t="shared" si="99"/>
        <v>1.67</v>
      </c>
      <c r="GA4" s="688" t="str">
        <f t="shared" si="100"/>
        <v>Lên lớp</v>
      </c>
      <c r="GB4" s="689">
        <f t="shared" si="101"/>
        <v>34</v>
      </c>
      <c r="GC4" s="686">
        <f t="shared" si="102"/>
        <v>1.4411764705882353</v>
      </c>
      <c r="GD4" s="687" t="str">
        <f t="shared" si="103"/>
        <v>1.44</v>
      </c>
      <c r="GE4" s="690">
        <f t="shared" si="104"/>
        <v>32</v>
      </c>
      <c r="GF4" s="691">
        <f t="shared" si="105"/>
        <v>5.1968749999999986</v>
      </c>
      <c r="GG4" s="692">
        <f t="shared" si="106"/>
        <v>1.53125</v>
      </c>
      <c r="GH4" s="693" t="str">
        <f t="shared" si="107"/>
        <v>Lên lớp</v>
      </c>
      <c r="GI4" s="867">
        <v>5</v>
      </c>
      <c r="GJ4" s="164">
        <v>2</v>
      </c>
      <c r="GK4" s="164">
        <v>5</v>
      </c>
      <c r="GL4" s="28">
        <f t="shared" si="108"/>
        <v>3.2</v>
      </c>
      <c r="GM4" s="29">
        <f t="shared" si="109"/>
        <v>5</v>
      </c>
      <c r="GN4" s="501" t="str">
        <f t="shared" si="110"/>
        <v>5.0</v>
      </c>
      <c r="GO4" s="30" t="str">
        <f t="shared" si="111"/>
        <v>D+</v>
      </c>
      <c r="GP4" s="31">
        <f t="shared" si="112"/>
        <v>1.5</v>
      </c>
      <c r="GQ4" s="31" t="str">
        <f t="shared" si="113"/>
        <v>1.5</v>
      </c>
      <c r="GR4" s="42">
        <v>2</v>
      </c>
      <c r="GS4" s="43">
        <v>2</v>
      </c>
      <c r="GT4" s="964">
        <v>7</v>
      </c>
      <c r="GU4" s="982">
        <v>0</v>
      </c>
      <c r="GV4" s="982">
        <v>3</v>
      </c>
      <c r="GW4" s="827">
        <f t="shared" si="114"/>
        <v>2.8</v>
      </c>
      <c r="GX4" s="839">
        <f t="shared" si="115"/>
        <v>4.5999999999999996</v>
      </c>
      <c r="GY4" s="845" t="str">
        <f t="shared" si="116"/>
        <v>4.6</v>
      </c>
      <c r="GZ4" s="841" t="str">
        <f t="shared" si="117"/>
        <v>D</v>
      </c>
      <c r="HA4" s="842">
        <f t="shared" si="118"/>
        <v>1</v>
      </c>
      <c r="HB4" s="842" t="str">
        <f t="shared" si="119"/>
        <v>1.0</v>
      </c>
      <c r="HC4" s="846">
        <v>2</v>
      </c>
      <c r="HD4" s="844">
        <v>2</v>
      </c>
      <c r="HE4" s="867">
        <v>7.5</v>
      </c>
      <c r="HF4" s="1049">
        <v>6.3</v>
      </c>
      <c r="HG4" s="1050"/>
      <c r="HH4" s="827">
        <f t="shared" si="120"/>
        <v>6.8</v>
      </c>
      <c r="HI4" s="839">
        <f t="shared" si="121"/>
        <v>6.8</v>
      </c>
      <c r="HJ4" s="845" t="str">
        <f t="shared" si="122"/>
        <v>6.8</v>
      </c>
      <c r="HK4" s="841" t="str">
        <f t="shared" si="123"/>
        <v>C+</v>
      </c>
      <c r="HL4" s="842">
        <f t="shared" si="124"/>
        <v>2.5</v>
      </c>
      <c r="HM4" s="842" t="str">
        <f t="shared" si="125"/>
        <v>2.5</v>
      </c>
      <c r="HN4" s="846">
        <v>5</v>
      </c>
      <c r="HO4" s="844">
        <v>5</v>
      </c>
      <c r="HP4" s="146">
        <v>6.7</v>
      </c>
      <c r="HQ4" s="673">
        <v>6</v>
      </c>
      <c r="HR4" s="130"/>
      <c r="HS4" s="28">
        <f t="shared" si="126"/>
        <v>6.3</v>
      </c>
      <c r="HT4" s="29">
        <f t="shared" si="127"/>
        <v>6.3</v>
      </c>
      <c r="HU4" s="501" t="str">
        <f t="shared" si="128"/>
        <v>6.3</v>
      </c>
      <c r="HV4" s="30" t="str">
        <f t="shared" si="129"/>
        <v>C</v>
      </c>
      <c r="HW4" s="31">
        <f t="shared" si="130"/>
        <v>2</v>
      </c>
      <c r="HX4" s="31" t="str">
        <f t="shared" si="131"/>
        <v>2.0</v>
      </c>
      <c r="HY4" s="42">
        <v>5</v>
      </c>
      <c r="HZ4" s="43">
        <v>5</v>
      </c>
      <c r="IA4" s="867">
        <v>7.8</v>
      </c>
      <c r="IB4" s="673">
        <v>7</v>
      </c>
      <c r="IC4" s="130"/>
      <c r="ID4" s="827">
        <f t="shared" si="132"/>
        <v>7.3</v>
      </c>
      <c r="IE4" s="839">
        <f t="shared" si="133"/>
        <v>7.3</v>
      </c>
      <c r="IF4" s="845" t="str">
        <f t="shared" si="134"/>
        <v>7.3</v>
      </c>
      <c r="IG4" s="841" t="str">
        <f t="shared" si="135"/>
        <v>B</v>
      </c>
      <c r="IH4" s="842">
        <f t="shared" si="136"/>
        <v>3</v>
      </c>
      <c r="II4" s="842" t="str">
        <f t="shared" si="137"/>
        <v>3.0</v>
      </c>
      <c r="IJ4" s="846">
        <v>5</v>
      </c>
      <c r="IK4" s="844">
        <v>5</v>
      </c>
      <c r="IL4" s="151">
        <f t="shared" si="138"/>
        <v>19</v>
      </c>
      <c r="IM4" s="82">
        <f t="shared" si="139"/>
        <v>2.236842105263158</v>
      </c>
      <c r="IN4" s="83" t="str">
        <f t="shared" si="140"/>
        <v>2.24</v>
      </c>
    </row>
    <row r="5" spans="1:343" ht="18.75" x14ac:dyDescent="0.3">
      <c r="A5" s="267">
        <v>6</v>
      </c>
      <c r="B5" s="5" t="s">
        <v>195</v>
      </c>
      <c r="C5" s="270" t="s">
        <v>201</v>
      </c>
      <c r="D5" s="271" t="s">
        <v>63</v>
      </c>
      <c r="E5" s="272" t="s">
        <v>202</v>
      </c>
      <c r="F5" s="276"/>
      <c r="G5" s="275" t="s">
        <v>223</v>
      </c>
      <c r="H5" s="276" t="s">
        <v>23</v>
      </c>
      <c r="I5" s="276" t="s">
        <v>179</v>
      </c>
      <c r="J5" s="146">
        <v>8.1999999999999993</v>
      </c>
      <c r="K5" s="237" t="str">
        <f t="shared" si="4"/>
        <v>B+</v>
      </c>
      <c r="L5" s="238">
        <f t="shared" si="5"/>
        <v>3.5</v>
      </c>
      <c r="M5" s="239" t="str">
        <f t="shared" si="6"/>
        <v>3.5</v>
      </c>
      <c r="N5" s="197">
        <v>7.3</v>
      </c>
      <c r="O5" s="237" t="str">
        <f t="shared" si="7"/>
        <v>B</v>
      </c>
      <c r="P5" s="238">
        <f t="shared" si="8"/>
        <v>3</v>
      </c>
      <c r="Q5" s="240" t="str">
        <f t="shared" si="9"/>
        <v>3.0</v>
      </c>
      <c r="R5" s="202">
        <v>8.6999999999999993</v>
      </c>
      <c r="S5" s="11">
        <v>9</v>
      </c>
      <c r="T5" s="11"/>
      <c r="U5" s="225">
        <f t="shared" si="10"/>
        <v>8.9</v>
      </c>
      <c r="V5" s="29">
        <f t="shared" si="11"/>
        <v>8.9</v>
      </c>
      <c r="W5" s="325" t="str">
        <f t="shared" si="12"/>
        <v>8.9</v>
      </c>
      <c r="X5" s="227" t="str">
        <f t="shared" si="13"/>
        <v>A</v>
      </c>
      <c r="Y5" s="226">
        <f t="shared" si="14"/>
        <v>4</v>
      </c>
      <c r="Z5" s="226" t="str">
        <f t="shared" si="15"/>
        <v>4.0</v>
      </c>
      <c r="AA5" s="157">
        <v>4</v>
      </c>
      <c r="AB5" s="43">
        <v>4</v>
      </c>
      <c r="AC5" s="178">
        <v>8</v>
      </c>
      <c r="AD5" s="109">
        <v>8</v>
      </c>
      <c r="AE5" s="109"/>
      <c r="AF5" s="225">
        <f t="shared" si="16"/>
        <v>8</v>
      </c>
      <c r="AG5" s="29">
        <f t="shared" si="17"/>
        <v>8</v>
      </c>
      <c r="AH5" s="325" t="str">
        <f t="shared" si="18"/>
        <v>8.0</v>
      </c>
      <c r="AI5" s="227" t="str">
        <f t="shared" si="19"/>
        <v>B+</v>
      </c>
      <c r="AJ5" s="226">
        <f t="shared" si="20"/>
        <v>3.5</v>
      </c>
      <c r="AK5" s="226" t="str">
        <f t="shared" si="21"/>
        <v>3.5</v>
      </c>
      <c r="AL5" s="157">
        <v>2</v>
      </c>
      <c r="AM5" s="43">
        <v>2</v>
      </c>
      <c r="AN5" s="181">
        <v>6.8</v>
      </c>
      <c r="AO5" s="93">
        <v>5</v>
      </c>
      <c r="AP5" s="93"/>
      <c r="AQ5" s="225">
        <f t="shared" si="22"/>
        <v>5.7</v>
      </c>
      <c r="AR5" s="29">
        <f t="shared" si="23"/>
        <v>5.7</v>
      </c>
      <c r="AS5" s="325" t="str">
        <f t="shared" si="24"/>
        <v>5.7</v>
      </c>
      <c r="AT5" s="227" t="str">
        <f t="shared" si="25"/>
        <v>C</v>
      </c>
      <c r="AU5" s="226">
        <f t="shared" si="26"/>
        <v>2</v>
      </c>
      <c r="AV5" s="226" t="str">
        <f t="shared" si="27"/>
        <v>2.0</v>
      </c>
      <c r="AW5" s="157">
        <v>2</v>
      </c>
      <c r="AX5" s="43">
        <v>2</v>
      </c>
      <c r="AY5" s="202">
        <v>6.3</v>
      </c>
      <c r="AZ5" s="397"/>
      <c r="BA5" s="109">
        <v>7</v>
      </c>
      <c r="BB5" s="225">
        <f t="shared" si="28"/>
        <v>2.5</v>
      </c>
      <c r="BC5" s="29">
        <f t="shared" si="29"/>
        <v>6.7</v>
      </c>
      <c r="BD5" s="325" t="str">
        <f t="shared" si="30"/>
        <v>6.7</v>
      </c>
      <c r="BE5" s="227" t="str">
        <f t="shared" si="31"/>
        <v>C+</v>
      </c>
      <c r="BF5" s="226">
        <f t="shared" si="32"/>
        <v>2.5</v>
      </c>
      <c r="BG5" s="226" t="str">
        <f t="shared" si="33"/>
        <v>2.5</v>
      </c>
      <c r="BH5" s="157">
        <v>2</v>
      </c>
      <c r="BI5" s="43">
        <v>2</v>
      </c>
      <c r="BJ5" s="181">
        <v>9</v>
      </c>
      <c r="BK5" s="45">
        <v>8</v>
      </c>
      <c r="BL5" s="45"/>
      <c r="BM5" s="28">
        <f t="shared" si="34"/>
        <v>8.4</v>
      </c>
      <c r="BN5" s="29">
        <f t="shared" si="35"/>
        <v>8.4</v>
      </c>
      <c r="BO5" s="325" t="str">
        <f t="shared" si="36"/>
        <v>8.4</v>
      </c>
      <c r="BP5" s="30" t="str">
        <f t="shared" si="0"/>
        <v>B+</v>
      </c>
      <c r="BQ5" s="31">
        <f t="shared" si="1"/>
        <v>3.5</v>
      </c>
      <c r="BR5" s="31" t="str">
        <f t="shared" si="2"/>
        <v>3.5</v>
      </c>
      <c r="BS5" s="42">
        <v>3</v>
      </c>
      <c r="BT5" s="402">
        <v>3</v>
      </c>
      <c r="BU5" s="403">
        <v>7.7</v>
      </c>
      <c r="BV5" s="308">
        <v>6</v>
      </c>
      <c r="BW5" s="308"/>
      <c r="BX5" s="225">
        <f t="shared" si="37"/>
        <v>6.7</v>
      </c>
      <c r="BY5" s="29">
        <f t="shared" si="38"/>
        <v>6.7</v>
      </c>
      <c r="BZ5" s="325" t="str">
        <f t="shared" si="39"/>
        <v>6.7</v>
      </c>
      <c r="CA5" s="227" t="str">
        <f t="shared" si="40"/>
        <v>C+</v>
      </c>
      <c r="CB5" s="226">
        <f t="shared" si="41"/>
        <v>2.5</v>
      </c>
      <c r="CC5" s="226" t="str">
        <f t="shared" si="42"/>
        <v>2.5</v>
      </c>
      <c r="CD5" s="157">
        <v>1</v>
      </c>
      <c r="CE5" s="402">
        <v>1</v>
      </c>
      <c r="CF5" s="181">
        <v>7</v>
      </c>
      <c r="CG5" s="93">
        <v>4</v>
      </c>
      <c r="CH5" s="93"/>
      <c r="CI5" s="225">
        <f t="shared" si="43"/>
        <v>5.2</v>
      </c>
      <c r="CJ5" s="29">
        <f t="shared" si="44"/>
        <v>5.2</v>
      </c>
      <c r="CK5" s="325" t="str">
        <f t="shared" si="45"/>
        <v>5.2</v>
      </c>
      <c r="CL5" s="227" t="str">
        <f t="shared" si="46"/>
        <v>D+</v>
      </c>
      <c r="CM5" s="226">
        <f t="shared" si="47"/>
        <v>1.5</v>
      </c>
      <c r="CN5" s="226" t="str">
        <f t="shared" si="3"/>
        <v>1.5</v>
      </c>
      <c r="CO5" s="157">
        <v>2</v>
      </c>
      <c r="CP5" s="43">
        <v>2</v>
      </c>
      <c r="CQ5" s="458">
        <f t="shared" si="48"/>
        <v>16</v>
      </c>
      <c r="CR5" s="459">
        <f t="shared" si="49"/>
        <v>3</v>
      </c>
      <c r="CS5" s="460" t="str">
        <f t="shared" si="50"/>
        <v>3.00</v>
      </c>
      <c r="CT5" s="241" t="str">
        <f t="shared" si="51"/>
        <v>Lên lớp</v>
      </c>
      <c r="CU5" s="242">
        <f t="shared" si="52"/>
        <v>16</v>
      </c>
      <c r="CV5" s="129">
        <f t="shared" si="53"/>
        <v>3</v>
      </c>
      <c r="CW5" s="241" t="str">
        <f t="shared" si="54"/>
        <v>Lên lớp</v>
      </c>
      <c r="CX5" s="496"/>
      <c r="CY5" s="150">
        <v>8</v>
      </c>
      <c r="CZ5" s="45">
        <v>8</v>
      </c>
      <c r="DA5" s="45"/>
      <c r="DB5" s="28">
        <f t="shared" si="55"/>
        <v>8</v>
      </c>
      <c r="DC5" s="29">
        <f t="shared" si="56"/>
        <v>8</v>
      </c>
      <c r="DD5" s="798" t="str">
        <f t="shared" si="57"/>
        <v>8.0</v>
      </c>
      <c r="DE5" s="30" t="str">
        <f t="shared" si="58"/>
        <v>B+</v>
      </c>
      <c r="DF5" s="31">
        <f t="shared" si="59"/>
        <v>3.5</v>
      </c>
      <c r="DG5" s="31" t="str">
        <f t="shared" si="60"/>
        <v>3.5</v>
      </c>
      <c r="DH5" s="42">
        <v>3</v>
      </c>
      <c r="DI5" s="43">
        <v>3</v>
      </c>
      <c r="DJ5" s="150">
        <v>8</v>
      </c>
      <c r="DK5" s="93">
        <v>1</v>
      </c>
      <c r="DL5" s="93">
        <v>5</v>
      </c>
      <c r="DM5" s="28">
        <f t="shared" si="61"/>
        <v>3.8</v>
      </c>
      <c r="DN5" s="29">
        <f t="shared" si="62"/>
        <v>6.2</v>
      </c>
      <c r="DO5" s="501" t="str">
        <f t="shared" si="63"/>
        <v>6.2</v>
      </c>
      <c r="DP5" s="30" t="str">
        <f t="shared" si="64"/>
        <v>C</v>
      </c>
      <c r="DQ5" s="31">
        <f t="shared" si="65"/>
        <v>2</v>
      </c>
      <c r="DR5" s="31" t="str">
        <f t="shared" si="66"/>
        <v>2.0</v>
      </c>
      <c r="DS5" s="42">
        <v>3</v>
      </c>
      <c r="DT5" s="43">
        <v>3</v>
      </c>
      <c r="DU5" s="150">
        <v>6.1</v>
      </c>
      <c r="DV5" s="93">
        <v>4</v>
      </c>
      <c r="DW5" s="93"/>
      <c r="DX5" s="28">
        <f t="shared" si="67"/>
        <v>4.8</v>
      </c>
      <c r="DY5" s="29">
        <f t="shared" si="68"/>
        <v>4.8</v>
      </c>
      <c r="DZ5" s="501" t="str">
        <f t="shared" si="69"/>
        <v>4.8</v>
      </c>
      <c r="EA5" s="30" t="str">
        <f t="shared" si="70"/>
        <v>D</v>
      </c>
      <c r="EB5" s="31">
        <f t="shared" si="71"/>
        <v>1</v>
      </c>
      <c r="EC5" s="31" t="str">
        <f t="shared" si="72"/>
        <v>1.0</v>
      </c>
      <c r="ED5" s="42">
        <v>3</v>
      </c>
      <c r="EE5" s="43">
        <v>3</v>
      </c>
      <c r="EF5" s="606">
        <v>6.3</v>
      </c>
      <c r="EG5" s="45">
        <v>7</v>
      </c>
      <c r="EH5" s="45"/>
      <c r="EI5" s="28">
        <f t="shared" si="73"/>
        <v>6.7</v>
      </c>
      <c r="EJ5" s="29">
        <f t="shared" si="74"/>
        <v>6.7</v>
      </c>
      <c r="EK5" s="501" t="str">
        <f t="shared" si="75"/>
        <v>6.7</v>
      </c>
      <c r="EL5" s="30" t="str">
        <f t="shared" si="76"/>
        <v>C+</v>
      </c>
      <c r="EM5" s="31">
        <f t="shared" si="77"/>
        <v>2.5</v>
      </c>
      <c r="EN5" s="31" t="str">
        <f t="shared" si="78"/>
        <v>2.5</v>
      </c>
      <c r="EO5" s="42">
        <v>2</v>
      </c>
      <c r="EP5" s="43">
        <v>2</v>
      </c>
      <c r="EQ5" s="150">
        <v>6.6</v>
      </c>
      <c r="ER5" s="93">
        <v>6</v>
      </c>
      <c r="ES5" s="93"/>
      <c r="ET5" s="28">
        <f t="shared" si="79"/>
        <v>6.2</v>
      </c>
      <c r="EU5" s="29">
        <f t="shared" si="80"/>
        <v>6.2</v>
      </c>
      <c r="EV5" s="501" t="str">
        <f t="shared" si="81"/>
        <v>6.2</v>
      </c>
      <c r="EW5" s="30" t="str">
        <f t="shared" si="82"/>
        <v>C</v>
      </c>
      <c r="EX5" s="31">
        <f t="shared" si="83"/>
        <v>2</v>
      </c>
      <c r="EY5" s="31" t="str">
        <f t="shared" si="84"/>
        <v>2.0</v>
      </c>
      <c r="EZ5" s="42">
        <v>2</v>
      </c>
      <c r="FA5" s="43">
        <v>2</v>
      </c>
      <c r="FB5" s="348">
        <v>6.7</v>
      </c>
      <c r="FC5" s="93">
        <v>7</v>
      </c>
      <c r="FD5" s="663"/>
      <c r="FE5" s="28">
        <f t="shared" si="85"/>
        <v>6.9</v>
      </c>
      <c r="FF5" s="29">
        <f t="shared" si="86"/>
        <v>6.9</v>
      </c>
      <c r="FG5" s="501" t="str">
        <f t="shared" si="87"/>
        <v>6.9</v>
      </c>
      <c r="FH5" s="30" t="str">
        <f t="shared" si="88"/>
        <v>C+</v>
      </c>
      <c r="FI5" s="31">
        <f t="shared" si="89"/>
        <v>2.5</v>
      </c>
      <c r="FJ5" s="31" t="str">
        <f t="shared" si="90"/>
        <v>2.5</v>
      </c>
      <c r="FK5" s="42">
        <v>3</v>
      </c>
      <c r="FL5" s="43">
        <v>3</v>
      </c>
      <c r="FM5" s="247">
        <v>8</v>
      </c>
      <c r="FN5" s="604">
        <v>8</v>
      </c>
      <c r="FO5" s="607"/>
      <c r="FP5" s="28">
        <f t="shared" si="91"/>
        <v>8</v>
      </c>
      <c r="FQ5" s="29">
        <f t="shared" si="92"/>
        <v>8</v>
      </c>
      <c r="FR5" s="501" t="str">
        <f t="shared" si="93"/>
        <v>8.0</v>
      </c>
      <c r="FS5" s="30" t="str">
        <f t="shared" si="94"/>
        <v>B+</v>
      </c>
      <c r="FT5" s="31">
        <f t="shared" si="95"/>
        <v>3.5</v>
      </c>
      <c r="FU5" s="31" t="str">
        <f t="shared" si="96"/>
        <v>3.5</v>
      </c>
      <c r="FV5" s="42">
        <v>2</v>
      </c>
      <c r="FW5" s="43">
        <v>2</v>
      </c>
      <c r="FX5" s="685">
        <f t="shared" si="97"/>
        <v>18</v>
      </c>
      <c r="FY5" s="686">
        <f t="shared" si="98"/>
        <v>2.3888888888888888</v>
      </c>
      <c r="FZ5" s="687" t="str">
        <f t="shared" si="99"/>
        <v>2.39</v>
      </c>
      <c r="GA5" s="688" t="str">
        <f t="shared" si="100"/>
        <v>Lên lớp</v>
      </c>
      <c r="GB5" s="689">
        <f t="shared" si="101"/>
        <v>34</v>
      </c>
      <c r="GC5" s="686">
        <f t="shared" si="102"/>
        <v>2.6764705882352939</v>
      </c>
      <c r="GD5" s="687" t="str">
        <f t="shared" si="103"/>
        <v>2.68</v>
      </c>
      <c r="GE5" s="690">
        <f t="shared" si="104"/>
        <v>34</v>
      </c>
      <c r="GF5" s="691">
        <f t="shared" si="105"/>
        <v>7.0058823529411773</v>
      </c>
      <c r="GG5" s="692">
        <f t="shared" si="106"/>
        <v>2.6764705882352939</v>
      </c>
      <c r="GH5" s="693" t="str">
        <f t="shared" si="107"/>
        <v>Lên lớp</v>
      </c>
      <c r="GI5" s="867">
        <v>8</v>
      </c>
      <c r="GJ5" s="164">
        <v>7</v>
      </c>
      <c r="GK5" s="130"/>
      <c r="GL5" s="28">
        <f t="shared" si="108"/>
        <v>7.4</v>
      </c>
      <c r="GM5" s="29">
        <f t="shared" si="109"/>
        <v>7.4</v>
      </c>
      <c r="GN5" s="501" t="str">
        <f t="shared" si="110"/>
        <v>7.4</v>
      </c>
      <c r="GO5" s="30" t="str">
        <f t="shared" si="111"/>
        <v>B</v>
      </c>
      <c r="GP5" s="31">
        <f t="shared" si="112"/>
        <v>3</v>
      </c>
      <c r="GQ5" s="31" t="str">
        <f t="shared" si="113"/>
        <v>3.0</v>
      </c>
      <c r="GR5" s="42">
        <v>2</v>
      </c>
      <c r="GS5" s="43">
        <v>2</v>
      </c>
      <c r="GT5" s="964">
        <v>7</v>
      </c>
      <c r="GU5" s="978"/>
      <c r="GV5" s="982">
        <v>5</v>
      </c>
      <c r="GW5" s="827">
        <f t="shared" si="114"/>
        <v>2.8</v>
      </c>
      <c r="GX5" s="839">
        <f t="shared" si="115"/>
        <v>5.8</v>
      </c>
      <c r="GY5" s="845" t="str">
        <f t="shared" si="116"/>
        <v>5.8</v>
      </c>
      <c r="GZ5" s="841" t="str">
        <f t="shared" si="117"/>
        <v>C</v>
      </c>
      <c r="HA5" s="842">
        <f t="shared" si="118"/>
        <v>2</v>
      </c>
      <c r="HB5" s="842" t="str">
        <f t="shared" si="119"/>
        <v>2.0</v>
      </c>
      <c r="HC5" s="846">
        <v>2</v>
      </c>
      <c r="HD5" s="844">
        <v>2</v>
      </c>
      <c r="HE5" s="867">
        <v>6</v>
      </c>
      <c r="HF5" s="1049">
        <v>6.2</v>
      </c>
      <c r="HG5" s="1050"/>
      <c r="HH5" s="827">
        <f t="shared" si="120"/>
        <v>6.1</v>
      </c>
      <c r="HI5" s="839">
        <f t="shared" si="121"/>
        <v>6.1</v>
      </c>
      <c r="HJ5" s="845" t="str">
        <f t="shared" si="122"/>
        <v>6.1</v>
      </c>
      <c r="HK5" s="841" t="str">
        <f t="shared" si="123"/>
        <v>C</v>
      </c>
      <c r="HL5" s="842">
        <f t="shared" si="124"/>
        <v>2</v>
      </c>
      <c r="HM5" s="842" t="str">
        <f t="shared" si="125"/>
        <v>2.0</v>
      </c>
      <c r="HN5" s="846">
        <v>5</v>
      </c>
      <c r="HO5" s="844">
        <v>5</v>
      </c>
      <c r="HP5" s="146">
        <v>6.6</v>
      </c>
      <c r="HQ5" s="673">
        <v>6</v>
      </c>
      <c r="HR5" s="130"/>
      <c r="HS5" s="28">
        <f t="shared" si="126"/>
        <v>6.2</v>
      </c>
      <c r="HT5" s="29">
        <f t="shared" si="127"/>
        <v>6.2</v>
      </c>
      <c r="HU5" s="501" t="str">
        <f t="shared" si="128"/>
        <v>6.2</v>
      </c>
      <c r="HV5" s="30" t="str">
        <f t="shared" si="129"/>
        <v>C</v>
      </c>
      <c r="HW5" s="31">
        <f t="shared" si="130"/>
        <v>2</v>
      </c>
      <c r="HX5" s="31" t="str">
        <f t="shared" si="131"/>
        <v>2.0</v>
      </c>
      <c r="HY5" s="42">
        <v>5</v>
      </c>
      <c r="HZ5" s="43">
        <v>5</v>
      </c>
      <c r="IA5" s="867">
        <v>7.7</v>
      </c>
      <c r="IB5" s="673">
        <v>7.2</v>
      </c>
      <c r="IC5" s="130"/>
      <c r="ID5" s="827">
        <f t="shared" si="132"/>
        <v>7.4</v>
      </c>
      <c r="IE5" s="839">
        <f t="shared" si="133"/>
        <v>7.4</v>
      </c>
      <c r="IF5" s="845" t="str">
        <f t="shared" si="134"/>
        <v>7.4</v>
      </c>
      <c r="IG5" s="841" t="str">
        <f t="shared" si="135"/>
        <v>B</v>
      </c>
      <c r="IH5" s="842">
        <f t="shared" si="136"/>
        <v>3</v>
      </c>
      <c r="II5" s="842" t="str">
        <f t="shared" si="137"/>
        <v>3.0</v>
      </c>
      <c r="IJ5" s="846">
        <v>5</v>
      </c>
      <c r="IK5" s="844">
        <v>5</v>
      </c>
      <c r="IL5" s="151">
        <f t="shared" si="138"/>
        <v>19</v>
      </c>
      <c r="IM5" s="82">
        <f t="shared" si="139"/>
        <v>2.3684210526315788</v>
      </c>
      <c r="IN5" s="83" t="str">
        <f t="shared" si="140"/>
        <v>2.37</v>
      </c>
    </row>
    <row r="6" spans="1:343" ht="18.75" x14ac:dyDescent="0.3">
      <c r="A6" s="267">
        <v>7</v>
      </c>
      <c r="B6" s="5" t="s">
        <v>195</v>
      </c>
      <c r="C6" s="270" t="s">
        <v>203</v>
      </c>
      <c r="D6" s="616" t="s">
        <v>148</v>
      </c>
      <c r="E6" s="617" t="s">
        <v>27</v>
      </c>
      <c r="F6" s="276"/>
      <c r="G6" s="275" t="s">
        <v>224</v>
      </c>
      <c r="H6" s="276" t="s">
        <v>23</v>
      </c>
      <c r="I6" s="276" t="s">
        <v>179</v>
      </c>
      <c r="J6" s="146">
        <v>6</v>
      </c>
      <c r="K6" s="237" t="str">
        <f t="shared" si="4"/>
        <v>C</v>
      </c>
      <c r="L6" s="238">
        <f t="shared" si="5"/>
        <v>2</v>
      </c>
      <c r="M6" s="239" t="str">
        <f t="shared" si="6"/>
        <v>2.0</v>
      </c>
      <c r="N6" s="197">
        <v>6.7</v>
      </c>
      <c r="O6" s="237" t="str">
        <f t="shared" si="7"/>
        <v>C+</v>
      </c>
      <c r="P6" s="238">
        <f t="shared" si="8"/>
        <v>2.5</v>
      </c>
      <c r="Q6" s="240" t="str">
        <f t="shared" si="9"/>
        <v>2.5</v>
      </c>
      <c r="R6" s="202">
        <v>6</v>
      </c>
      <c r="S6" s="11">
        <v>7</v>
      </c>
      <c r="T6" s="11"/>
      <c r="U6" s="225">
        <f t="shared" si="10"/>
        <v>6.6</v>
      </c>
      <c r="V6" s="29">
        <f t="shared" si="11"/>
        <v>6.6</v>
      </c>
      <c r="W6" s="325" t="str">
        <f t="shared" si="12"/>
        <v>6.6</v>
      </c>
      <c r="X6" s="227" t="str">
        <f t="shared" si="13"/>
        <v>C+</v>
      </c>
      <c r="Y6" s="226">
        <f t="shared" si="14"/>
        <v>2.5</v>
      </c>
      <c r="Z6" s="226" t="str">
        <f t="shared" si="15"/>
        <v>2.5</v>
      </c>
      <c r="AA6" s="157">
        <v>4</v>
      </c>
      <c r="AB6" s="43">
        <v>4</v>
      </c>
      <c r="AC6" s="178">
        <v>7</v>
      </c>
      <c r="AD6" s="109">
        <v>6</v>
      </c>
      <c r="AE6" s="109"/>
      <c r="AF6" s="225">
        <f t="shared" si="16"/>
        <v>6.4</v>
      </c>
      <c r="AG6" s="29">
        <f t="shared" si="17"/>
        <v>6.4</v>
      </c>
      <c r="AH6" s="325" t="str">
        <f t="shared" si="18"/>
        <v>6.4</v>
      </c>
      <c r="AI6" s="227" t="str">
        <f t="shared" si="19"/>
        <v>C</v>
      </c>
      <c r="AJ6" s="226">
        <f t="shared" si="20"/>
        <v>2</v>
      </c>
      <c r="AK6" s="226" t="str">
        <f t="shared" si="21"/>
        <v>2.0</v>
      </c>
      <c r="AL6" s="157">
        <v>2</v>
      </c>
      <c r="AM6" s="43">
        <v>2</v>
      </c>
      <c r="AN6" s="181">
        <v>6.4</v>
      </c>
      <c r="AO6" s="93">
        <v>6</v>
      </c>
      <c r="AP6" s="93"/>
      <c r="AQ6" s="225">
        <f t="shared" si="22"/>
        <v>6.2</v>
      </c>
      <c r="AR6" s="29">
        <f t="shared" si="23"/>
        <v>6.2</v>
      </c>
      <c r="AS6" s="325" t="str">
        <f t="shared" si="24"/>
        <v>6.2</v>
      </c>
      <c r="AT6" s="227" t="str">
        <f t="shared" si="25"/>
        <v>C</v>
      </c>
      <c r="AU6" s="226">
        <f t="shared" si="26"/>
        <v>2</v>
      </c>
      <c r="AV6" s="226" t="str">
        <f t="shared" si="27"/>
        <v>2.0</v>
      </c>
      <c r="AW6" s="157">
        <v>2</v>
      </c>
      <c r="AX6" s="43">
        <v>2</v>
      </c>
      <c r="AY6" s="202">
        <v>6.3</v>
      </c>
      <c r="AZ6" s="109">
        <v>8</v>
      </c>
      <c r="BA6" s="109"/>
      <c r="BB6" s="225">
        <f t="shared" si="28"/>
        <v>7.3</v>
      </c>
      <c r="BC6" s="29">
        <f t="shared" si="29"/>
        <v>7.3</v>
      </c>
      <c r="BD6" s="325" t="str">
        <f t="shared" si="30"/>
        <v>7.3</v>
      </c>
      <c r="BE6" s="227" t="str">
        <f t="shared" si="31"/>
        <v>B</v>
      </c>
      <c r="BF6" s="226">
        <f t="shared" si="32"/>
        <v>3</v>
      </c>
      <c r="BG6" s="226" t="str">
        <f t="shared" si="33"/>
        <v>3.0</v>
      </c>
      <c r="BH6" s="157">
        <v>2</v>
      </c>
      <c r="BI6" s="43">
        <v>2</v>
      </c>
      <c r="BJ6" s="181">
        <v>8</v>
      </c>
      <c r="BK6" s="45">
        <v>9</v>
      </c>
      <c r="BL6" s="45"/>
      <c r="BM6" s="28">
        <f t="shared" si="34"/>
        <v>8.6</v>
      </c>
      <c r="BN6" s="29">
        <f t="shared" si="35"/>
        <v>8.6</v>
      </c>
      <c r="BO6" s="325" t="str">
        <f t="shared" si="36"/>
        <v>8.6</v>
      </c>
      <c r="BP6" s="30" t="str">
        <f t="shared" si="0"/>
        <v>A</v>
      </c>
      <c r="BQ6" s="31">
        <f t="shared" si="1"/>
        <v>4</v>
      </c>
      <c r="BR6" s="31" t="str">
        <f t="shared" si="2"/>
        <v>4.0</v>
      </c>
      <c r="BS6" s="42">
        <v>3</v>
      </c>
      <c r="BT6" s="402">
        <v>3</v>
      </c>
      <c r="BU6" s="403">
        <v>7.3</v>
      </c>
      <c r="BV6" s="308">
        <v>5</v>
      </c>
      <c r="BW6" s="308"/>
      <c r="BX6" s="225">
        <f t="shared" si="37"/>
        <v>5.9</v>
      </c>
      <c r="BY6" s="29">
        <f t="shared" si="38"/>
        <v>5.9</v>
      </c>
      <c r="BZ6" s="325" t="str">
        <f t="shared" si="39"/>
        <v>5.9</v>
      </c>
      <c r="CA6" s="227" t="str">
        <f t="shared" si="40"/>
        <v>C</v>
      </c>
      <c r="CB6" s="226">
        <f t="shared" si="41"/>
        <v>2</v>
      </c>
      <c r="CC6" s="226" t="str">
        <f t="shared" si="42"/>
        <v>2.0</v>
      </c>
      <c r="CD6" s="157">
        <v>1</v>
      </c>
      <c r="CE6" s="402">
        <v>1</v>
      </c>
      <c r="CF6" s="181">
        <v>5.5</v>
      </c>
      <c r="CG6" s="93">
        <v>3</v>
      </c>
      <c r="CH6" s="93"/>
      <c r="CI6" s="225">
        <f t="shared" si="43"/>
        <v>4</v>
      </c>
      <c r="CJ6" s="29">
        <f t="shared" si="44"/>
        <v>4</v>
      </c>
      <c r="CK6" s="325" t="str">
        <f t="shared" si="45"/>
        <v>4.0</v>
      </c>
      <c r="CL6" s="227" t="str">
        <f t="shared" si="46"/>
        <v>D</v>
      </c>
      <c r="CM6" s="226">
        <f t="shared" si="47"/>
        <v>1</v>
      </c>
      <c r="CN6" s="226" t="str">
        <f t="shared" si="3"/>
        <v>1.0</v>
      </c>
      <c r="CO6" s="157">
        <v>2</v>
      </c>
      <c r="CP6" s="43">
        <v>2</v>
      </c>
      <c r="CQ6" s="458">
        <f t="shared" si="48"/>
        <v>16</v>
      </c>
      <c r="CR6" s="459">
        <f t="shared" si="49"/>
        <v>2.5</v>
      </c>
      <c r="CS6" s="460" t="str">
        <f t="shared" si="50"/>
        <v>2.50</v>
      </c>
      <c r="CT6" s="241" t="str">
        <f t="shared" si="51"/>
        <v>Lên lớp</v>
      </c>
      <c r="CU6" s="242">
        <f t="shared" si="52"/>
        <v>16</v>
      </c>
      <c r="CV6" s="129">
        <f t="shared" si="53"/>
        <v>2.5</v>
      </c>
      <c r="CW6" s="241" t="str">
        <f t="shared" si="54"/>
        <v>Lên lớp</v>
      </c>
      <c r="CX6" s="496"/>
      <c r="CY6" s="150">
        <v>6.9</v>
      </c>
      <c r="CZ6" s="45">
        <v>8</v>
      </c>
      <c r="DA6" s="45"/>
      <c r="DB6" s="28">
        <f t="shared" si="55"/>
        <v>7.6</v>
      </c>
      <c r="DC6" s="29">
        <f t="shared" si="56"/>
        <v>7.6</v>
      </c>
      <c r="DD6" s="798" t="str">
        <f t="shared" si="57"/>
        <v>7.6</v>
      </c>
      <c r="DE6" s="30" t="str">
        <f t="shared" si="58"/>
        <v>B</v>
      </c>
      <c r="DF6" s="31">
        <f t="shared" si="59"/>
        <v>3</v>
      </c>
      <c r="DG6" s="31" t="str">
        <f t="shared" si="60"/>
        <v>3.0</v>
      </c>
      <c r="DH6" s="42">
        <v>3</v>
      </c>
      <c r="DI6" s="43">
        <v>3</v>
      </c>
      <c r="DJ6" s="150">
        <v>7.3</v>
      </c>
      <c r="DK6" s="93">
        <v>5</v>
      </c>
      <c r="DL6" s="93"/>
      <c r="DM6" s="28">
        <f t="shared" si="61"/>
        <v>5.9</v>
      </c>
      <c r="DN6" s="29">
        <f t="shared" si="62"/>
        <v>5.9</v>
      </c>
      <c r="DO6" s="501" t="str">
        <f t="shared" si="63"/>
        <v>5.9</v>
      </c>
      <c r="DP6" s="30" t="str">
        <f t="shared" si="64"/>
        <v>C</v>
      </c>
      <c r="DQ6" s="31">
        <f t="shared" si="65"/>
        <v>2</v>
      </c>
      <c r="DR6" s="31" t="str">
        <f t="shared" si="66"/>
        <v>2.0</v>
      </c>
      <c r="DS6" s="42">
        <v>3</v>
      </c>
      <c r="DT6" s="43">
        <v>3</v>
      </c>
      <c r="DU6" s="150">
        <v>6</v>
      </c>
      <c r="DV6" s="93">
        <v>4</v>
      </c>
      <c r="DW6" s="93"/>
      <c r="DX6" s="28">
        <f t="shared" si="67"/>
        <v>4.8</v>
      </c>
      <c r="DY6" s="29">
        <f t="shared" si="68"/>
        <v>4.8</v>
      </c>
      <c r="DZ6" s="501" t="str">
        <f t="shared" si="69"/>
        <v>4.8</v>
      </c>
      <c r="EA6" s="30" t="str">
        <f t="shared" si="70"/>
        <v>D</v>
      </c>
      <c r="EB6" s="31">
        <f t="shared" si="71"/>
        <v>1</v>
      </c>
      <c r="EC6" s="31" t="str">
        <f t="shared" si="72"/>
        <v>1.0</v>
      </c>
      <c r="ED6" s="42">
        <v>3</v>
      </c>
      <c r="EE6" s="43">
        <v>3</v>
      </c>
      <c r="EF6" s="606">
        <v>6.7</v>
      </c>
      <c r="EG6" s="45">
        <v>6</v>
      </c>
      <c r="EH6" s="45"/>
      <c r="EI6" s="28">
        <f t="shared" si="73"/>
        <v>6.3</v>
      </c>
      <c r="EJ6" s="29">
        <f t="shared" si="74"/>
        <v>6.3</v>
      </c>
      <c r="EK6" s="501" t="str">
        <f t="shared" si="75"/>
        <v>6.3</v>
      </c>
      <c r="EL6" s="30" t="str">
        <f t="shared" si="76"/>
        <v>C</v>
      </c>
      <c r="EM6" s="31">
        <f t="shared" si="77"/>
        <v>2</v>
      </c>
      <c r="EN6" s="31" t="str">
        <f t="shared" si="78"/>
        <v>2.0</v>
      </c>
      <c r="EO6" s="42">
        <v>2</v>
      </c>
      <c r="EP6" s="43">
        <v>2</v>
      </c>
      <c r="EQ6" s="150">
        <v>6.6</v>
      </c>
      <c r="ER6" s="93">
        <v>7</v>
      </c>
      <c r="ES6" s="93"/>
      <c r="ET6" s="28">
        <f t="shared" si="79"/>
        <v>6.8</v>
      </c>
      <c r="EU6" s="29">
        <f t="shared" si="80"/>
        <v>6.8</v>
      </c>
      <c r="EV6" s="501" t="str">
        <f t="shared" si="81"/>
        <v>6.8</v>
      </c>
      <c r="EW6" s="30" t="str">
        <f t="shared" si="82"/>
        <v>C+</v>
      </c>
      <c r="EX6" s="31">
        <f t="shared" si="83"/>
        <v>2.5</v>
      </c>
      <c r="EY6" s="31" t="str">
        <f t="shared" si="84"/>
        <v>2.5</v>
      </c>
      <c r="EZ6" s="42">
        <v>2</v>
      </c>
      <c r="FA6" s="43">
        <v>2</v>
      </c>
      <c r="FB6" s="348">
        <v>7.3</v>
      </c>
      <c r="FC6" s="93">
        <v>8</v>
      </c>
      <c r="FD6" s="663"/>
      <c r="FE6" s="28">
        <f t="shared" si="85"/>
        <v>7.7</v>
      </c>
      <c r="FF6" s="29">
        <f t="shared" si="86"/>
        <v>7.7</v>
      </c>
      <c r="FG6" s="501" t="str">
        <f t="shared" si="87"/>
        <v>7.7</v>
      </c>
      <c r="FH6" s="30" t="str">
        <f t="shared" si="88"/>
        <v>B</v>
      </c>
      <c r="FI6" s="31">
        <f t="shared" si="89"/>
        <v>3</v>
      </c>
      <c r="FJ6" s="31" t="str">
        <f t="shared" si="90"/>
        <v>3.0</v>
      </c>
      <c r="FK6" s="42">
        <v>3</v>
      </c>
      <c r="FL6" s="43">
        <v>3</v>
      </c>
      <c r="FM6" s="247">
        <v>6.6</v>
      </c>
      <c r="FN6" s="604">
        <v>8</v>
      </c>
      <c r="FO6" s="607"/>
      <c r="FP6" s="28">
        <f t="shared" si="91"/>
        <v>7.4</v>
      </c>
      <c r="FQ6" s="29">
        <f t="shared" si="92"/>
        <v>7.4</v>
      </c>
      <c r="FR6" s="501" t="str">
        <f t="shared" si="93"/>
        <v>7.4</v>
      </c>
      <c r="FS6" s="30" t="str">
        <f t="shared" si="94"/>
        <v>B</v>
      </c>
      <c r="FT6" s="31">
        <f t="shared" si="95"/>
        <v>3</v>
      </c>
      <c r="FU6" s="31" t="str">
        <f t="shared" si="96"/>
        <v>3.0</v>
      </c>
      <c r="FV6" s="42">
        <v>2</v>
      </c>
      <c r="FW6" s="43">
        <v>2</v>
      </c>
      <c r="FX6" s="685">
        <f t="shared" si="97"/>
        <v>18</v>
      </c>
      <c r="FY6" s="686">
        <f t="shared" si="98"/>
        <v>2.3333333333333335</v>
      </c>
      <c r="FZ6" s="687" t="str">
        <f t="shared" si="99"/>
        <v>2.33</v>
      </c>
      <c r="GA6" s="688" t="str">
        <f t="shared" si="100"/>
        <v>Lên lớp</v>
      </c>
      <c r="GB6" s="689">
        <f t="shared" si="101"/>
        <v>34</v>
      </c>
      <c r="GC6" s="686">
        <f t="shared" si="102"/>
        <v>2.4117647058823528</v>
      </c>
      <c r="GD6" s="687" t="str">
        <f t="shared" si="103"/>
        <v>2.41</v>
      </c>
      <c r="GE6" s="690">
        <f t="shared" si="104"/>
        <v>34</v>
      </c>
      <c r="GF6" s="691">
        <f t="shared" si="105"/>
        <v>6.6147058823529417</v>
      </c>
      <c r="GG6" s="692">
        <f t="shared" si="106"/>
        <v>2.4117647058823528</v>
      </c>
      <c r="GH6" s="693" t="str">
        <f t="shared" si="107"/>
        <v>Lên lớp</v>
      </c>
      <c r="GI6" s="867">
        <v>7.3</v>
      </c>
      <c r="GJ6" s="164">
        <v>7</v>
      </c>
      <c r="GK6" s="130"/>
      <c r="GL6" s="28">
        <f t="shared" si="108"/>
        <v>7.1</v>
      </c>
      <c r="GM6" s="29">
        <f t="shared" si="109"/>
        <v>7.1</v>
      </c>
      <c r="GN6" s="501" t="str">
        <f t="shared" si="110"/>
        <v>7.1</v>
      </c>
      <c r="GO6" s="30" t="str">
        <f t="shared" si="111"/>
        <v>B</v>
      </c>
      <c r="GP6" s="31">
        <f t="shared" si="112"/>
        <v>3</v>
      </c>
      <c r="GQ6" s="31" t="str">
        <f t="shared" si="113"/>
        <v>3.0</v>
      </c>
      <c r="GR6" s="42">
        <v>2</v>
      </c>
      <c r="GS6" s="43">
        <v>2</v>
      </c>
      <c r="GT6" s="964">
        <v>6.8</v>
      </c>
      <c r="GU6" s="982">
        <v>3</v>
      </c>
      <c r="GV6" s="130"/>
      <c r="GW6" s="827">
        <f t="shared" si="114"/>
        <v>4.5</v>
      </c>
      <c r="GX6" s="839">
        <f t="shared" si="115"/>
        <v>4.5</v>
      </c>
      <c r="GY6" s="845" t="str">
        <f t="shared" si="116"/>
        <v>4.5</v>
      </c>
      <c r="GZ6" s="841" t="str">
        <f t="shared" si="117"/>
        <v>D</v>
      </c>
      <c r="HA6" s="842">
        <f t="shared" si="118"/>
        <v>1</v>
      </c>
      <c r="HB6" s="842" t="str">
        <f t="shared" si="119"/>
        <v>1.0</v>
      </c>
      <c r="HC6" s="846">
        <v>2</v>
      </c>
      <c r="HD6" s="844">
        <v>2</v>
      </c>
      <c r="HE6" s="951">
        <v>0</v>
      </c>
      <c r="HF6" s="1049"/>
      <c r="HG6" s="1050"/>
      <c r="HH6" s="827">
        <f t="shared" si="120"/>
        <v>0</v>
      </c>
      <c r="HI6" s="839">
        <f t="shared" si="121"/>
        <v>0</v>
      </c>
      <c r="HJ6" s="845" t="str">
        <f t="shared" si="122"/>
        <v>0.0</v>
      </c>
      <c r="HK6" s="841" t="str">
        <f t="shared" si="123"/>
        <v>F</v>
      </c>
      <c r="HL6" s="842">
        <f t="shared" si="124"/>
        <v>0</v>
      </c>
      <c r="HM6" s="842" t="str">
        <f t="shared" si="125"/>
        <v>0.0</v>
      </c>
      <c r="HN6" s="846">
        <v>5</v>
      </c>
      <c r="HO6" s="844"/>
      <c r="HP6" s="213">
        <v>0</v>
      </c>
      <c r="HQ6" s="673"/>
      <c r="HR6" s="130"/>
      <c r="HS6" s="28">
        <f t="shared" si="126"/>
        <v>0</v>
      </c>
      <c r="HT6" s="29">
        <f t="shared" si="127"/>
        <v>0</v>
      </c>
      <c r="HU6" s="501" t="str">
        <f t="shared" si="128"/>
        <v>0.0</v>
      </c>
      <c r="HV6" s="30" t="str">
        <f t="shared" si="129"/>
        <v>F</v>
      </c>
      <c r="HW6" s="31">
        <f t="shared" si="130"/>
        <v>0</v>
      </c>
      <c r="HX6" s="31" t="str">
        <f t="shared" si="131"/>
        <v>0.0</v>
      </c>
      <c r="HY6" s="42">
        <v>5</v>
      </c>
      <c r="HZ6" s="43"/>
      <c r="IA6" s="867">
        <v>6.8</v>
      </c>
      <c r="IB6" s="673">
        <v>6.6</v>
      </c>
      <c r="IC6" s="130"/>
      <c r="ID6" s="827">
        <f t="shared" si="132"/>
        <v>6.7</v>
      </c>
      <c r="IE6" s="839">
        <f t="shared" si="133"/>
        <v>6.7</v>
      </c>
      <c r="IF6" s="845" t="str">
        <f t="shared" si="134"/>
        <v>6.7</v>
      </c>
      <c r="IG6" s="841" t="str">
        <f t="shared" si="135"/>
        <v>C+</v>
      </c>
      <c r="IH6" s="842">
        <f t="shared" si="136"/>
        <v>2.5</v>
      </c>
      <c r="II6" s="842" t="str">
        <f t="shared" si="137"/>
        <v>2.5</v>
      </c>
      <c r="IJ6" s="846">
        <v>5</v>
      </c>
      <c r="IK6" s="844">
        <v>5</v>
      </c>
      <c r="IL6" s="151">
        <f t="shared" si="138"/>
        <v>19</v>
      </c>
      <c r="IM6" s="82">
        <f t="shared" si="139"/>
        <v>1.0789473684210527</v>
      </c>
      <c r="IN6" s="83" t="str">
        <f t="shared" si="140"/>
        <v>1.08</v>
      </c>
    </row>
    <row r="7" spans="1:343" ht="18.75" x14ac:dyDescent="0.3">
      <c r="A7" s="267">
        <v>8</v>
      </c>
      <c r="B7" s="5" t="s">
        <v>195</v>
      </c>
      <c r="C7" s="270" t="s">
        <v>204</v>
      </c>
      <c r="D7" s="271" t="s">
        <v>205</v>
      </c>
      <c r="E7" s="272" t="s">
        <v>206</v>
      </c>
      <c r="F7" s="276"/>
      <c r="G7" s="275" t="s">
        <v>225</v>
      </c>
      <c r="H7" s="276" t="s">
        <v>23</v>
      </c>
      <c r="I7" s="276" t="s">
        <v>179</v>
      </c>
      <c r="J7" s="146">
        <v>6</v>
      </c>
      <c r="K7" s="237" t="str">
        <f t="shared" si="4"/>
        <v>C</v>
      </c>
      <c r="L7" s="238">
        <f t="shared" si="5"/>
        <v>2</v>
      </c>
      <c r="M7" s="239" t="str">
        <f t="shared" si="6"/>
        <v>2.0</v>
      </c>
      <c r="N7" s="197">
        <v>6.7</v>
      </c>
      <c r="O7" s="237" t="str">
        <f t="shared" si="7"/>
        <v>C+</v>
      </c>
      <c r="P7" s="238">
        <f t="shared" si="8"/>
        <v>2.5</v>
      </c>
      <c r="Q7" s="240" t="str">
        <f t="shared" si="9"/>
        <v>2.5</v>
      </c>
      <c r="R7" s="202">
        <v>6.7</v>
      </c>
      <c r="S7" s="11">
        <v>6</v>
      </c>
      <c r="T7" s="11"/>
      <c r="U7" s="225">
        <f t="shared" si="10"/>
        <v>6.3</v>
      </c>
      <c r="V7" s="29">
        <f t="shared" si="11"/>
        <v>6.3</v>
      </c>
      <c r="W7" s="325" t="str">
        <f t="shared" si="12"/>
        <v>6.3</v>
      </c>
      <c r="X7" s="227" t="str">
        <f t="shared" si="13"/>
        <v>C</v>
      </c>
      <c r="Y7" s="226">
        <f t="shared" si="14"/>
        <v>2</v>
      </c>
      <c r="Z7" s="226" t="str">
        <f t="shared" si="15"/>
        <v>2.0</v>
      </c>
      <c r="AA7" s="157">
        <v>4</v>
      </c>
      <c r="AB7" s="43">
        <v>4</v>
      </c>
      <c r="AC7" s="178">
        <v>7</v>
      </c>
      <c r="AD7" s="109">
        <v>5</v>
      </c>
      <c r="AE7" s="109"/>
      <c r="AF7" s="225">
        <f t="shared" si="16"/>
        <v>5.8</v>
      </c>
      <c r="AG7" s="29">
        <f t="shared" si="17"/>
        <v>5.8</v>
      </c>
      <c r="AH7" s="325" t="str">
        <f t="shared" si="18"/>
        <v>5.8</v>
      </c>
      <c r="AI7" s="227" t="str">
        <f t="shared" si="19"/>
        <v>C</v>
      </c>
      <c r="AJ7" s="226">
        <f t="shared" si="20"/>
        <v>2</v>
      </c>
      <c r="AK7" s="226" t="str">
        <f t="shared" si="21"/>
        <v>2.0</v>
      </c>
      <c r="AL7" s="157">
        <v>2</v>
      </c>
      <c r="AM7" s="43">
        <v>2</v>
      </c>
      <c r="AN7" s="181">
        <v>7.6</v>
      </c>
      <c r="AO7" s="93">
        <v>7</v>
      </c>
      <c r="AP7" s="93"/>
      <c r="AQ7" s="225">
        <f t="shared" si="22"/>
        <v>7.2</v>
      </c>
      <c r="AR7" s="29">
        <f t="shared" si="23"/>
        <v>7.2</v>
      </c>
      <c r="AS7" s="325" t="str">
        <f t="shared" si="24"/>
        <v>7.2</v>
      </c>
      <c r="AT7" s="227" t="str">
        <f t="shared" si="25"/>
        <v>B</v>
      </c>
      <c r="AU7" s="226">
        <f t="shared" si="26"/>
        <v>3</v>
      </c>
      <c r="AV7" s="226" t="str">
        <f t="shared" si="27"/>
        <v>3.0</v>
      </c>
      <c r="AW7" s="157">
        <v>2</v>
      </c>
      <c r="AX7" s="43">
        <v>2</v>
      </c>
      <c r="AY7" s="202">
        <v>6.3</v>
      </c>
      <c r="AZ7" s="109">
        <v>6</v>
      </c>
      <c r="BA7" s="109"/>
      <c r="BB7" s="225">
        <f t="shared" si="28"/>
        <v>6.1</v>
      </c>
      <c r="BC7" s="29">
        <f t="shared" si="29"/>
        <v>6.1</v>
      </c>
      <c r="BD7" s="325" t="str">
        <f t="shared" si="30"/>
        <v>6.1</v>
      </c>
      <c r="BE7" s="227" t="str">
        <f t="shared" si="31"/>
        <v>C</v>
      </c>
      <c r="BF7" s="226">
        <f t="shared" si="32"/>
        <v>2</v>
      </c>
      <c r="BG7" s="226" t="str">
        <f t="shared" si="33"/>
        <v>2.0</v>
      </c>
      <c r="BH7" s="157">
        <v>2</v>
      </c>
      <c r="BI7" s="43">
        <v>2</v>
      </c>
      <c r="BJ7" s="181">
        <v>9</v>
      </c>
      <c r="BK7" s="45">
        <v>5</v>
      </c>
      <c r="BL7" s="45"/>
      <c r="BM7" s="28">
        <f t="shared" si="34"/>
        <v>6.6</v>
      </c>
      <c r="BN7" s="29">
        <f t="shared" si="35"/>
        <v>6.6</v>
      </c>
      <c r="BO7" s="325" t="str">
        <f t="shared" si="36"/>
        <v>6.6</v>
      </c>
      <c r="BP7" s="30" t="str">
        <f t="shared" si="0"/>
        <v>C+</v>
      </c>
      <c r="BQ7" s="31">
        <f t="shared" si="1"/>
        <v>2.5</v>
      </c>
      <c r="BR7" s="31" t="str">
        <f t="shared" si="2"/>
        <v>2.5</v>
      </c>
      <c r="BS7" s="42">
        <v>3</v>
      </c>
      <c r="BT7" s="402">
        <v>3</v>
      </c>
      <c r="BU7" s="403">
        <v>7.7</v>
      </c>
      <c r="BV7" s="308">
        <v>4</v>
      </c>
      <c r="BW7" s="308"/>
      <c r="BX7" s="225">
        <f t="shared" si="37"/>
        <v>5.5</v>
      </c>
      <c r="BY7" s="29">
        <f t="shared" si="38"/>
        <v>5.5</v>
      </c>
      <c r="BZ7" s="325" t="str">
        <f t="shared" si="39"/>
        <v>5.5</v>
      </c>
      <c r="CA7" s="227" t="str">
        <f t="shared" si="40"/>
        <v>C</v>
      </c>
      <c r="CB7" s="226">
        <f t="shared" si="41"/>
        <v>2</v>
      </c>
      <c r="CC7" s="226" t="str">
        <f t="shared" si="42"/>
        <v>2.0</v>
      </c>
      <c r="CD7" s="157">
        <v>1</v>
      </c>
      <c r="CE7" s="402">
        <v>1</v>
      </c>
      <c r="CF7" s="181">
        <v>7.3</v>
      </c>
      <c r="CG7" s="93">
        <v>4</v>
      </c>
      <c r="CH7" s="93"/>
      <c r="CI7" s="225">
        <f t="shared" si="43"/>
        <v>5.3</v>
      </c>
      <c r="CJ7" s="29">
        <f t="shared" si="44"/>
        <v>5.3</v>
      </c>
      <c r="CK7" s="325" t="str">
        <f t="shared" si="45"/>
        <v>5.3</v>
      </c>
      <c r="CL7" s="227" t="str">
        <f t="shared" si="46"/>
        <v>D+</v>
      </c>
      <c r="CM7" s="226">
        <f t="shared" si="47"/>
        <v>1.5</v>
      </c>
      <c r="CN7" s="226" t="str">
        <f t="shared" si="3"/>
        <v>1.5</v>
      </c>
      <c r="CO7" s="157">
        <v>2</v>
      </c>
      <c r="CP7" s="43">
        <v>2</v>
      </c>
      <c r="CQ7" s="458">
        <f t="shared" si="48"/>
        <v>16</v>
      </c>
      <c r="CR7" s="459">
        <f t="shared" si="49"/>
        <v>2.15625</v>
      </c>
      <c r="CS7" s="460" t="str">
        <f t="shared" si="50"/>
        <v>2.16</v>
      </c>
      <c r="CT7" s="241" t="str">
        <f t="shared" si="51"/>
        <v>Lên lớp</v>
      </c>
      <c r="CU7" s="242">
        <f t="shared" si="52"/>
        <v>16</v>
      </c>
      <c r="CV7" s="129">
        <f t="shared" si="53"/>
        <v>2.15625</v>
      </c>
      <c r="CW7" s="241" t="str">
        <f t="shared" si="54"/>
        <v>Lên lớp</v>
      </c>
      <c r="CX7" s="496"/>
      <c r="CY7" s="150">
        <v>5.9</v>
      </c>
      <c r="CZ7" s="45">
        <v>8</v>
      </c>
      <c r="DA7" s="45"/>
      <c r="DB7" s="28">
        <f t="shared" si="55"/>
        <v>7.2</v>
      </c>
      <c r="DC7" s="29">
        <f t="shared" si="56"/>
        <v>7.2</v>
      </c>
      <c r="DD7" s="798" t="str">
        <f t="shared" si="57"/>
        <v>7.2</v>
      </c>
      <c r="DE7" s="30" t="str">
        <f t="shared" si="58"/>
        <v>B</v>
      </c>
      <c r="DF7" s="31">
        <f t="shared" si="59"/>
        <v>3</v>
      </c>
      <c r="DG7" s="31" t="str">
        <f t="shared" si="60"/>
        <v>3.0</v>
      </c>
      <c r="DH7" s="42">
        <v>3</v>
      </c>
      <c r="DI7" s="43">
        <v>3</v>
      </c>
      <c r="DJ7" s="150">
        <v>6.8</v>
      </c>
      <c r="DK7" s="93">
        <v>3</v>
      </c>
      <c r="DL7" s="93"/>
      <c r="DM7" s="28">
        <f t="shared" si="61"/>
        <v>4.5</v>
      </c>
      <c r="DN7" s="29">
        <f t="shared" si="62"/>
        <v>4.5</v>
      </c>
      <c r="DO7" s="501" t="str">
        <f t="shared" si="63"/>
        <v>4.5</v>
      </c>
      <c r="DP7" s="30" t="str">
        <f t="shared" si="64"/>
        <v>D</v>
      </c>
      <c r="DQ7" s="31">
        <f t="shared" si="65"/>
        <v>1</v>
      </c>
      <c r="DR7" s="31" t="str">
        <f t="shared" si="66"/>
        <v>1.0</v>
      </c>
      <c r="DS7" s="42">
        <v>3</v>
      </c>
      <c r="DT7" s="43">
        <v>3</v>
      </c>
      <c r="DU7" s="150">
        <v>5.9</v>
      </c>
      <c r="DV7" s="93">
        <v>2</v>
      </c>
      <c r="DW7" s="93">
        <v>5</v>
      </c>
      <c r="DX7" s="28">
        <f t="shared" si="67"/>
        <v>3.6</v>
      </c>
      <c r="DY7" s="29">
        <f t="shared" si="68"/>
        <v>5.4</v>
      </c>
      <c r="DZ7" s="501" t="str">
        <f t="shared" si="69"/>
        <v>5.4</v>
      </c>
      <c r="EA7" s="30" t="str">
        <f t="shared" si="70"/>
        <v>D+</v>
      </c>
      <c r="EB7" s="31">
        <f t="shared" si="71"/>
        <v>1.5</v>
      </c>
      <c r="EC7" s="31" t="str">
        <f t="shared" si="72"/>
        <v>1.5</v>
      </c>
      <c r="ED7" s="42">
        <v>3</v>
      </c>
      <c r="EE7" s="43">
        <v>3</v>
      </c>
      <c r="EF7" s="606">
        <v>7</v>
      </c>
      <c r="EG7" s="45">
        <v>5</v>
      </c>
      <c r="EH7" s="45"/>
      <c r="EI7" s="28">
        <f t="shared" si="73"/>
        <v>5.8</v>
      </c>
      <c r="EJ7" s="29">
        <f t="shared" si="74"/>
        <v>5.8</v>
      </c>
      <c r="EK7" s="501" t="str">
        <f t="shared" si="75"/>
        <v>5.8</v>
      </c>
      <c r="EL7" s="30" t="str">
        <f t="shared" si="76"/>
        <v>C</v>
      </c>
      <c r="EM7" s="31">
        <f t="shared" si="77"/>
        <v>2</v>
      </c>
      <c r="EN7" s="31" t="str">
        <f t="shared" si="78"/>
        <v>2.0</v>
      </c>
      <c r="EO7" s="42">
        <v>2</v>
      </c>
      <c r="EP7" s="43">
        <v>2</v>
      </c>
      <c r="EQ7" s="150">
        <v>6.4</v>
      </c>
      <c r="ER7" s="93">
        <v>6</v>
      </c>
      <c r="ES7" s="93"/>
      <c r="ET7" s="28">
        <f t="shared" si="79"/>
        <v>6.2</v>
      </c>
      <c r="EU7" s="29">
        <f t="shared" si="80"/>
        <v>6.2</v>
      </c>
      <c r="EV7" s="501" t="str">
        <f t="shared" si="81"/>
        <v>6.2</v>
      </c>
      <c r="EW7" s="30" t="str">
        <f t="shared" si="82"/>
        <v>C</v>
      </c>
      <c r="EX7" s="31">
        <f t="shared" si="83"/>
        <v>2</v>
      </c>
      <c r="EY7" s="31" t="str">
        <f t="shared" si="84"/>
        <v>2.0</v>
      </c>
      <c r="EZ7" s="42">
        <v>2</v>
      </c>
      <c r="FA7" s="43">
        <v>2</v>
      </c>
      <c r="FB7" s="348">
        <v>6</v>
      </c>
      <c r="FC7" s="93">
        <v>7</v>
      </c>
      <c r="FD7" s="663"/>
      <c r="FE7" s="28">
        <f t="shared" si="85"/>
        <v>6.6</v>
      </c>
      <c r="FF7" s="29">
        <f t="shared" si="86"/>
        <v>6.6</v>
      </c>
      <c r="FG7" s="501" t="str">
        <f t="shared" si="87"/>
        <v>6.6</v>
      </c>
      <c r="FH7" s="30" t="str">
        <f t="shared" si="88"/>
        <v>C+</v>
      </c>
      <c r="FI7" s="31">
        <f t="shared" si="89"/>
        <v>2.5</v>
      </c>
      <c r="FJ7" s="31" t="str">
        <f t="shared" si="90"/>
        <v>2.5</v>
      </c>
      <c r="FK7" s="42">
        <v>3</v>
      </c>
      <c r="FL7" s="43">
        <v>3</v>
      </c>
      <c r="FM7" s="247">
        <v>6.2</v>
      </c>
      <c r="FN7" s="604">
        <v>8</v>
      </c>
      <c r="FO7" s="607"/>
      <c r="FP7" s="28">
        <f t="shared" si="91"/>
        <v>7.3</v>
      </c>
      <c r="FQ7" s="29">
        <f t="shared" si="92"/>
        <v>7.3</v>
      </c>
      <c r="FR7" s="501" t="str">
        <f t="shared" si="93"/>
        <v>7.3</v>
      </c>
      <c r="FS7" s="30" t="str">
        <f t="shared" si="94"/>
        <v>B</v>
      </c>
      <c r="FT7" s="31">
        <f t="shared" si="95"/>
        <v>3</v>
      </c>
      <c r="FU7" s="31" t="str">
        <f t="shared" si="96"/>
        <v>3.0</v>
      </c>
      <c r="FV7" s="42">
        <v>2</v>
      </c>
      <c r="FW7" s="43">
        <v>2</v>
      </c>
      <c r="FX7" s="685">
        <f t="shared" si="97"/>
        <v>18</v>
      </c>
      <c r="FY7" s="686">
        <f t="shared" si="98"/>
        <v>2.1111111111111112</v>
      </c>
      <c r="FZ7" s="687" t="str">
        <f t="shared" si="99"/>
        <v>2.11</v>
      </c>
      <c r="GA7" s="688" t="str">
        <f t="shared" si="100"/>
        <v>Lên lớp</v>
      </c>
      <c r="GB7" s="689">
        <f t="shared" si="101"/>
        <v>34</v>
      </c>
      <c r="GC7" s="686">
        <f t="shared" si="102"/>
        <v>2.1323529411764706</v>
      </c>
      <c r="GD7" s="687" t="str">
        <f t="shared" si="103"/>
        <v>2.13</v>
      </c>
      <c r="GE7" s="690">
        <f t="shared" si="104"/>
        <v>34</v>
      </c>
      <c r="GF7" s="691">
        <f t="shared" si="105"/>
        <v>6.1470588235294104</v>
      </c>
      <c r="GG7" s="692">
        <f t="shared" si="106"/>
        <v>2.1323529411764706</v>
      </c>
      <c r="GH7" s="693" t="str">
        <f t="shared" si="107"/>
        <v>Lên lớp</v>
      </c>
      <c r="GI7" s="867">
        <v>5</v>
      </c>
      <c r="GJ7" s="164">
        <v>5</v>
      </c>
      <c r="GK7" s="130"/>
      <c r="GL7" s="28">
        <f t="shared" si="108"/>
        <v>5</v>
      </c>
      <c r="GM7" s="29">
        <f t="shared" si="109"/>
        <v>5</v>
      </c>
      <c r="GN7" s="501" t="str">
        <f t="shared" si="110"/>
        <v>5.0</v>
      </c>
      <c r="GO7" s="30" t="str">
        <f t="shared" si="111"/>
        <v>D+</v>
      </c>
      <c r="GP7" s="31">
        <f t="shared" si="112"/>
        <v>1.5</v>
      </c>
      <c r="GQ7" s="31" t="str">
        <f t="shared" si="113"/>
        <v>1.5</v>
      </c>
      <c r="GR7" s="42">
        <v>2</v>
      </c>
      <c r="GS7" s="43">
        <v>2</v>
      </c>
      <c r="GT7" s="964">
        <v>7.8</v>
      </c>
      <c r="GU7" s="982">
        <v>4</v>
      </c>
      <c r="GV7" s="130"/>
      <c r="GW7" s="827">
        <f t="shared" si="114"/>
        <v>5.5</v>
      </c>
      <c r="GX7" s="839">
        <f t="shared" si="115"/>
        <v>5.5</v>
      </c>
      <c r="GY7" s="845" t="str">
        <f t="shared" si="116"/>
        <v>5.5</v>
      </c>
      <c r="GZ7" s="841" t="str">
        <f t="shared" si="117"/>
        <v>C</v>
      </c>
      <c r="HA7" s="842">
        <f t="shared" si="118"/>
        <v>2</v>
      </c>
      <c r="HB7" s="842" t="str">
        <f t="shared" si="119"/>
        <v>2.0</v>
      </c>
      <c r="HC7" s="846">
        <v>2</v>
      </c>
      <c r="HD7" s="844">
        <v>2</v>
      </c>
      <c r="HE7" s="867">
        <v>6.5</v>
      </c>
      <c r="HF7" s="1049">
        <v>6.6</v>
      </c>
      <c r="HG7" s="1050"/>
      <c r="HH7" s="827">
        <f t="shared" si="120"/>
        <v>6.6</v>
      </c>
      <c r="HI7" s="839">
        <f t="shared" si="121"/>
        <v>6.6</v>
      </c>
      <c r="HJ7" s="845" t="str">
        <f t="shared" si="122"/>
        <v>6.6</v>
      </c>
      <c r="HK7" s="841" t="str">
        <f t="shared" si="123"/>
        <v>C+</v>
      </c>
      <c r="HL7" s="842">
        <f t="shared" si="124"/>
        <v>2.5</v>
      </c>
      <c r="HM7" s="842" t="str">
        <f t="shared" si="125"/>
        <v>2.5</v>
      </c>
      <c r="HN7" s="846">
        <v>5</v>
      </c>
      <c r="HO7" s="844">
        <v>5</v>
      </c>
      <c r="HP7" s="146">
        <v>6.2</v>
      </c>
      <c r="HQ7" s="673">
        <v>6.6</v>
      </c>
      <c r="HR7" s="130"/>
      <c r="HS7" s="28">
        <f t="shared" si="126"/>
        <v>6.4</v>
      </c>
      <c r="HT7" s="29">
        <f t="shared" si="127"/>
        <v>6.4</v>
      </c>
      <c r="HU7" s="501" t="str">
        <f t="shared" si="128"/>
        <v>6.4</v>
      </c>
      <c r="HV7" s="30" t="str">
        <f t="shared" si="129"/>
        <v>C</v>
      </c>
      <c r="HW7" s="31">
        <f t="shared" si="130"/>
        <v>2</v>
      </c>
      <c r="HX7" s="31" t="str">
        <f t="shared" si="131"/>
        <v>2.0</v>
      </c>
      <c r="HY7" s="42">
        <v>5</v>
      </c>
      <c r="HZ7" s="43">
        <v>5</v>
      </c>
      <c r="IA7" s="867">
        <v>7.8</v>
      </c>
      <c r="IB7" s="673">
        <v>7.2</v>
      </c>
      <c r="IC7" s="130"/>
      <c r="ID7" s="827">
        <f t="shared" si="132"/>
        <v>7.4</v>
      </c>
      <c r="IE7" s="839">
        <f t="shared" si="133"/>
        <v>7.4</v>
      </c>
      <c r="IF7" s="845" t="str">
        <f t="shared" si="134"/>
        <v>7.4</v>
      </c>
      <c r="IG7" s="841" t="str">
        <f t="shared" si="135"/>
        <v>B</v>
      </c>
      <c r="IH7" s="842">
        <f t="shared" si="136"/>
        <v>3</v>
      </c>
      <c r="II7" s="842" t="str">
        <f t="shared" si="137"/>
        <v>3.0</v>
      </c>
      <c r="IJ7" s="846">
        <v>5</v>
      </c>
      <c r="IK7" s="844">
        <v>5</v>
      </c>
      <c r="IL7" s="151">
        <f t="shared" si="138"/>
        <v>19</v>
      </c>
      <c r="IM7" s="82">
        <f t="shared" si="139"/>
        <v>2.3421052631578947</v>
      </c>
      <c r="IN7" s="83" t="str">
        <f t="shared" si="140"/>
        <v>2.34</v>
      </c>
    </row>
    <row r="8" spans="1:343" ht="18.75" x14ac:dyDescent="0.3">
      <c r="A8" s="267">
        <v>10</v>
      </c>
      <c r="B8" s="5" t="s">
        <v>195</v>
      </c>
      <c r="C8" s="270" t="s">
        <v>207</v>
      </c>
      <c r="D8" s="271" t="s">
        <v>208</v>
      </c>
      <c r="E8" s="272" t="s">
        <v>23</v>
      </c>
      <c r="F8" s="276"/>
      <c r="G8" s="275" t="s">
        <v>226</v>
      </c>
      <c r="H8" s="276" t="s">
        <v>23</v>
      </c>
      <c r="I8" s="276" t="s">
        <v>232</v>
      </c>
      <c r="J8" s="146">
        <v>7.4</v>
      </c>
      <c r="K8" s="237" t="str">
        <f t="shared" si="4"/>
        <v>B</v>
      </c>
      <c r="L8" s="238">
        <f t="shared" si="5"/>
        <v>3</v>
      </c>
      <c r="M8" s="239" t="str">
        <f t="shared" si="6"/>
        <v>3.0</v>
      </c>
      <c r="N8" s="197">
        <v>6.7</v>
      </c>
      <c r="O8" s="237" t="str">
        <f t="shared" si="7"/>
        <v>C+</v>
      </c>
      <c r="P8" s="238">
        <f t="shared" si="8"/>
        <v>2.5</v>
      </c>
      <c r="Q8" s="240" t="str">
        <f t="shared" si="9"/>
        <v>2.5</v>
      </c>
      <c r="R8" s="202">
        <v>6</v>
      </c>
      <c r="S8" s="11">
        <v>3</v>
      </c>
      <c r="T8" s="11"/>
      <c r="U8" s="225">
        <f t="shared" si="10"/>
        <v>4.2</v>
      </c>
      <c r="V8" s="29">
        <f t="shared" si="11"/>
        <v>4.2</v>
      </c>
      <c r="W8" s="325" t="str">
        <f t="shared" si="12"/>
        <v>4.2</v>
      </c>
      <c r="X8" s="227" t="str">
        <f t="shared" si="13"/>
        <v>D</v>
      </c>
      <c r="Y8" s="226">
        <f t="shared" si="14"/>
        <v>1</v>
      </c>
      <c r="Z8" s="226" t="str">
        <f t="shared" si="15"/>
        <v>1.0</v>
      </c>
      <c r="AA8" s="157">
        <v>4</v>
      </c>
      <c r="AB8" s="43">
        <v>4</v>
      </c>
      <c r="AC8" s="178">
        <v>7</v>
      </c>
      <c r="AD8" s="109">
        <v>7</v>
      </c>
      <c r="AE8" s="109"/>
      <c r="AF8" s="225">
        <f t="shared" si="16"/>
        <v>7</v>
      </c>
      <c r="AG8" s="29">
        <f t="shared" si="17"/>
        <v>7</v>
      </c>
      <c r="AH8" s="325" t="str">
        <f t="shared" si="18"/>
        <v>7.0</v>
      </c>
      <c r="AI8" s="227" t="str">
        <f t="shared" si="19"/>
        <v>B</v>
      </c>
      <c r="AJ8" s="226">
        <f t="shared" si="20"/>
        <v>3</v>
      </c>
      <c r="AK8" s="226" t="str">
        <f t="shared" si="21"/>
        <v>3.0</v>
      </c>
      <c r="AL8" s="157">
        <v>2</v>
      </c>
      <c r="AM8" s="43">
        <v>2</v>
      </c>
      <c r="AN8" s="181">
        <v>5.4</v>
      </c>
      <c r="AO8" s="93">
        <v>1</v>
      </c>
      <c r="AP8" s="93">
        <v>5</v>
      </c>
      <c r="AQ8" s="225">
        <f t="shared" si="22"/>
        <v>2.8</v>
      </c>
      <c r="AR8" s="29">
        <f t="shared" si="23"/>
        <v>5.2</v>
      </c>
      <c r="AS8" s="325" t="str">
        <f t="shared" si="24"/>
        <v>5.2</v>
      </c>
      <c r="AT8" s="227" t="str">
        <f t="shared" si="25"/>
        <v>D+</v>
      </c>
      <c r="AU8" s="226">
        <f t="shared" si="26"/>
        <v>1.5</v>
      </c>
      <c r="AV8" s="226" t="str">
        <f t="shared" si="27"/>
        <v>1.5</v>
      </c>
      <c r="AW8" s="157">
        <v>2</v>
      </c>
      <c r="AX8" s="43">
        <v>2</v>
      </c>
      <c r="AY8" s="202">
        <v>6.3</v>
      </c>
      <c r="AZ8" s="109">
        <v>6</v>
      </c>
      <c r="BA8" s="109"/>
      <c r="BB8" s="225">
        <f t="shared" si="28"/>
        <v>6.1</v>
      </c>
      <c r="BC8" s="29">
        <f t="shared" si="29"/>
        <v>6.1</v>
      </c>
      <c r="BD8" s="325" t="str">
        <f t="shared" si="30"/>
        <v>6.1</v>
      </c>
      <c r="BE8" s="227" t="str">
        <f t="shared" si="31"/>
        <v>C</v>
      </c>
      <c r="BF8" s="226">
        <f t="shared" si="32"/>
        <v>2</v>
      </c>
      <c r="BG8" s="226" t="str">
        <f t="shared" si="33"/>
        <v>2.0</v>
      </c>
      <c r="BH8" s="157">
        <v>2</v>
      </c>
      <c r="BI8" s="43">
        <v>2</v>
      </c>
      <c r="BJ8" s="181">
        <v>7.8</v>
      </c>
      <c r="BK8" s="161"/>
      <c r="BL8" s="45">
        <v>7</v>
      </c>
      <c r="BM8" s="28">
        <f t="shared" si="34"/>
        <v>3.1</v>
      </c>
      <c r="BN8" s="29">
        <f t="shared" si="35"/>
        <v>7.3</v>
      </c>
      <c r="BO8" s="325" t="str">
        <f t="shared" si="36"/>
        <v>7.3</v>
      </c>
      <c r="BP8" s="30" t="str">
        <f t="shared" si="0"/>
        <v>B</v>
      </c>
      <c r="BQ8" s="31">
        <f t="shared" si="1"/>
        <v>3</v>
      </c>
      <c r="BR8" s="31" t="str">
        <f t="shared" si="2"/>
        <v>3.0</v>
      </c>
      <c r="BS8" s="42">
        <v>3</v>
      </c>
      <c r="BT8" s="402">
        <v>3</v>
      </c>
      <c r="BU8" s="403">
        <v>6.3</v>
      </c>
      <c r="BV8" s="308">
        <v>5</v>
      </c>
      <c r="BW8" s="308"/>
      <c r="BX8" s="225">
        <f t="shared" si="37"/>
        <v>5.5</v>
      </c>
      <c r="BY8" s="29">
        <f t="shared" si="38"/>
        <v>5.5</v>
      </c>
      <c r="BZ8" s="325" t="str">
        <f t="shared" si="39"/>
        <v>5.5</v>
      </c>
      <c r="CA8" s="227" t="str">
        <f t="shared" si="40"/>
        <v>C</v>
      </c>
      <c r="CB8" s="226">
        <f t="shared" si="41"/>
        <v>2</v>
      </c>
      <c r="CC8" s="226" t="str">
        <f t="shared" si="42"/>
        <v>2.0</v>
      </c>
      <c r="CD8" s="157">
        <v>1</v>
      </c>
      <c r="CE8" s="402">
        <v>1</v>
      </c>
      <c r="CF8" s="181">
        <v>5.4</v>
      </c>
      <c r="CG8" s="93">
        <v>3</v>
      </c>
      <c r="CH8" s="93"/>
      <c r="CI8" s="225">
        <f t="shared" si="43"/>
        <v>4</v>
      </c>
      <c r="CJ8" s="29">
        <f t="shared" si="44"/>
        <v>4</v>
      </c>
      <c r="CK8" s="325" t="str">
        <f t="shared" si="45"/>
        <v>4.0</v>
      </c>
      <c r="CL8" s="227" t="str">
        <f t="shared" si="46"/>
        <v>D</v>
      </c>
      <c r="CM8" s="226">
        <f t="shared" si="47"/>
        <v>1</v>
      </c>
      <c r="CN8" s="226" t="str">
        <f t="shared" si="3"/>
        <v>1.0</v>
      </c>
      <c r="CO8" s="157">
        <v>2</v>
      </c>
      <c r="CP8" s="43">
        <v>2</v>
      </c>
      <c r="CQ8" s="458">
        <f t="shared" si="48"/>
        <v>16</v>
      </c>
      <c r="CR8" s="459">
        <f t="shared" si="49"/>
        <v>1.875</v>
      </c>
      <c r="CS8" s="460" t="str">
        <f t="shared" si="50"/>
        <v>1.88</v>
      </c>
      <c r="CT8" s="241" t="str">
        <f t="shared" si="51"/>
        <v>Lên lớp</v>
      </c>
      <c r="CU8" s="242">
        <f t="shared" si="52"/>
        <v>16</v>
      </c>
      <c r="CV8" s="129">
        <f t="shared" si="53"/>
        <v>1.875</v>
      </c>
      <c r="CW8" s="241" t="str">
        <f t="shared" si="54"/>
        <v>Lên lớp</v>
      </c>
      <c r="CX8" s="496"/>
      <c r="CY8" s="150">
        <v>5.3</v>
      </c>
      <c r="CZ8" s="45">
        <v>7</v>
      </c>
      <c r="DA8" s="45"/>
      <c r="DB8" s="28">
        <f t="shared" si="55"/>
        <v>6.3</v>
      </c>
      <c r="DC8" s="29">
        <f t="shared" si="56"/>
        <v>6.3</v>
      </c>
      <c r="DD8" s="798" t="str">
        <f t="shared" si="57"/>
        <v>6.3</v>
      </c>
      <c r="DE8" s="30" t="str">
        <f t="shared" si="58"/>
        <v>C</v>
      </c>
      <c r="DF8" s="31">
        <f t="shared" si="59"/>
        <v>2</v>
      </c>
      <c r="DG8" s="31" t="str">
        <f t="shared" si="60"/>
        <v>2.0</v>
      </c>
      <c r="DH8" s="42">
        <v>3</v>
      </c>
      <c r="DI8" s="43">
        <v>3</v>
      </c>
      <c r="DJ8" s="150">
        <v>6.1</v>
      </c>
      <c r="DK8" s="93">
        <v>1</v>
      </c>
      <c r="DL8" s="93">
        <v>4</v>
      </c>
      <c r="DM8" s="28">
        <f t="shared" si="61"/>
        <v>3</v>
      </c>
      <c r="DN8" s="29">
        <f t="shared" si="62"/>
        <v>4.8</v>
      </c>
      <c r="DO8" s="501" t="str">
        <f t="shared" si="63"/>
        <v>4.8</v>
      </c>
      <c r="DP8" s="30" t="str">
        <f t="shared" si="64"/>
        <v>D</v>
      </c>
      <c r="DQ8" s="31">
        <f t="shared" si="65"/>
        <v>1</v>
      </c>
      <c r="DR8" s="31" t="str">
        <f t="shared" si="66"/>
        <v>1.0</v>
      </c>
      <c r="DS8" s="42">
        <v>3</v>
      </c>
      <c r="DT8" s="43">
        <v>3</v>
      </c>
      <c r="DU8" s="150">
        <v>6.4</v>
      </c>
      <c r="DV8" s="93">
        <v>2</v>
      </c>
      <c r="DW8" s="93">
        <v>5</v>
      </c>
      <c r="DX8" s="28">
        <f t="shared" si="67"/>
        <v>3.8</v>
      </c>
      <c r="DY8" s="29">
        <f t="shared" si="68"/>
        <v>5.6</v>
      </c>
      <c r="DZ8" s="501" t="str">
        <f t="shared" si="69"/>
        <v>5.6</v>
      </c>
      <c r="EA8" s="30" t="str">
        <f t="shared" si="70"/>
        <v>C</v>
      </c>
      <c r="EB8" s="31">
        <f t="shared" si="71"/>
        <v>2</v>
      </c>
      <c r="EC8" s="31" t="str">
        <f t="shared" si="72"/>
        <v>2.0</v>
      </c>
      <c r="ED8" s="42">
        <v>3</v>
      </c>
      <c r="EE8" s="43">
        <v>3</v>
      </c>
      <c r="EF8" s="711">
        <v>6.3</v>
      </c>
      <c r="EG8" s="712"/>
      <c r="EH8" s="706">
        <v>8</v>
      </c>
      <c r="EI8" s="707">
        <f t="shared" si="73"/>
        <v>2.5</v>
      </c>
      <c r="EJ8" s="708">
        <f t="shared" si="74"/>
        <v>7.3</v>
      </c>
      <c r="EK8" s="709" t="str">
        <f t="shared" si="75"/>
        <v>7.3</v>
      </c>
      <c r="EL8" s="710" t="str">
        <f t="shared" si="76"/>
        <v>B</v>
      </c>
      <c r="EM8" s="31">
        <f t="shared" si="77"/>
        <v>3</v>
      </c>
      <c r="EN8" s="31" t="str">
        <f t="shared" si="78"/>
        <v>3.0</v>
      </c>
      <c r="EO8" s="42">
        <v>2</v>
      </c>
      <c r="EP8" s="43">
        <v>2</v>
      </c>
      <c r="EQ8" s="150">
        <v>6.4</v>
      </c>
      <c r="ER8" s="93">
        <v>7</v>
      </c>
      <c r="ES8" s="93"/>
      <c r="ET8" s="28">
        <f t="shared" si="79"/>
        <v>6.8</v>
      </c>
      <c r="EU8" s="29">
        <f t="shared" si="80"/>
        <v>6.8</v>
      </c>
      <c r="EV8" s="501" t="str">
        <f t="shared" si="81"/>
        <v>6.8</v>
      </c>
      <c r="EW8" s="30" t="str">
        <f t="shared" si="82"/>
        <v>C+</v>
      </c>
      <c r="EX8" s="31">
        <f t="shared" si="83"/>
        <v>2.5</v>
      </c>
      <c r="EY8" s="31" t="str">
        <f t="shared" si="84"/>
        <v>2.5</v>
      </c>
      <c r="EZ8" s="42">
        <v>2</v>
      </c>
      <c r="FA8" s="43">
        <v>2</v>
      </c>
      <c r="FB8" s="348">
        <v>5.3</v>
      </c>
      <c r="FC8" s="93">
        <v>7</v>
      </c>
      <c r="FD8" s="663"/>
      <c r="FE8" s="28">
        <f t="shared" si="85"/>
        <v>6.3</v>
      </c>
      <c r="FF8" s="29">
        <f t="shared" si="86"/>
        <v>6.3</v>
      </c>
      <c r="FG8" s="501" t="str">
        <f t="shared" si="87"/>
        <v>6.3</v>
      </c>
      <c r="FH8" s="30" t="str">
        <f t="shared" si="88"/>
        <v>C</v>
      </c>
      <c r="FI8" s="31">
        <f t="shared" si="89"/>
        <v>2</v>
      </c>
      <c r="FJ8" s="31" t="str">
        <f t="shared" si="90"/>
        <v>2.0</v>
      </c>
      <c r="FK8" s="42">
        <v>3</v>
      </c>
      <c r="FL8" s="43">
        <v>3</v>
      </c>
      <c r="FM8" s="247">
        <v>5.4</v>
      </c>
      <c r="FN8" s="604">
        <v>6</v>
      </c>
      <c r="FO8" s="607"/>
      <c r="FP8" s="28">
        <f t="shared" si="91"/>
        <v>5.8</v>
      </c>
      <c r="FQ8" s="29">
        <f t="shared" si="92"/>
        <v>5.8</v>
      </c>
      <c r="FR8" s="501" t="str">
        <f t="shared" si="93"/>
        <v>5.8</v>
      </c>
      <c r="FS8" s="30" t="str">
        <f t="shared" si="94"/>
        <v>C</v>
      </c>
      <c r="FT8" s="31">
        <f t="shared" si="95"/>
        <v>2</v>
      </c>
      <c r="FU8" s="31" t="str">
        <f t="shared" si="96"/>
        <v>2.0</v>
      </c>
      <c r="FV8" s="42">
        <v>2</v>
      </c>
      <c r="FW8" s="43">
        <v>2</v>
      </c>
      <c r="FX8" s="685">
        <f t="shared" si="97"/>
        <v>18</v>
      </c>
      <c r="FY8" s="686">
        <f t="shared" si="98"/>
        <v>2</v>
      </c>
      <c r="FZ8" s="687" t="str">
        <f t="shared" si="99"/>
        <v>2.00</v>
      </c>
      <c r="GA8" s="688" t="str">
        <f t="shared" si="100"/>
        <v>Lên lớp</v>
      </c>
      <c r="GB8" s="689">
        <f t="shared" si="101"/>
        <v>34</v>
      </c>
      <c r="GC8" s="686">
        <f t="shared" si="102"/>
        <v>1.9411764705882353</v>
      </c>
      <c r="GD8" s="687" t="str">
        <f t="shared" si="103"/>
        <v>1.94</v>
      </c>
      <c r="GE8" s="690">
        <f t="shared" si="104"/>
        <v>34</v>
      </c>
      <c r="GF8" s="691">
        <f t="shared" si="105"/>
        <v>5.8117647058823536</v>
      </c>
      <c r="GG8" s="692">
        <f t="shared" si="106"/>
        <v>1.9411764705882353</v>
      </c>
      <c r="GH8" s="693" t="str">
        <f t="shared" si="107"/>
        <v>Lên lớp</v>
      </c>
      <c r="GI8" s="867">
        <v>8.6999999999999993</v>
      </c>
      <c r="GJ8" s="164">
        <v>7</v>
      </c>
      <c r="GK8" s="130"/>
      <c r="GL8" s="28">
        <f t="shared" si="108"/>
        <v>7.7</v>
      </c>
      <c r="GM8" s="29">
        <f t="shared" si="109"/>
        <v>7.7</v>
      </c>
      <c r="GN8" s="501" t="str">
        <f t="shared" si="110"/>
        <v>7.7</v>
      </c>
      <c r="GO8" s="30" t="str">
        <f t="shared" si="111"/>
        <v>B</v>
      </c>
      <c r="GP8" s="31">
        <f t="shared" si="112"/>
        <v>3</v>
      </c>
      <c r="GQ8" s="31" t="str">
        <f t="shared" si="113"/>
        <v>3.0</v>
      </c>
      <c r="GR8" s="42">
        <v>2</v>
      </c>
      <c r="GS8" s="43">
        <v>2</v>
      </c>
      <c r="GT8" s="964">
        <v>7</v>
      </c>
      <c r="GU8" s="982">
        <v>5</v>
      </c>
      <c r="GV8" s="130"/>
      <c r="GW8" s="827">
        <f t="shared" si="114"/>
        <v>5.8</v>
      </c>
      <c r="GX8" s="839">
        <f t="shared" si="115"/>
        <v>5.8</v>
      </c>
      <c r="GY8" s="845" t="str">
        <f t="shared" si="116"/>
        <v>5.8</v>
      </c>
      <c r="GZ8" s="841" t="str">
        <f t="shared" si="117"/>
        <v>C</v>
      </c>
      <c r="HA8" s="842">
        <f t="shared" si="118"/>
        <v>2</v>
      </c>
      <c r="HB8" s="842" t="str">
        <f t="shared" si="119"/>
        <v>2.0</v>
      </c>
      <c r="HC8" s="846">
        <v>2</v>
      </c>
      <c r="HD8" s="844">
        <v>2</v>
      </c>
      <c r="HE8" s="867">
        <v>7</v>
      </c>
      <c r="HF8" s="1049">
        <v>6.8</v>
      </c>
      <c r="HG8" s="1050"/>
      <c r="HH8" s="827">
        <f t="shared" si="120"/>
        <v>6.9</v>
      </c>
      <c r="HI8" s="839">
        <f t="shared" si="121"/>
        <v>6.9</v>
      </c>
      <c r="HJ8" s="845" t="str">
        <f t="shared" si="122"/>
        <v>6.9</v>
      </c>
      <c r="HK8" s="841" t="str">
        <f t="shared" si="123"/>
        <v>C+</v>
      </c>
      <c r="HL8" s="842">
        <f t="shared" si="124"/>
        <v>2.5</v>
      </c>
      <c r="HM8" s="842" t="str">
        <f t="shared" si="125"/>
        <v>2.5</v>
      </c>
      <c r="HN8" s="846">
        <v>5</v>
      </c>
      <c r="HO8" s="844">
        <v>5</v>
      </c>
      <c r="HP8" s="146">
        <v>5.7</v>
      </c>
      <c r="HQ8" s="673">
        <v>5.7</v>
      </c>
      <c r="HR8" s="130"/>
      <c r="HS8" s="28">
        <f t="shared" si="126"/>
        <v>5.7</v>
      </c>
      <c r="HT8" s="29">
        <f t="shared" si="127"/>
        <v>5.7</v>
      </c>
      <c r="HU8" s="501" t="str">
        <f t="shared" si="128"/>
        <v>5.7</v>
      </c>
      <c r="HV8" s="30" t="str">
        <f t="shared" si="129"/>
        <v>C</v>
      </c>
      <c r="HW8" s="31">
        <f t="shared" si="130"/>
        <v>2</v>
      </c>
      <c r="HX8" s="31" t="str">
        <f t="shared" si="131"/>
        <v>2.0</v>
      </c>
      <c r="HY8" s="42">
        <v>5</v>
      </c>
      <c r="HZ8" s="43">
        <v>5</v>
      </c>
      <c r="IA8" s="867">
        <v>7.2</v>
      </c>
      <c r="IB8" s="673">
        <v>7.7</v>
      </c>
      <c r="IC8" s="130"/>
      <c r="ID8" s="827">
        <f t="shared" si="132"/>
        <v>7.5</v>
      </c>
      <c r="IE8" s="839">
        <f t="shared" si="133"/>
        <v>7.5</v>
      </c>
      <c r="IF8" s="845" t="str">
        <f t="shared" si="134"/>
        <v>7.5</v>
      </c>
      <c r="IG8" s="841" t="str">
        <f t="shared" si="135"/>
        <v>B</v>
      </c>
      <c r="IH8" s="842">
        <f t="shared" si="136"/>
        <v>3</v>
      </c>
      <c r="II8" s="842" t="str">
        <f t="shared" si="137"/>
        <v>3.0</v>
      </c>
      <c r="IJ8" s="846">
        <v>5</v>
      </c>
      <c r="IK8" s="844">
        <v>5</v>
      </c>
      <c r="IL8" s="151">
        <f t="shared" si="138"/>
        <v>19</v>
      </c>
      <c r="IM8" s="82">
        <f t="shared" si="139"/>
        <v>2.5</v>
      </c>
      <c r="IN8" s="83" t="str">
        <f t="shared" si="140"/>
        <v>2.50</v>
      </c>
    </row>
    <row r="9" spans="1:343" ht="18.75" x14ac:dyDescent="0.3">
      <c r="A9" s="267">
        <v>11</v>
      </c>
      <c r="B9" s="5" t="s">
        <v>195</v>
      </c>
      <c r="C9" s="270" t="s">
        <v>209</v>
      </c>
      <c r="D9" s="271" t="s">
        <v>135</v>
      </c>
      <c r="E9" s="272" t="s">
        <v>23</v>
      </c>
      <c r="F9" s="276"/>
      <c r="G9" s="275" t="s">
        <v>168</v>
      </c>
      <c r="H9" s="276" t="s">
        <v>23</v>
      </c>
      <c r="I9" s="276" t="s">
        <v>231</v>
      </c>
      <c r="J9" s="146">
        <v>6</v>
      </c>
      <c r="K9" s="237" t="str">
        <f t="shared" si="4"/>
        <v>C</v>
      </c>
      <c r="L9" s="238">
        <f t="shared" si="5"/>
        <v>2</v>
      </c>
      <c r="M9" s="239" t="str">
        <f t="shared" si="6"/>
        <v>2.0</v>
      </c>
      <c r="N9" s="197">
        <v>6.7</v>
      </c>
      <c r="O9" s="237" t="str">
        <f t="shared" si="7"/>
        <v>C+</v>
      </c>
      <c r="P9" s="238">
        <f t="shared" si="8"/>
        <v>2.5</v>
      </c>
      <c r="Q9" s="240" t="str">
        <f t="shared" si="9"/>
        <v>2.5</v>
      </c>
      <c r="R9" s="202">
        <v>7</v>
      </c>
      <c r="S9" s="11">
        <v>6</v>
      </c>
      <c r="T9" s="11"/>
      <c r="U9" s="225">
        <f t="shared" si="10"/>
        <v>6.4</v>
      </c>
      <c r="V9" s="29">
        <f t="shared" si="11"/>
        <v>6.4</v>
      </c>
      <c r="W9" s="325" t="str">
        <f t="shared" si="12"/>
        <v>6.4</v>
      </c>
      <c r="X9" s="227" t="str">
        <f t="shared" si="13"/>
        <v>C</v>
      </c>
      <c r="Y9" s="226">
        <f t="shared" si="14"/>
        <v>2</v>
      </c>
      <c r="Z9" s="226" t="str">
        <f t="shared" si="15"/>
        <v>2.0</v>
      </c>
      <c r="AA9" s="157">
        <v>4</v>
      </c>
      <c r="AB9" s="43">
        <v>4</v>
      </c>
      <c r="AC9" s="178">
        <v>7</v>
      </c>
      <c r="AD9" s="109">
        <v>6</v>
      </c>
      <c r="AE9" s="109"/>
      <c r="AF9" s="225">
        <f t="shared" si="16"/>
        <v>6.4</v>
      </c>
      <c r="AG9" s="29">
        <f t="shared" si="17"/>
        <v>6.4</v>
      </c>
      <c r="AH9" s="325" t="str">
        <f t="shared" si="18"/>
        <v>6.4</v>
      </c>
      <c r="AI9" s="227" t="str">
        <f t="shared" si="19"/>
        <v>C</v>
      </c>
      <c r="AJ9" s="226">
        <f t="shared" si="20"/>
        <v>2</v>
      </c>
      <c r="AK9" s="226" t="str">
        <f t="shared" si="21"/>
        <v>2.0</v>
      </c>
      <c r="AL9" s="157">
        <v>2</v>
      </c>
      <c r="AM9" s="43">
        <v>2</v>
      </c>
      <c r="AN9" s="181">
        <v>8</v>
      </c>
      <c r="AO9" s="93">
        <v>9</v>
      </c>
      <c r="AP9" s="93"/>
      <c r="AQ9" s="225">
        <f t="shared" si="22"/>
        <v>8.6</v>
      </c>
      <c r="AR9" s="29">
        <f t="shared" si="23"/>
        <v>8.6</v>
      </c>
      <c r="AS9" s="325" t="str">
        <f t="shared" si="24"/>
        <v>8.6</v>
      </c>
      <c r="AT9" s="227" t="str">
        <f t="shared" si="25"/>
        <v>A</v>
      </c>
      <c r="AU9" s="226">
        <f t="shared" si="26"/>
        <v>4</v>
      </c>
      <c r="AV9" s="226" t="str">
        <f t="shared" si="27"/>
        <v>4.0</v>
      </c>
      <c r="AW9" s="157">
        <v>2</v>
      </c>
      <c r="AX9" s="43">
        <v>2</v>
      </c>
      <c r="AY9" s="202">
        <v>8</v>
      </c>
      <c r="AZ9" s="109">
        <v>8</v>
      </c>
      <c r="BA9" s="109"/>
      <c r="BB9" s="225">
        <f t="shared" si="28"/>
        <v>8</v>
      </c>
      <c r="BC9" s="29">
        <f t="shared" si="29"/>
        <v>8</v>
      </c>
      <c r="BD9" s="325" t="str">
        <f t="shared" si="30"/>
        <v>8.0</v>
      </c>
      <c r="BE9" s="227" t="str">
        <f t="shared" si="31"/>
        <v>B+</v>
      </c>
      <c r="BF9" s="226">
        <f t="shared" si="32"/>
        <v>3.5</v>
      </c>
      <c r="BG9" s="226" t="str">
        <f t="shared" si="33"/>
        <v>3.5</v>
      </c>
      <c r="BH9" s="157">
        <v>2</v>
      </c>
      <c r="BI9" s="43">
        <v>2</v>
      </c>
      <c r="BJ9" s="181">
        <v>9.1999999999999993</v>
      </c>
      <c r="BK9" s="45">
        <v>8</v>
      </c>
      <c r="BL9" s="45"/>
      <c r="BM9" s="28">
        <f t="shared" si="34"/>
        <v>8.5</v>
      </c>
      <c r="BN9" s="29">
        <f t="shared" si="35"/>
        <v>8.5</v>
      </c>
      <c r="BO9" s="325" t="str">
        <f t="shared" si="36"/>
        <v>8.5</v>
      </c>
      <c r="BP9" s="30" t="str">
        <f t="shared" si="0"/>
        <v>A</v>
      </c>
      <c r="BQ9" s="31">
        <f t="shared" si="1"/>
        <v>4</v>
      </c>
      <c r="BR9" s="31" t="str">
        <f t="shared" si="2"/>
        <v>4.0</v>
      </c>
      <c r="BS9" s="42">
        <v>3</v>
      </c>
      <c r="BT9" s="402">
        <v>3</v>
      </c>
      <c r="BU9" s="403">
        <v>8</v>
      </c>
      <c r="BV9" s="308">
        <v>5</v>
      </c>
      <c r="BW9" s="308"/>
      <c r="BX9" s="225">
        <f t="shared" si="37"/>
        <v>6.2</v>
      </c>
      <c r="BY9" s="29">
        <f t="shared" si="38"/>
        <v>6.2</v>
      </c>
      <c r="BZ9" s="325" t="str">
        <f t="shared" si="39"/>
        <v>6.2</v>
      </c>
      <c r="CA9" s="227" t="str">
        <f t="shared" si="40"/>
        <v>C</v>
      </c>
      <c r="CB9" s="226">
        <f t="shared" si="41"/>
        <v>2</v>
      </c>
      <c r="CC9" s="226" t="str">
        <f t="shared" si="42"/>
        <v>2.0</v>
      </c>
      <c r="CD9" s="157">
        <v>1</v>
      </c>
      <c r="CE9" s="402">
        <v>1</v>
      </c>
      <c r="CF9" s="181">
        <v>7.7</v>
      </c>
      <c r="CG9" s="93">
        <v>4</v>
      </c>
      <c r="CH9" s="93"/>
      <c r="CI9" s="225">
        <f t="shared" si="43"/>
        <v>5.5</v>
      </c>
      <c r="CJ9" s="29">
        <f t="shared" si="44"/>
        <v>5.5</v>
      </c>
      <c r="CK9" s="325" t="str">
        <f t="shared" si="45"/>
        <v>5.5</v>
      </c>
      <c r="CL9" s="227" t="str">
        <f t="shared" si="46"/>
        <v>C</v>
      </c>
      <c r="CM9" s="226">
        <f t="shared" si="47"/>
        <v>2</v>
      </c>
      <c r="CN9" s="226" t="str">
        <f t="shared" si="3"/>
        <v>2.0</v>
      </c>
      <c r="CO9" s="157">
        <v>2</v>
      </c>
      <c r="CP9" s="43">
        <v>2</v>
      </c>
      <c r="CQ9" s="458">
        <f t="shared" si="48"/>
        <v>16</v>
      </c>
      <c r="CR9" s="459">
        <f t="shared" si="49"/>
        <v>2.8125</v>
      </c>
      <c r="CS9" s="460" t="str">
        <f t="shared" si="50"/>
        <v>2.81</v>
      </c>
      <c r="CT9" s="241" t="str">
        <f t="shared" si="51"/>
        <v>Lên lớp</v>
      </c>
      <c r="CU9" s="242">
        <f t="shared" si="52"/>
        <v>16</v>
      </c>
      <c r="CV9" s="129">
        <f t="shared" si="53"/>
        <v>2.8125</v>
      </c>
      <c r="CW9" s="241" t="str">
        <f t="shared" si="54"/>
        <v>Lên lớp</v>
      </c>
      <c r="CX9" s="496"/>
      <c r="CY9" s="150">
        <v>7.3</v>
      </c>
      <c r="CZ9" s="45">
        <v>7</v>
      </c>
      <c r="DA9" s="45"/>
      <c r="DB9" s="28">
        <f t="shared" si="55"/>
        <v>7.1</v>
      </c>
      <c r="DC9" s="29">
        <f t="shared" si="56"/>
        <v>7.1</v>
      </c>
      <c r="DD9" s="798" t="str">
        <f t="shared" si="57"/>
        <v>7.1</v>
      </c>
      <c r="DE9" s="30" t="str">
        <f t="shared" si="58"/>
        <v>B</v>
      </c>
      <c r="DF9" s="31">
        <f t="shared" si="59"/>
        <v>3</v>
      </c>
      <c r="DG9" s="31" t="str">
        <f t="shared" si="60"/>
        <v>3.0</v>
      </c>
      <c r="DH9" s="42">
        <v>3</v>
      </c>
      <c r="DI9" s="43">
        <v>3</v>
      </c>
      <c r="DJ9" s="150">
        <v>8.1</v>
      </c>
      <c r="DK9" s="93">
        <v>8</v>
      </c>
      <c r="DL9" s="93"/>
      <c r="DM9" s="28">
        <f t="shared" si="61"/>
        <v>8</v>
      </c>
      <c r="DN9" s="29">
        <f t="shared" si="62"/>
        <v>8</v>
      </c>
      <c r="DO9" s="501" t="str">
        <f t="shared" si="63"/>
        <v>8.0</v>
      </c>
      <c r="DP9" s="30" t="str">
        <f t="shared" si="64"/>
        <v>B+</v>
      </c>
      <c r="DQ9" s="31">
        <f t="shared" si="65"/>
        <v>3.5</v>
      </c>
      <c r="DR9" s="31" t="str">
        <f t="shared" si="66"/>
        <v>3.5</v>
      </c>
      <c r="DS9" s="42">
        <v>3</v>
      </c>
      <c r="DT9" s="43">
        <v>3</v>
      </c>
      <c r="DU9" s="150">
        <v>6.1</v>
      </c>
      <c r="DV9" s="93">
        <v>7</v>
      </c>
      <c r="DW9" s="93"/>
      <c r="DX9" s="28">
        <f t="shared" si="67"/>
        <v>6.6</v>
      </c>
      <c r="DY9" s="29">
        <f t="shared" si="68"/>
        <v>6.6</v>
      </c>
      <c r="DZ9" s="501" t="str">
        <f t="shared" si="69"/>
        <v>6.6</v>
      </c>
      <c r="EA9" s="30" t="str">
        <f t="shared" si="70"/>
        <v>C+</v>
      </c>
      <c r="EB9" s="31">
        <f t="shared" si="71"/>
        <v>2.5</v>
      </c>
      <c r="EC9" s="31" t="str">
        <f t="shared" si="72"/>
        <v>2.5</v>
      </c>
      <c r="ED9" s="42">
        <v>3</v>
      </c>
      <c r="EE9" s="43">
        <v>3</v>
      </c>
      <c r="EF9" s="606">
        <v>7.7</v>
      </c>
      <c r="EG9" s="45">
        <v>6</v>
      </c>
      <c r="EH9" s="45"/>
      <c r="EI9" s="28">
        <f t="shared" si="73"/>
        <v>6.7</v>
      </c>
      <c r="EJ9" s="29">
        <f t="shared" si="74"/>
        <v>6.7</v>
      </c>
      <c r="EK9" s="501" t="str">
        <f t="shared" si="75"/>
        <v>6.7</v>
      </c>
      <c r="EL9" s="30" t="str">
        <f t="shared" si="76"/>
        <v>C+</v>
      </c>
      <c r="EM9" s="31">
        <f t="shared" si="77"/>
        <v>2.5</v>
      </c>
      <c r="EN9" s="31" t="str">
        <f t="shared" si="78"/>
        <v>2.5</v>
      </c>
      <c r="EO9" s="42">
        <v>2</v>
      </c>
      <c r="EP9" s="43">
        <v>2</v>
      </c>
      <c r="EQ9" s="150">
        <v>7</v>
      </c>
      <c r="ER9" s="93">
        <v>7</v>
      </c>
      <c r="ES9" s="93"/>
      <c r="ET9" s="28">
        <f t="shared" si="79"/>
        <v>7</v>
      </c>
      <c r="EU9" s="29">
        <f t="shared" si="80"/>
        <v>7</v>
      </c>
      <c r="EV9" s="501" t="str">
        <f t="shared" si="81"/>
        <v>7.0</v>
      </c>
      <c r="EW9" s="30" t="str">
        <f t="shared" si="82"/>
        <v>B</v>
      </c>
      <c r="EX9" s="31">
        <f t="shared" si="83"/>
        <v>3</v>
      </c>
      <c r="EY9" s="31" t="str">
        <f t="shared" si="84"/>
        <v>3.0</v>
      </c>
      <c r="EZ9" s="42">
        <v>2</v>
      </c>
      <c r="FA9" s="43">
        <v>2</v>
      </c>
      <c r="FB9" s="348">
        <v>7</v>
      </c>
      <c r="FC9" s="93">
        <v>7</v>
      </c>
      <c r="FD9" s="663"/>
      <c r="FE9" s="28">
        <f t="shared" si="85"/>
        <v>7</v>
      </c>
      <c r="FF9" s="29">
        <f t="shared" si="86"/>
        <v>7</v>
      </c>
      <c r="FG9" s="501" t="str">
        <f t="shared" si="87"/>
        <v>7.0</v>
      </c>
      <c r="FH9" s="30" t="str">
        <f t="shared" si="88"/>
        <v>B</v>
      </c>
      <c r="FI9" s="31">
        <f t="shared" si="89"/>
        <v>3</v>
      </c>
      <c r="FJ9" s="31" t="str">
        <f t="shared" si="90"/>
        <v>3.0</v>
      </c>
      <c r="FK9" s="42">
        <v>3</v>
      </c>
      <c r="FL9" s="43">
        <v>3</v>
      </c>
      <c r="FM9" s="247">
        <v>5</v>
      </c>
      <c r="FN9" s="604">
        <v>9</v>
      </c>
      <c r="FO9" s="607"/>
      <c r="FP9" s="28">
        <f t="shared" si="91"/>
        <v>7.4</v>
      </c>
      <c r="FQ9" s="29">
        <f t="shared" si="92"/>
        <v>7.4</v>
      </c>
      <c r="FR9" s="501" t="str">
        <f t="shared" si="93"/>
        <v>7.4</v>
      </c>
      <c r="FS9" s="30" t="str">
        <f t="shared" si="94"/>
        <v>B</v>
      </c>
      <c r="FT9" s="31">
        <f t="shared" si="95"/>
        <v>3</v>
      </c>
      <c r="FU9" s="31" t="str">
        <f t="shared" si="96"/>
        <v>3.0</v>
      </c>
      <c r="FV9" s="42">
        <v>2</v>
      </c>
      <c r="FW9" s="43">
        <v>2</v>
      </c>
      <c r="FX9" s="685">
        <f t="shared" si="97"/>
        <v>18</v>
      </c>
      <c r="FY9" s="686">
        <f t="shared" si="98"/>
        <v>2.9444444444444446</v>
      </c>
      <c r="FZ9" s="687" t="str">
        <f t="shared" si="99"/>
        <v>2.94</v>
      </c>
      <c r="GA9" s="688" t="str">
        <f t="shared" si="100"/>
        <v>Lên lớp</v>
      </c>
      <c r="GB9" s="689">
        <f t="shared" si="101"/>
        <v>34</v>
      </c>
      <c r="GC9" s="686">
        <f t="shared" si="102"/>
        <v>2.8823529411764706</v>
      </c>
      <c r="GD9" s="687" t="str">
        <f t="shared" si="103"/>
        <v>2.88</v>
      </c>
      <c r="GE9" s="690">
        <f t="shared" si="104"/>
        <v>34</v>
      </c>
      <c r="GF9" s="691">
        <f t="shared" si="105"/>
        <v>7.1352941176470583</v>
      </c>
      <c r="GG9" s="692">
        <f t="shared" si="106"/>
        <v>2.8823529411764706</v>
      </c>
      <c r="GH9" s="693" t="str">
        <f t="shared" si="107"/>
        <v>Lên lớp</v>
      </c>
      <c r="GI9" s="867">
        <v>7.7</v>
      </c>
      <c r="GJ9" s="164">
        <v>7</v>
      </c>
      <c r="GK9" s="130"/>
      <c r="GL9" s="28">
        <f t="shared" si="108"/>
        <v>7.3</v>
      </c>
      <c r="GM9" s="29">
        <f t="shared" si="109"/>
        <v>7.3</v>
      </c>
      <c r="GN9" s="501" t="str">
        <f t="shared" si="110"/>
        <v>7.3</v>
      </c>
      <c r="GO9" s="30" t="str">
        <f t="shared" si="111"/>
        <v>B</v>
      </c>
      <c r="GP9" s="31">
        <f t="shared" si="112"/>
        <v>3</v>
      </c>
      <c r="GQ9" s="31" t="str">
        <f t="shared" si="113"/>
        <v>3.0</v>
      </c>
      <c r="GR9" s="42">
        <v>2</v>
      </c>
      <c r="GS9" s="43">
        <v>2</v>
      </c>
      <c r="GT9" s="964">
        <v>7</v>
      </c>
      <c r="GU9" s="982">
        <v>4</v>
      </c>
      <c r="GV9" s="130"/>
      <c r="GW9" s="827">
        <f t="shared" si="114"/>
        <v>5.2</v>
      </c>
      <c r="GX9" s="839">
        <f t="shared" si="115"/>
        <v>5.2</v>
      </c>
      <c r="GY9" s="845" t="str">
        <f t="shared" si="116"/>
        <v>5.2</v>
      </c>
      <c r="GZ9" s="841" t="str">
        <f t="shared" si="117"/>
        <v>D+</v>
      </c>
      <c r="HA9" s="842">
        <f t="shared" si="118"/>
        <v>1.5</v>
      </c>
      <c r="HB9" s="842" t="str">
        <f t="shared" si="119"/>
        <v>1.5</v>
      </c>
      <c r="HC9" s="846">
        <v>2</v>
      </c>
      <c r="HD9" s="844">
        <v>2</v>
      </c>
      <c r="HE9" s="867">
        <v>6.5</v>
      </c>
      <c r="HF9" s="1049">
        <v>6.2</v>
      </c>
      <c r="HG9" s="1050"/>
      <c r="HH9" s="827">
        <f t="shared" si="120"/>
        <v>6.3</v>
      </c>
      <c r="HI9" s="839">
        <f t="shared" si="121"/>
        <v>6.3</v>
      </c>
      <c r="HJ9" s="845" t="str">
        <f t="shared" si="122"/>
        <v>6.3</v>
      </c>
      <c r="HK9" s="841" t="str">
        <f t="shared" si="123"/>
        <v>C</v>
      </c>
      <c r="HL9" s="842">
        <f t="shared" si="124"/>
        <v>2</v>
      </c>
      <c r="HM9" s="842" t="str">
        <f t="shared" si="125"/>
        <v>2.0</v>
      </c>
      <c r="HN9" s="846">
        <v>5</v>
      </c>
      <c r="HO9" s="844">
        <v>5</v>
      </c>
      <c r="HP9" s="146">
        <v>6.8</v>
      </c>
      <c r="HQ9" s="673">
        <v>6.2</v>
      </c>
      <c r="HR9" s="130"/>
      <c r="HS9" s="28">
        <f t="shared" si="126"/>
        <v>6.4</v>
      </c>
      <c r="HT9" s="29">
        <f t="shared" si="127"/>
        <v>6.4</v>
      </c>
      <c r="HU9" s="501" t="str">
        <f t="shared" si="128"/>
        <v>6.4</v>
      </c>
      <c r="HV9" s="30" t="str">
        <f t="shared" si="129"/>
        <v>C</v>
      </c>
      <c r="HW9" s="31">
        <f t="shared" si="130"/>
        <v>2</v>
      </c>
      <c r="HX9" s="31" t="str">
        <f t="shared" si="131"/>
        <v>2.0</v>
      </c>
      <c r="HY9" s="42">
        <v>5</v>
      </c>
      <c r="HZ9" s="43">
        <v>5</v>
      </c>
      <c r="IA9" s="867">
        <v>7.7</v>
      </c>
      <c r="IB9" s="673">
        <v>7.2</v>
      </c>
      <c r="IC9" s="130"/>
      <c r="ID9" s="827">
        <f t="shared" si="132"/>
        <v>7.4</v>
      </c>
      <c r="IE9" s="839">
        <f t="shared" si="133"/>
        <v>7.4</v>
      </c>
      <c r="IF9" s="845" t="str">
        <f t="shared" si="134"/>
        <v>7.4</v>
      </c>
      <c r="IG9" s="841" t="str">
        <f t="shared" si="135"/>
        <v>B</v>
      </c>
      <c r="IH9" s="842">
        <f t="shared" si="136"/>
        <v>3</v>
      </c>
      <c r="II9" s="842" t="str">
        <f t="shared" si="137"/>
        <v>3.0</v>
      </c>
      <c r="IJ9" s="846">
        <v>5</v>
      </c>
      <c r="IK9" s="844">
        <v>5</v>
      </c>
      <c r="IL9" s="151">
        <f t="shared" si="138"/>
        <v>19</v>
      </c>
      <c r="IM9" s="82">
        <f t="shared" si="139"/>
        <v>2.3157894736842106</v>
      </c>
      <c r="IN9" s="83" t="str">
        <f t="shared" si="140"/>
        <v>2.32</v>
      </c>
    </row>
    <row r="10" spans="1:343" ht="18.75" x14ac:dyDescent="0.3">
      <c r="A10" s="267">
        <v>12</v>
      </c>
      <c r="B10" s="5" t="s">
        <v>195</v>
      </c>
      <c r="C10" s="270" t="s">
        <v>210</v>
      </c>
      <c r="D10" s="273" t="s">
        <v>57</v>
      </c>
      <c r="E10" s="272" t="s">
        <v>211</v>
      </c>
      <c r="F10" s="276"/>
      <c r="G10" s="275" t="s">
        <v>227</v>
      </c>
      <c r="H10" s="276" t="s">
        <v>23</v>
      </c>
      <c r="I10" s="276" t="s">
        <v>232</v>
      </c>
      <c r="J10" s="146">
        <v>7.4</v>
      </c>
      <c r="K10" s="237" t="str">
        <f t="shared" si="4"/>
        <v>B</v>
      </c>
      <c r="L10" s="238">
        <f t="shared" si="5"/>
        <v>3</v>
      </c>
      <c r="M10" s="239" t="str">
        <f t="shared" si="6"/>
        <v>3.0</v>
      </c>
      <c r="N10" s="197">
        <v>7.7</v>
      </c>
      <c r="O10" s="237" t="str">
        <f t="shared" si="7"/>
        <v>B</v>
      </c>
      <c r="P10" s="238">
        <f t="shared" si="8"/>
        <v>3</v>
      </c>
      <c r="Q10" s="240" t="str">
        <f t="shared" si="9"/>
        <v>3.0</v>
      </c>
      <c r="R10" s="202">
        <v>6.8</v>
      </c>
      <c r="S10" s="11">
        <v>9</v>
      </c>
      <c r="T10" s="11"/>
      <c r="U10" s="225">
        <f t="shared" si="10"/>
        <v>8.1</v>
      </c>
      <c r="V10" s="29">
        <f t="shared" si="11"/>
        <v>8.1</v>
      </c>
      <c r="W10" s="325" t="str">
        <f t="shared" si="12"/>
        <v>8.1</v>
      </c>
      <c r="X10" s="227" t="str">
        <f t="shared" si="13"/>
        <v>B+</v>
      </c>
      <c r="Y10" s="226">
        <f t="shared" si="14"/>
        <v>3.5</v>
      </c>
      <c r="Z10" s="226" t="str">
        <f t="shared" si="15"/>
        <v>3.5</v>
      </c>
      <c r="AA10" s="157">
        <v>4</v>
      </c>
      <c r="AB10" s="43">
        <v>4</v>
      </c>
      <c r="AC10" s="178">
        <v>8</v>
      </c>
      <c r="AD10" s="109">
        <v>7</v>
      </c>
      <c r="AE10" s="109"/>
      <c r="AF10" s="225">
        <f t="shared" si="16"/>
        <v>7.4</v>
      </c>
      <c r="AG10" s="29">
        <f t="shared" si="17"/>
        <v>7.4</v>
      </c>
      <c r="AH10" s="325" t="str">
        <f t="shared" si="18"/>
        <v>7.4</v>
      </c>
      <c r="AI10" s="227" t="str">
        <f t="shared" si="19"/>
        <v>B</v>
      </c>
      <c r="AJ10" s="226">
        <f t="shared" si="20"/>
        <v>3</v>
      </c>
      <c r="AK10" s="226" t="str">
        <f t="shared" si="21"/>
        <v>3.0</v>
      </c>
      <c r="AL10" s="157">
        <v>2</v>
      </c>
      <c r="AM10" s="43">
        <v>2</v>
      </c>
      <c r="AN10" s="181">
        <v>8</v>
      </c>
      <c r="AO10" s="93">
        <v>8</v>
      </c>
      <c r="AP10" s="93"/>
      <c r="AQ10" s="225">
        <f t="shared" si="22"/>
        <v>8</v>
      </c>
      <c r="AR10" s="29">
        <f t="shared" si="23"/>
        <v>8</v>
      </c>
      <c r="AS10" s="325" t="str">
        <f t="shared" si="24"/>
        <v>8.0</v>
      </c>
      <c r="AT10" s="227" t="str">
        <f t="shared" si="25"/>
        <v>B+</v>
      </c>
      <c r="AU10" s="226">
        <f t="shared" si="26"/>
        <v>3.5</v>
      </c>
      <c r="AV10" s="226" t="str">
        <f t="shared" si="27"/>
        <v>3.5</v>
      </c>
      <c r="AW10" s="157">
        <v>2</v>
      </c>
      <c r="AX10" s="43">
        <v>2</v>
      </c>
      <c r="AY10" s="202">
        <v>9.3000000000000007</v>
      </c>
      <c r="AZ10" s="397"/>
      <c r="BA10" s="109">
        <v>9</v>
      </c>
      <c r="BB10" s="225">
        <f t="shared" si="28"/>
        <v>3.7</v>
      </c>
      <c r="BC10" s="29">
        <f t="shared" si="29"/>
        <v>9.1</v>
      </c>
      <c r="BD10" s="325" t="str">
        <f t="shared" si="30"/>
        <v>9.1</v>
      </c>
      <c r="BE10" s="227" t="str">
        <f t="shared" si="31"/>
        <v>A</v>
      </c>
      <c r="BF10" s="226">
        <f t="shared" si="32"/>
        <v>4</v>
      </c>
      <c r="BG10" s="226" t="str">
        <f t="shared" si="33"/>
        <v>4.0</v>
      </c>
      <c r="BH10" s="157">
        <v>2</v>
      </c>
      <c r="BI10" s="43">
        <v>2</v>
      </c>
      <c r="BJ10" s="181">
        <v>8.6</v>
      </c>
      <c r="BK10" s="45">
        <v>9</v>
      </c>
      <c r="BL10" s="45"/>
      <c r="BM10" s="28">
        <f t="shared" si="34"/>
        <v>8.8000000000000007</v>
      </c>
      <c r="BN10" s="29">
        <f t="shared" si="35"/>
        <v>8.8000000000000007</v>
      </c>
      <c r="BO10" s="325" t="str">
        <f t="shared" si="36"/>
        <v>8.8</v>
      </c>
      <c r="BP10" s="30" t="str">
        <f t="shared" si="0"/>
        <v>A</v>
      </c>
      <c r="BQ10" s="31">
        <f t="shared" si="1"/>
        <v>4</v>
      </c>
      <c r="BR10" s="31" t="str">
        <f t="shared" si="2"/>
        <v>4.0</v>
      </c>
      <c r="BS10" s="42">
        <v>3</v>
      </c>
      <c r="BT10" s="402">
        <v>3</v>
      </c>
      <c r="BU10" s="403">
        <v>8</v>
      </c>
      <c r="BV10" s="308">
        <v>6</v>
      </c>
      <c r="BW10" s="308"/>
      <c r="BX10" s="225">
        <f t="shared" si="37"/>
        <v>6.8</v>
      </c>
      <c r="BY10" s="29">
        <f t="shared" si="38"/>
        <v>6.8</v>
      </c>
      <c r="BZ10" s="325" t="str">
        <f t="shared" si="39"/>
        <v>6.8</v>
      </c>
      <c r="CA10" s="227" t="str">
        <f t="shared" si="40"/>
        <v>C+</v>
      </c>
      <c r="CB10" s="226">
        <f t="shared" si="41"/>
        <v>2.5</v>
      </c>
      <c r="CC10" s="226" t="str">
        <f t="shared" si="42"/>
        <v>2.5</v>
      </c>
      <c r="CD10" s="157">
        <v>1</v>
      </c>
      <c r="CE10" s="402">
        <v>1</v>
      </c>
      <c r="CF10" s="181">
        <v>6.3</v>
      </c>
      <c r="CG10" s="93">
        <v>4</v>
      </c>
      <c r="CH10" s="93"/>
      <c r="CI10" s="225">
        <f t="shared" si="43"/>
        <v>4.9000000000000004</v>
      </c>
      <c r="CJ10" s="29">
        <f t="shared" si="44"/>
        <v>4.9000000000000004</v>
      </c>
      <c r="CK10" s="325" t="str">
        <f t="shared" si="45"/>
        <v>4.9</v>
      </c>
      <c r="CL10" s="227" t="str">
        <f t="shared" si="46"/>
        <v>D</v>
      </c>
      <c r="CM10" s="226">
        <f t="shared" si="47"/>
        <v>1</v>
      </c>
      <c r="CN10" s="226" t="str">
        <f t="shared" si="3"/>
        <v>1.0</v>
      </c>
      <c r="CO10" s="157">
        <v>2</v>
      </c>
      <c r="CP10" s="43">
        <v>2</v>
      </c>
      <c r="CQ10" s="458">
        <f t="shared" si="48"/>
        <v>16</v>
      </c>
      <c r="CR10" s="459">
        <f t="shared" si="49"/>
        <v>3.21875</v>
      </c>
      <c r="CS10" s="460" t="str">
        <f t="shared" si="50"/>
        <v>3.22</v>
      </c>
      <c r="CT10" s="241" t="str">
        <f t="shared" si="51"/>
        <v>Lên lớp</v>
      </c>
      <c r="CU10" s="242">
        <f t="shared" si="52"/>
        <v>16</v>
      </c>
      <c r="CV10" s="129">
        <f t="shared" si="53"/>
        <v>3.21875</v>
      </c>
      <c r="CW10" s="241" t="str">
        <f t="shared" si="54"/>
        <v>Lên lớp</v>
      </c>
      <c r="CX10" s="496"/>
      <c r="CY10" s="150">
        <v>7.1</v>
      </c>
      <c r="CZ10" s="45">
        <v>8</v>
      </c>
      <c r="DA10" s="45"/>
      <c r="DB10" s="28">
        <f t="shared" si="55"/>
        <v>7.6</v>
      </c>
      <c r="DC10" s="29">
        <f t="shared" si="56"/>
        <v>7.6</v>
      </c>
      <c r="DD10" s="798" t="str">
        <f t="shared" si="57"/>
        <v>7.6</v>
      </c>
      <c r="DE10" s="30" t="str">
        <f t="shared" si="58"/>
        <v>B</v>
      </c>
      <c r="DF10" s="31">
        <f t="shared" si="59"/>
        <v>3</v>
      </c>
      <c r="DG10" s="31" t="str">
        <f t="shared" si="60"/>
        <v>3.0</v>
      </c>
      <c r="DH10" s="42">
        <v>3</v>
      </c>
      <c r="DI10" s="43">
        <v>3</v>
      </c>
      <c r="DJ10" s="150">
        <v>8.1</v>
      </c>
      <c r="DK10" s="93">
        <v>8</v>
      </c>
      <c r="DL10" s="93"/>
      <c r="DM10" s="28">
        <f t="shared" si="61"/>
        <v>8</v>
      </c>
      <c r="DN10" s="29">
        <f t="shared" si="62"/>
        <v>8</v>
      </c>
      <c r="DO10" s="501" t="str">
        <f t="shared" si="63"/>
        <v>8.0</v>
      </c>
      <c r="DP10" s="30" t="str">
        <f t="shared" si="64"/>
        <v>B+</v>
      </c>
      <c r="DQ10" s="31">
        <f t="shared" si="65"/>
        <v>3.5</v>
      </c>
      <c r="DR10" s="31" t="str">
        <f t="shared" si="66"/>
        <v>3.5</v>
      </c>
      <c r="DS10" s="42">
        <v>3</v>
      </c>
      <c r="DT10" s="43">
        <v>3</v>
      </c>
      <c r="DU10" s="150">
        <v>6.3</v>
      </c>
      <c r="DV10" s="93">
        <v>8</v>
      </c>
      <c r="DW10" s="93"/>
      <c r="DX10" s="28">
        <f t="shared" si="67"/>
        <v>7.3</v>
      </c>
      <c r="DY10" s="29">
        <f t="shared" si="68"/>
        <v>7.3</v>
      </c>
      <c r="DZ10" s="501" t="str">
        <f t="shared" si="69"/>
        <v>7.3</v>
      </c>
      <c r="EA10" s="30" t="str">
        <f t="shared" si="70"/>
        <v>B</v>
      </c>
      <c r="EB10" s="31">
        <f t="shared" si="71"/>
        <v>3</v>
      </c>
      <c r="EC10" s="31" t="str">
        <f t="shared" si="72"/>
        <v>3.0</v>
      </c>
      <c r="ED10" s="42">
        <v>3</v>
      </c>
      <c r="EE10" s="43">
        <v>3</v>
      </c>
      <c r="EF10" s="606">
        <v>6.3</v>
      </c>
      <c r="EG10" s="45">
        <v>6</v>
      </c>
      <c r="EH10" s="45"/>
      <c r="EI10" s="28">
        <f t="shared" si="73"/>
        <v>6.1</v>
      </c>
      <c r="EJ10" s="29">
        <f t="shared" si="74"/>
        <v>6.1</v>
      </c>
      <c r="EK10" s="501" t="str">
        <f t="shared" si="75"/>
        <v>6.1</v>
      </c>
      <c r="EL10" s="30" t="str">
        <f t="shared" si="76"/>
        <v>C</v>
      </c>
      <c r="EM10" s="31">
        <f t="shared" si="77"/>
        <v>2</v>
      </c>
      <c r="EN10" s="31" t="str">
        <f t="shared" si="78"/>
        <v>2.0</v>
      </c>
      <c r="EO10" s="42">
        <v>2</v>
      </c>
      <c r="EP10" s="43">
        <v>2</v>
      </c>
      <c r="EQ10" s="150">
        <v>6</v>
      </c>
      <c r="ER10" s="93">
        <v>7</v>
      </c>
      <c r="ES10" s="93"/>
      <c r="ET10" s="28">
        <f t="shared" si="79"/>
        <v>6.6</v>
      </c>
      <c r="EU10" s="29">
        <f t="shared" si="80"/>
        <v>6.6</v>
      </c>
      <c r="EV10" s="501" t="str">
        <f t="shared" si="81"/>
        <v>6.6</v>
      </c>
      <c r="EW10" s="30" t="str">
        <f t="shared" si="82"/>
        <v>C+</v>
      </c>
      <c r="EX10" s="31">
        <f t="shared" si="83"/>
        <v>2.5</v>
      </c>
      <c r="EY10" s="31" t="str">
        <f t="shared" si="84"/>
        <v>2.5</v>
      </c>
      <c r="EZ10" s="42">
        <v>2</v>
      </c>
      <c r="FA10" s="43">
        <v>2</v>
      </c>
      <c r="FB10" s="348">
        <v>7</v>
      </c>
      <c r="FC10" s="93">
        <v>8</v>
      </c>
      <c r="FD10" s="663"/>
      <c r="FE10" s="28">
        <f t="shared" si="85"/>
        <v>7.6</v>
      </c>
      <c r="FF10" s="29">
        <f t="shared" si="86"/>
        <v>7.6</v>
      </c>
      <c r="FG10" s="501" t="str">
        <f t="shared" si="87"/>
        <v>7.6</v>
      </c>
      <c r="FH10" s="30" t="str">
        <f t="shared" si="88"/>
        <v>B</v>
      </c>
      <c r="FI10" s="31">
        <f t="shared" si="89"/>
        <v>3</v>
      </c>
      <c r="FJ10" s="31" t="str">
        <f t="shared" si="90"/>
        <v>3.0</v>
      </c>
      <c r="FK10" s="42">
        <v>3</v>
      </c>
      <c r="FL10" s="43">
        <v>3</v>
      </c>
      <c r="FM10" s="247">
        <v>7.4</v>
      </c>
      <c r="FN10" s="604">
        <v>7</v>
      </c>
      <c r="FO10" s="607"/>
      <c r="FP10" s="28">
        <f t="shared" si="91"/>
        <v>7.2</v>
      </c>
      <c r="FQ10" s="29">
        <f t="shared" si="92"/>
        <v>7.2</v>
      </c>
      <c r="FR10" s="501" t="str">
        <f t="shared" si="93"/>
        <v>7.2</v>
      </c>
      <c r="FS10" s="30" t="str">
        <f t="shared" si="94"/>
        <v>B</v>
      </c>
      <c r="FT10" s="31">
        <f t="shared" si="95"/>
        <v>3</v>
      </c>
      <c r="FU10" s="31" t="str">
        <f t="shared" si="96"/>
        <v>3.0</v>
      </c>
      <c r="FV10" s="42">
        <v>2</v>
      </c>
      <c r="FW10" s="43">
        <v>2</v>
      </c>
      <c r="FX10" s="685">
        <f t="shared" si="97"/>
        <v>18</v>
      </c>
      <c r="FY10" s="686">
        <f t="shared" si="98"/>
        <v>2.9166666666666665</v>
      </c>
      <c r="FZ10" s="687" t="str">
        <f t="shared" si="99"/>
        <v>2.92</v>
      </c>
      <c r="GA10" s="688" t="str">
        <f t="shared" si="100"/>
        <v>Lên lớp</v>
      </c>
      <c r="GB10" s="689">
        <f t="shared" si="101"/>
        <v>34</v>
      </c>
      <c r="GC10" s="686">
        <f t="shared" si="102"/>
        <v>3.0588235294117645</v>
      </c>
      <c r="GD10" s="687" t="str">
        <f t="shared" si="103"/>
        <v>3.06</v>
      </c>
      <c r="GE10" s="690">
        <f t="shared" si="104"/>
        <v>34</v>
      </c>
      <c r="GF10" s="691">
        <f t="shared" si="105"/>
        <v>7.5205882352941194</v>
      </c>
      <c r="GG10" s="692">
        <f t="shared" si="106"/>
        <v>3.0588235294117645</v>
      </c>
      <c r="GH10" s="693" t="str">
        <f t="shared" si="107"/>
        <v>Lên lớp</v>
      </c>
      <c r="GI10" s="867">
        <v>8</v>
      </c>
      <c r="GJ10" s="164">
        <v>8</v>
      </c>
      <c r="GK10" s="130"/>
      <c r="GL10" s="28">
        <f t="shared" si="108"/>
        <v>8</v>
      </c>
      <c r="GM10" s="29">
        <f t="shared" si="109"/>
        <v>8</v>
      </c>
      <c r="GN10" s="501" t="str">
        <f t="shared" si="110"/>
        <v>8.0</v>
      </c>
      <c r="GO10" s="30" t="str">
        <f t="shared" si="111"/>
        <v>B+</v>
      </c>
      <c r="GP10" s="31">
        <f t="shared" si="112"/>
        <v>3.5</v>
      </c>
      <c r="GQ10" s="31" t="str">
        <f t="shared" si="113"/>
        <v>3.5</v>
      </c>
      <c r="GR10" s="42">
        <v>2</v>
      </c>
      <c r="GS10" s="43">
        <v>2</v>
      </c>
      <c r="GT10" s="964">
        <v>7.8</v>
      </c>
      <c r="GU10" s="982">
        <v>7</v>
      </c>
      <c r="GV10" s="130"/>
      <c r="GW10" s="827">
        <f t="shared" si="114"/>
        <v>7.3</v>
      </c>
      <c r="GX10" s="839">
        <f t="shared" si="115"/>
        <v>7.3</v>
      </c>
      <c r="GY10" s="845" t="str">
        <f t="shared" si="116"/>
        <v>7.3</v>
      </c>
      <c r="GZ10" s="841" t="str">
        <f t="shared" si="117"/>
        <v>B</v>
      </c>
      <c r="HA10" s="842">
        <f t="shared" si="118"/>
        <v>3</v>
      </c>
      <c r="HB10" s="842" t="str">
        <f t="shared" si="119"/>
        <v>3.0</v>
      </c>
      <c r="HC10" s="846">
        <v>2</v>
      </c>
      <c r="HD10" s="844">
        <v>2</v>
      </c>
      <c r="HE10" s="867">
        <v>7.5</v>
      </c>
      <c r="HF10" s="1049">
        <v>6.9</v>
      </c>
      <c r="HG10" s="1050"/>
      <c r="HH10" s="827">
        <f t="shared" si="120"/>
        <v>7.1</v>
      </c>
      <c r="HI10" s="839">
        <f t="shared" si="121"/>
        <v>7.1</v>
      </c>
      <c r="HJ10" s="845" t="str">
        <f t="shared" si="122"/>
        <v>7.1</v>
      </c>
      <c r="HK10" s="841" t="str">
        <f t="shared" si="123"/>
        <v>B</v>
      </c>
      <c r="HL10" s="842">
        <f t="shared" si="124"/>
        <v>3</v>
      </c>
      <c r="HM10" s="842" t="str">
        <f t="shared" si="125"/>
        <v>3.0</v>
      </c>
      <c r="HN10" s="846">
        <v>5</v>
      </c>
      <c r="HO10" s="844">
        <v>5</v>
      </c>
      <c r="HP10" s="146">
        <v>7.5</v>
      </c>
      <c r="HQ10" s="673">
        <v>7.2</v>
      </c>
      <c r="HR10" s="130"/>
      <c r="HS10" s="28">
        <f t="shared" si="126"/>
        <v>7.3</v>
      </c>
      <c r="HT10" s="29">
        <f t="shared" si="127"/>
        <v>7.3</v>
      </c>
      <c r="HU10" s="501" t="str">
        <f t="shared" si="128"/>
        <v>7.3</v>
      </c>
      <c r="HV10" s="30" t="str">
        <f t="shared" si="129"/>
        <v>B</v>
      </c>
      <c r="HW10" s="31">
        <f t="shared" si="130"/>
        <v>3</v>
      </c>
      <c r="HX10" s="31" t="str">
        <f t="shared" si="131"/>
        <v>3.0</v>
      </c>
      <c r="HY10" s="42">
        <v>5</v>
      </c>
      <c r="HZ10" s="43">
        <v>5</v>
      </c>
      <c r="IA10" s="867">
        <v>7.8</v>
      </c>
      <c r="IB10" s="673">
        <v>8.5</v>
      </c>
      <c r="IC10" s="130"/>
      <c r="ID10" s="827">
        <f t="shared" si="132"/>
        <v>8.1999999999999993</v>
      </c>
      <c r="IE10" s="839">
        <f t="shared" si="133"/>
        <v>8.1999999999999993</v>
      </c>
      <c r="IF10" s="845" t="str">
        <f t="shared" si="134"/>
        <v>8.2</v>
      </c>
      <c r="IG10" s="841" t="str">
        <f t="shared" si="135"/>
        <v>B+</v>
      </c>
      <c r="IH10" s="842">
        <f t="shared" si="136"/>
        <v>3.5</v>
      </c>
      <c r="II10" s="842" t="str">
        <f t="shared" si="137"/>
        <v>3.5</v>
      </c>
      <c r="IJ10" s="846">
        <v>5</v>
      </c>
      <c r="IK10" s="844">
        <v>5</v>
      </c>
      <c r="IL10" s="151">
        <f t="shared" si="138"/>
        <v>19</v>
      </c>
      <c r="IM10" s="82">
        <f t="shared" si="139"/>
        <v>3.1842105263157894</v>
      </c>
      <c r="IN10" s="83" t="str">
        <f t="shared" si="140"/>
        <v>3.18</v>
      </c>
    </row>
    <row r="11" spans="1:343" ht="18.75" x14ac:dyDescent="0.3">
      <c r="A11" s="267">
        <v>14</v>
      </c>
      <c r="B11" s="5" t="s">
        <v>195</v>
      </c>
      <c r="C11" s="270" t="s">
        <v>212</v>
      </c>
      <c r="D11" s="271" t="s">
        <v>213</v>
      </c>
      <c r="E11" s="272" t="s">
        <v>34</v>
      </c>
      <c r="F11" s="276"/>
      <c r="G11" s="275" t="s">
        <v>228</v>
      </c>
      <c r="H11" s="276" t="s">
        <v>23</v>
      </c>
      <c r="I11" s="276" t="s">
        <v>179</v>
      </c>
      <c r="J11" s="146">
        <v>6</v>
      </c>
      <c r="K11" s="237" t="str">
        <f t="shared" si="4"/>
        <v>C</v>
      </c>
      <c r="L11" s="238">
        <f t="shared" si="5"/>
        <v>2</v>
      </c>
      <c r="M11" s="239" t="str">
        <f t="shared" si="6"/>
        <v>2.0</v>
      </c>
      <c r="N11" s="197">
        <v>7.3</v>
      </c>
      <c r="O11" s="237" t="str">
        <f t="shared" si="7"/>
        <v>B</v>
      </c>
      <c r="P11" s="238">
        <f t="shared" si="8"/>
        <v>3</v>
      </c>
      <c r="Q11" s="240" t="str">
        <f t="shared" si="9"/>
        <v>3.0</v>
      </c>
      <c r="R11" s="202">
        <v>6.7</v>
      </c>
      <c r="S11" s="11">
        <v>8</v>
      </c>
      <c r="T11" s="11"/>
      <c r="U11" s="225">
        <f t="shared" si="10"/>
        <v>7.5</v>
      </c>
      <c r="V11" s="29">
        <f t="shared" si="11"/>
        <v>7.5</v>
      </c>
      <c r="W11" s="325" t="str">
        <f t="shared" si="12"/>
        <v>7.5</v>
      </c>
      <c r="X11" s="227" t="str">
        <f t="shared" si="13"/>
        <v>B</v>
      </c>
      <c r="Y11" s="226">
        <f t="shared" si="14"/>
        <v>3</v>
      </c>
      <c r="Z11" s="226" t="str">
        <f t="shared" si="15"/>
        <v>3.0</v>
      </c>
      <c r="AA11" s="157">
        <v>4</v>
      </c>
      <c r="AB11" s="43">
        <v>4</v>
      </c>
      <c r="AC11" s="178">
        <v>7.3</v>
      </c>
      <c r="AD11" s="109">
        <v>9</v>
      </c>
      <c r="AE11" s="109"/>
      <c r="AF11" s="225">
        <f t="shared" si="16"/>
        <v>8.3000000000000007</v>
      </c>
      <c r="AG11" s="29">
        <f t="shared" si="17"/>
        <v>8.3000000000000007</v>
      </c>
      <c r="AH11" s="325" t="str">
        <f t="shared" si="18"/>
        <v>8.3</v>
      </c>
      <c r="AI11" s="227" t="str">
        <f t="shared" si="19"/>
        <v>B+</v>
      </c>
      <c r="AJ11" s="226">
        <f t="shared" si="20"/>
        <v>3.5</v>
      </c>
      <c r="AK11" s="226" t="str">
        <f t="shared" si="21"/>
        <v>3.5</v>
      </c>
      <c r="AL11" s="157">
        <v>2</v>
      </c>
      <c r="AM11" s="43">
        <v>2</v>
      </c>
      <c r="AN11" s="181">
        <v>7.6</v>
      </c>
      <c r="AO11" s="93">
        <v>7</v>
      </c>
      <c r="AP11" s="93"/>
      <c r="AQ11" s="225">
        <f t="shared" si="22"/>
        <v>7.2</v>
      </c>
      <c r="AR11" s="29">
        <f t="shared" si="23"/>
        <v>7.2</v>
      </c>
      <c r="AS11" s="325" t="str">
        <f t="shared" si="24"/>
        <v>7.2</v>
      </c>
      <c r="AT11" s="227" t="str">
        <f t="shared" si="25"/>
        <v>B</v>
      </c>
      <c r="AU11" s="226">
        <f t="shared" si="26"/>
        <v>3</v>
      </c>
      <c r="AV11" s="226" t="str">
        <f t="shared" si="27"/>
        <v>3.0</v>
      </c>
      <c r="AW11" s="157">
        <v>2</v>
      </c>
      <c r="AX11" s="43">
        <v>2</v>
      </c>
      <c r="AY11" s="202">
        <v>7.3</v>
      </c>
      <c r="AZ11" s="109">
        <v>8</v>
      </c>
      <c r="BA11" s="109"/>
      <c r="BB11" s="225">
        <f t="shared" si="28"/>
        <v>7.7</v>
      </c>
      <c r="BC11" s="29">
        <f t="shared" si="29"/>
        <v>7.7</v>
      </c>
      <c r="BD11" s="325" t="str">
        <f t="shared" si="30"/>
        <v>7.7</v>
      </c>
      <c r="BE11" s="227" t="str">
        <f t="shared" si="31"/>
        <v>B</v>
      </c>
      <c r="BF11" s="226">
        <f t="shared" si="32"/>
        <v>3</v>
      </c>
      <c r="BG11" s="226" t="str">
        <f t="shared" si="33"/>
        <v>3.0</v>
      </c>
      <c r="BH11" s="157">
        <v>2</v>
      </c>
      <c r="BI11" s="43">
        <v>2</v>
      </c>
      <c r="BJ11" s="181">
        <v>8.1999999999999993</v>
      </c>
      <c r="BK11" s="45">
        <v>10</v>
      </c>
      <c r="BL11" s="45"/>
      <c r="BM11" s="28">
        <f t="shared" si="34"/>
        <v>9.3000000000000007</v>
      </c>
      <c r="BN11" s="29">
        <f t="shared" si="35"/>
        <v>9.3000000000000007</v>
      </c>
      <c r="BO11" s="325" t="str">
        <f t="shared" si="36"/>
        <v>9.3</v>
      </c>
      <c r="BP11" s="30" t="str">
        <f t="shared" si="0"/>
        <v>A</v>
      </c>
      <c r="BQ11" s="31">
        <f t="shared" si="1"/>
        <v>4</v>
      </c>
      <c r="BR11" s="31" t="str">
        <f t="shared" si="2"/>
        <v>4.0</v>
      </c>
      <c r="BS11" s="42">
        <v>3</v>
      </c>
      <c r="BT11" s="402">
        <v>3</v>
      </c>
      <c r="BU11" s="403">
        <v>7</v>
      </c>
      <c r="BV11" s="308">
        <v>7</v>
      </c>
      <c r="BW11" s="308"/>
      <c r="BX11" s="225">
        <f t="shared" si="37"/>
        <v>7</v>
      </c>
      <c r="BY11" s="29">
        <f t="shared" si="38"/>
        <v>7</v>
      </c>
      <c r="BZ11" s="325" t="str">
        <f t="shared" si="39"/>
        <v>7.0</v>
      </c>
      <c r="CA11" s="227" t="str">
        <f t="shared" si="40"/>
        <v>B</v>
      </c>
      <c r="CB11" s="226">
        <f t="shared" si="41"/>
        <v>3</v>
      </c>
      <c r="CC11" s="226" t="str">
        <f t="shared" si="42"/>
        <v>3.0</v>
      </c>
      <c r="CD11" s="157">
        <v>1</v>
      </c>
      <c r="CE11" s="402">
        <v>1</v>
      </c>
      <c r="CF11" s="181">
        <v>5.4</v>
      </c>
      <c r="CG11" s="93">
        <v>3</v>
      </c>
      <c r="CH11" s="93"/>
      <c r="CI11" s="225">
        <f t="shared" si="43"/>
        <v>4</v>
      </c>
      <c r="CJ11" s="29">
        <f t="shared" si="44"/>
        <v>4</v>
      </c>
      <c r="CK11" s="325" t="str">
        <f t="shared" si="45"/>
        <v>4.0</v>
      </c>
      <c r="CL11" s="227" t="str">
        <f t="shared" si="46"/>
        <v>D</v>
      </c>
      <c r="CM11" s="226">
        <f t="shared" si="47"/>
        <v>1</v>
      </c>
      <c r="CN11" s="226" t="str">
        <f t="shared" si="3"/>
        <v>1.0</v>
      </c>
      <c r="CO11" s="157">
        <v>2</v>
      </c>
      <c r="CP11" s="43">
        <v>2</v>
      </c>
      <c r="CQ11" s="458">
        <f t="shared" si="48"/>
        <v>16</v>
      </c>
      <c r="CR11" s="459">
        <f t="shared" si="49"/>
        <v>3</v>
      </c>
      <c r="CS11" s="460" t="str">
        <f t="shared" si="50"/>
        <v>3.00</v>
      </c>
      <c r="CT11" s="241" t="str">
        <f t="shared" si="51"/>
        <v>Lên lớp</v>
      </c>
      <c r="CU11" s="242">
        <f t="shared" si="52"/>
        <v>16</v>
      </c>
      <c r="CV11" s="129">
        <f t="shared" si="53"/>
        <v>3</v>
      </c>
      <c r="CW11" s="241" t="str">
        <f t="shared" si="54"/>
        <v>Lên lớp</v>
      </c>
      <c r="CX11" s="496"/>
      <c r="CY11" s="150">
        <v>5</v>
      </c>
      <c r="CZ11" s="45">
        <v>6</v>
      </c>
      <c r="DA11" s="45"/>
      <c r="DB11" s="28">
        <f t="shared" si="55"/>
        <v>5.6</v>
      </c>
      <c r="DC11" s="29">
        <f t="shared" si="56"/>
        <v>5.6</v>
      </c>
      <c r="DD11" s="798" t="str">
        <f t="shared" si="57"/>
        <v>5.6</v>
      </c>
      <c r="DE11" s="30" t="str">
        <f t="shared" si="58"/>
        <v>C</v>
      </c>
      <c r="DF11" s="31">
        <f t="shared" si="59"/>
        <v>2</v>
      </c>
      <c r="DG11" s="31" t="str">
        <f t="shared" si="60"/>
        <v>2.0</v>
      </c>
      <c r="DH11" s="42">
        <v>3</v>
      </c>
      <c r="DI11" s="43">
        <v>3</v>
      </c>
      <c r="DJ11" s="150">
        <v>6.9</v>
      </c>
      <c r="DK11" s="93">
        <v>4</v>
      </c>
      <c r="DL11" s="93"/>
      <c r="DM11" s="28">
        <f t="shared" si="61"/>
        <v>5.2</v>
      </c>
      <c r="DN11" s="29">
        <f t="shared" si="62"/>
        <v>5.2</v>
      </c>
      <c r="DO11" s="501" t="str">
        <f t="shared" si="63"/>
        <v>5.2</v>
      </c>
      <c r="DP11" s="30" t="str">
        <f t="shared" si="64"/>
        <v>D+</v>
      </c>
      <c r="DQ11" s="31">
        <f t="shared" si="65"/>
        <v>1.5</v>
      </c>
      <c r="DR11" s="31" t="str">
        <f t="shared" si="66"/>
        <v>1.5</v>
      </c>
      <c r="DS11" s="42">
        <v>3</v>
      </c>
      <c r="DT11" s="43">
        <v>3</v>
      </c>
      <c r="DU11" s="150">
        <v>6</v>
      </c>
      <c r="DV11" s="93">
        <v>5</v>
      </c>
      <c r="DW11" s="93"/>
      <c r="DX11" s="28">
        <f t="shared" si="67"/>
        <v>5.4</v>
      </c>
      <c r="DY11" s="29">
        <f t="shared" si="68"/>
        <v>5.4</v>
      </c>
      <c r="DZ11" s="501" t="str">
        <f t="shared" si="69"/>
        <v>5.4</v>
      </c>
      <c r="EA11" s="30" t="str">
        <f t="shared" si="70"/>
        <v>D+</v>
      </c>
      <c r="EB11" s="31">
        <f t="shared" si="71"/>
        <v>1.5</v>
      </c>
      <c r="EC11" s="31" t="str">
        <f t="shared" si="72"/>
        <v>1.5</v>
      </c>
      <c r="ED11" s="42">
        <v>3</v>
      </c>
      <c r="EE11" s="43">
        <v>3</v>
      </c>
      <c r="EF11" s="606">
        <v>7</v>
      </c>
      <c r="EG11" s="161"/>
      <c r="EH11" s="45">
        <v>7</v>
      </c>
      <c r="EI11" s="28">
        <f t="shared" si="73"/>
        <v>2.8</v>
      </c>
      <c r="EJ11" s="29">
        <f t="shared" si="74"/>
        <v>7</v>
      </c>
      <c r="EK11" s="501" t="str">
        <f t="shared" si="75"/>
        <v>7.0</v>
      </c>
      <c r="EL11" s="30" t="str">
        <f t="shared" si="76"/>
        <v>B</v>
      </c>
      <c r="EM11" s="31">
        <f t="shared" si="77"/>
        <v>3</v>
      </c>
      <c r="EN11" s="31" t="str">
        <f t="shared" si="78"/>
        <v>3.0</v>
      </c>
      <c r="EO11" s="42">
        <v>2</v>
      </c>
      <c r="EP11" s="43">
        <v>2</v>
      </c>
      <c r="EQ11" s="150">
        <v>6.4</v>
      </c>
      <c r="ER11" s="93">
        <v>3</v>
      </c>
      <c r="ES11" s="93"/>
      <c r="ET11" s="28">
        <f t="shared" si="79"/>
        <v>4.4000000000000004</v>
      </c>
      <c r="EU11" s="29">
        <f t="shared" si="80"/>
        <v>4.4000000000000004</v>
      </c>
      <c r="EV11" s="501" t="str">
        <f t="shared" si="81"/>
        <v>4.4</v>
      </c>
      <c r="EW11" s="30" t="str">
        <f t="shared" si="82"/>
        <v>D</v>
      </c>
      <c r="EX11" s="31">
        <f t="shared" si="83"/>
        <v>1</v>
      </c>
      <c r="EY11" s="31" t="str">
        <f t="shared" si="84"/>
        <v>1.0</v>
      </c>
      <c r="EZ11" s="42">
        <v>2</v>
      </c>
      <c r="FA11" s="43">
        <v>2</v>
      </c>
      <c r="FB11" s="348">
        <v>6</v>
      </c>
      <c r="FC11" s="93">
        <v>6</v>
      </c>
      <c r="FD11" s="663"/>
      <c r="FE11" s="28">
        <f t="shared" si="85"/>
        <v>6</v>
      </c>
      <c r="FF11" s="29">
        <f t="shared" si="86"/>
        <v>6</v>
      </c>
      <c r="FG11" s="501" t="str">
        <f t="shared" si="87"/>
        <v>6.0</v>
      </c>
      <c r="FH11" s="30" t="str">
        <f t="shared" si="88"/>
        <v>C</v>
      </c>
      <c r="FI11" s="31">
        <f t="shared" si="89"/>
        <v>2</v>
      </c>
      <c r="FJ11" s="31" t="str">
        <f t="shared" si="90"/>
        <v>2.0</v>
      </c>
      <c r="FK11" s="42">
        <v>3</v>
      </c>
      <c r="FL11" s="43">
        <v>3</v>
      </c>
      <c r="FM11" s="247">
        <v>5</v>
      </c>
      <c r="FN11" s="604">
        <v>4</v>
      </c>
      <c r="FO11" s="607"/>
      <c r="FP11" s="28">
        <f t="shared" si="91"/>
        <v>4.4000000000000004</v>
      </c>
      <c r="FQ11" s="29">
        <f t="shared" si="92"/>
        <v>4.4000000000000004</v>
      </c>
      <c r="FR11" s="501" t="str">
        <f t="shared" si="93"/>
        <v>4.4</v>
      </c>
      <c r="FS11" s="30" t="str">
        <f t="shared" si="94"/>
        <v>D</v>
      </c>
      <c r="FT11" s="31">
        <f t="shared" si="95"/>
        <v>1</v>
      </c>
      <c r="FU11" s="31" t="str">
        <f t="shared" si="96"/>
        <v>1.0</v>
      </c>
      <c r="FV11" s="42">
        <v>2</v>
      </c>
      <c r="FW11" s="43">
        <v>2</v>
      </c>
      <c r="FX11" s="685">
        <f t="shared" si="97"/>
        <v>18</v>
      </c>
      <c r="FY11" s="686">
        <f t="shared" si="98"/>
        <v>1.7222222222222223</v>
      </c>
      <c r="FZ11" s="687" t="str">
        <f t="shared" si="99"/>
        <v>1.72</v>
      </c>
      <c r="GA11" s="688" t="str">
        <f t="shared" si="100"/>
        <v>Lên lớp</v>
      </c>
      <c r="GB11" s="689">
        <f t="shared" si="101"/>
        <v>34</v>
      </c>
      <c r="GC11" s="686">
        <f t="shared" si="102"/>
        <v>2.3235294117647061</v>
      </c>
      <c r="GD11" s="687" t="str">
        <f t="shared" si="103"/>
        <v>2.32</v>
      </c>
      <c r="GE11" s="690">
        <f t="shared" si="104"/>
        <v>34</v>
      </c>
      <c r="GF11" s="691">
        <f t="shared" si="105"/>
        <v>6.3970588235294121</v>
      </c>
      <c r="GG11" s="692">
        <f t="shared" si="106"/>
        <v>2.3235294117647061</v>
      </c>
      <c r="GH11" s="693" t="str">
        <f t="shared" si="107"/>
        <v>Lên lớp</v>
      </c>
      <c r="GI11" s="867">
        <v>5</v>
      </c>
      <c r="GJ11" s="164">
        <v>6</v>
      </c>
      <c r="GK11" s="130"/>
      <c r="GL11" s="28">
        <f t="shared" si="108"/>
        <v>5.6</v>
      </c>
      <c r="GM11" s="29">
        <f t="shared" si="109"/>
        <v>5.6</v>
      </c>
      <c r="GN11" s="501" t="str">
        <f t="shared" si="110"/>
        <v>5.6</v>
      </c>
      <c r="GO11" s="30" t="str">
        <f t="shared" si="111"/>
        <v>C</v>
      </c>
      <c r="GP11" s="31">
        <f t="shared" si="112"/>
        <v>2</v>
      </c>
      <c r="GQ11" s="31" t="str">
        <f t="shared" si="113"/>
        <v>2.0</v>
      </c>
      <c r="GR11" s="42">
        <v>2</v>
      </c>
      <c r="GS11" s="43">
        <v>2</v>
      </c>
      <c r="GT11" s="964">
        <v>7.8</v>
      </c>
      <c r="GU11" s="982">
        <v>4</v>
      </c>
      <c r="GV11" s="130"/>
      <c r="GW11" s="827">
        <f t="shared" si="114"/>
        <v>5.5</v>
      </c>
      <c r="GX11" s="839">
        <f t="shared" si="115"/>
        <v>5.5</v>
      </c>
      <c r="GY11" s="845" t="str">
        <f t="shared" si="116"/>
        <v>5.5</v>
      </c>
      <c r="GZ11" s="841" t="str">
        <f t="shared" si="117"/>
        <v>C</v>
      </c>
      <c r="HA11" s="842">
        <f t="shared" si="118"/>
        <v>2</v>
      </c>
      <c r="HB11" s="842" t="str">
        <f t="shared" si="119"/>
        <v>2.0</v>
      </c>
      <c r="HC11" s="846">
        <v>2</v>
      </c>
      <c r="HD11" s="844">
        <v>2</v>
      </c>
      <c r="HE11" s="867">
        <v>6</v>
      </c>
      <c r="HF11" s="1049">
        <v>6.1</v>
      </c>
      <c r="HG11" s="1050"/>
      <c r="HH11" s="827">
        <f t="shared" si="120"/>
        <v>6.1</v>
      </c>
      <c r="HI11" s="839">
        <f t="shared" si="121"/>
        <v>6.1</v>
      </c>
      <c r="HJ11" s="845" t="str">
        <f t="shared" si="122"/>
        <v>6.1</v>
      </c>
      <c r="HK11" s="841" t="str">
        <f t="shared" si="123"/>
        <v>C</v>
      </c>
      <c r="HL11" s="842">
        <f t="shared" si="124"/>
        <v>2</v>
      </c>
      <c r="HM11" s="842" t="str">
        <f t="shared" si="125"/>
        <v>2.0</v>
      </c>
      <c r="HN11" s="846">
        <v>5</v>
      </c>
      <c r="HO11" s="844">
        <v>5</v>
      </c>
      <c r="HP11" s="146">
        <v>6.7</v>
      </c>
      <c r="HQ11" s="673">
        <v>5.7</v>
      </c>
      <c r="HR11" s="130"/>
      <c r="HS11" s="28">
        <f t="shared" si="126"/>
        <v>6.1</v>
      </c>
      <c r="HT11" s="29">
        <f t="shared" si="127"/>
        <v>6.1</v>
      </c>
      <c r="HU11" s="501" t="str">
        <f t="shared" si="128"/>
        <v>6.1</v>
      </c>
      <c r="HV11" s="30" t="str">
        <f t="shared" si="129"/>
        <v>C</v>
      </c>
      <c r="HW11" s="31">
        <f t="shared" si="130"/>
        <v>2</v>
      </c>
      <c r="HX11" s="31" t="str">
        <f t="shared" si="131"/>
        <v>2.0</v>
      </c>
      <c r="HY11" s="42">
        <v>5</v>
      </c>
      <c r="HZ11" s="43">
        <v>5</v>
      </c>
      <c r="IA11" s="867">
        <v>7.8</v>
      </c>
      <c r="IB11" s="673">
        <v>7.1</v>
      </c>
      <c r="IC11" s="130"/>
      <c r="ID11" s="827">
        <f t="shared" si="132"/>
        <v>7.4</v>
      </c>
      <c r="IE11" s="839">
        <f t="shared" si="133"/>
        <v>7.4</v>
      </c>
      <c r="IF11" s="845" t="str">
        <f t="shared" si="134"/>
        <v>7.4</v>
      </c>
      <c r="IG11" s="841" t="str">
        <f t="shared" si="135"/>
        <v>B</v>
      </c>
      <c r="IH11" s="842">
        <f t="shared" si="136"/>
        <v>3</v>
      </c>
      <c r="II11" s="842" t="str">
        <f t="shared" si="137"/>
        <v>3.0</v>
      </c>
      <c r="IJ11" s="846">
        <v>5</v>
      </c>
      <c r="IK11" s="844">
        <v>5</v>
      </c>
      <c r="IL11" s="151">
        <f t="shared" si="138"/>
        <v>19</v>
      </c>
      <c r="IM11" s="82">
        <f t="shared" si="139"/>
        <v>2.263157894736842</v>
      </c>
      <c r="IN11" s="83" t="str">
        <f t="shared" si="140"/>
        <v>2.26</v>
      </c>
    </row>
    <row r="12" spans="1:343" ht="18.75" x14ac:dyDescent="0.3">
      <c r="A12" s="267">
        <v>15</v>
      </c>
      <c r="B12" s="5" t="s">
        <v>195</v>
      </c>
      <c r="C12" s="270" t="s">
        <v>214</v>
      </c>
      <c r="D12" s="616" t="s">
        <v>215</v>
      </c>
      <c r="E12" s="617" t="s">
        <v>216</v>
      </c>
      <c r="F12" s="276"/>
      <c r="G12" s="275" t="s">
        <v>142</v>
      </c>
      <c r="H12" s="276" t="s">
        <v>23</v>
      </c>
      <c r="I12" s="276" t="s">
        <v>231</v>
      </c>
      <c r="J12" s="146">
        <v>6</v>
      </c>
      <c r="K12" s="237" t="str">
        <f t="shared" si="4"/>
        <v>C</v>
      </c>
      <c r="L12" s="238">
        <f t="shared" si="5"/>
        <v>2</v>
      </c>
      <c r="M12" s="239" t="str">
        <f t="shared" si="6"/>
        <v>2.0</v>
      </c>
      <c r="N12" s="197">
        <v>6.7</v>
      </c>
      <c r="O12" s="237" t="str">
        <f t="shared" si="7"/>
        <v>C+</v>
      </c>
      <c r="P12" s="238">
        <f t="shared" si="8"/>
        <v>2.5</v>
      </c>
      <c r="Q12" s="240" t="str">
        <f t="shared" si="9"/>
        <v>2.5</v>
      </c>
      <c r="R12" s="202">
        <v>7.3</v>
      </c>
      <c r="S12" s="11">
        <v>7</v>
      </c>
      <c r="T12" s="11"/>
      <c r="U12" s="225">
        <f t="shared" si="10"/>
        <v>7.1</v>
      </c>
      <c r="V12" s="29">
        <f t="shared" si="11"/>
        <v>7.1</v>
      </c>
      <c r="W12" s="325" t="str">
        <f t="shared" si="12"/>
        <v>7.1</v>
      </c>
      <c r="X12" s="227" t="str">
        <f t="shared" si="13"/>
        <v>B</v>
      </c>
      <c r="Y12" s="226">
        <f t="shared" si="14"/>
        <v>3</v>
      </c>
      <c r="Z12" s="226" t="str">
        <f t="shared" si="15"/>
        <v>3.0</v>
      </c>
      <c r="AA12" s="157">
        <v>4</v>
      </c>
      <c r="AB12" s="43">
        <v>4</v>
      </c>
      <c r="AC12" s="178">
        <v>8</v>
      </c>
      <c r="AD12" s="109">
        <v>7</v>
      </c>
      <c r="AE12" s="109"/>
      <c r="AF12" s="225">
        <f t="shared" si="16"/>
        <v>7.4</v>
      </c>
      <c r="AG12" s="29">
        <f t="shared" si="17"/>
        <v>7.4</v>
      </c>
      <c r="AH12" s="325" t="str">
        <f t="shared" si="18"/>
        <v>7.4</v>
      </c>
      <c r="AI12" s="227" t="str">
        <f t="shared" si="19"/>
        <v>B</v>
      </c>
      <c r="AJ12" s="226">
        <f t="shared" si="20"/>
        <v>3</v>
      </c>
      <c r="AK12" s="226" t="str">
        <f t="shared" si="21"/>
        <v>3.0</v>
      </c>
      <c r="AL12" s="157">
        <v>2</v>
      </c>
      <c r="AM12" s="43">
        <v>2</v>
      </c>
      <c r="AN12" s="181">
        <v>6.8</v>
      </c>
      <c r="AO12" s="93">
        <v>5</v>
      </c>
      <c r="AP12" s="93"/>
      <c r="AQ12" s="225">
        <f t="shared" si="22"/>
        <v>5.7</v>
      </c>
      <c r="AR12" s="29">
        <f t="shared" si="23"/>
        <v>5.7</v>
      </c>
      <c r="AS12" s="325" t="str">
        <f t="shared" si="24"/>
        <v>5.7</v>
      </c>
      <c r="AT12" s="227" t="str">
        <f t="shared" si="25"/>
        <v>C</v>
      </c>
      <c r="AU12" s="226">
        <f t="shared" si="26"/>
        <v>2</v>
      </c>
      <c r="AV12" s="226" t="str">
        <f t="shared" si="27"/>
        <v>2.0</v>
      </c>
      <c r="AW12" s="157">
        <v>2</v>
      </c>
      <c r="AX12" s="43">
        <v>2</v>
      </c>
      <c r="AY12" s="202">
        <v>8.6999999999999993</v>
      </c>
      <c r="AZ12" s="109">
        <v>8</v>
      </c>
      <c r="BA12" s="109"/>
      <c r="BB12" s="225">
        <f t="shared" si="28"/>
        <v>8.3000000000000007</v>
      </c>
      <c r="BC12" s="29">
        <f t="shared" si="29"/>
        <v>8.3000000000000007</v>
      </c>
      <c r="BD12" s="325" t="str">
        <f t="shared" si="30"/>
        <v>8.3</v>
      </c>
      <c r="BE12" s="227" t="str">
        <f t="shared" si="31"/>
        <v>B+</v>
      </c>
      <c r="BF12" s="226">
        <f t="shared" si="32"/>
        <v>3.5</v>
      </c>
      <c r="BG12" s="226" t="str">
        <f t="shared" si="33"/>
        <v>3.5</v>
      </c>
      <c r="BH12" s="157">
        <v>2</v>
      </c>
      <c r="BI12" s="43">
        <v>2</v>
      </c>
      <c r="BJ12" s="181">
        <v>8</v>
      </c>
      <c r="BK12" s="45">
        <v>8</v>
      </c>
      <c r="BL12" s="45"/>
      <c r="BM12" s="28">
        <f t="shared" si="34"/>
        <v>8</v>
      </c>
      <c r="BN12" s="29">
        <f t="shared" si="35"/>
        <v>8</v>
      </c>
      <c r="BO12" s="325" t="str">
        <f t="shared" si="36"/>
        <v>8.0</v>
      </c>
      <c r="BP12" s="30" t="str">
        <f t="shared" si="0"/>
        <v>B+</v>
      </c>
      <c r="BQ12" s="31">
        <f t="shared" si="1"/>
        <v>3.5</v>
      </c>
      <c r="BR12" s="31" t="str">
        <f t="shared" si="2"/>
        <v>3.5</v>
      </c>
      <c r="BS12" s="42">
        <v>3</v>
      </c>
      <c r="BT12" s="402">
        <v>3</v>
      </c>
      <c r="BU12" s="403">
        <v>8</v>
      </c>
      <c r="BV12" s="308">
        <v>6</v>
      </c>
      <c r="BW12" s="308"/>
      <c r="BX12" s="225">
        <f t="shared" si="37"/>
        <v>6.8</v>
      </c>
      <c r="BY12" s="29">
        <f t="shared" si="38"/>
        <v>6.8</v>
      </c>
      <c r="BZ12" s="325" t="str">
        <f t="shared" si="39"/>
        <v>6.8</v>
      </c>
      <c r="CA12" s="227" t="str">
        <f t="shared" si="40"/>
        <v>C+</v>
      </c>
      <c r="CB12" s="226">
        <f t="shared" si="41"/>
        <v>2.5</v>
      </c>
      <c r="CC12" s="226" t="str">
        <f t="shared" si="42"/>
        <v>2.5</v>
      </c>
      <c r="CD12" s="157">
        <v>1</v>
      </c>
      <c r="CE12" s="402">
        <v>1</v>
      </c>
      <c r="CF12" s="181">
        <v>6.3</v>
      </c>
      <c r="CG12" s="93">
        <v>3</v>
      </c>
      <c r="CH12" s="93"/>
      <c r="CI12" s="225">
        <f t="shared" si="43"/>
        <v>4.3</v>
      </c>
      <c r="CJ12" s="29">
        <f t="shared" si="44"/>
        <v>4.3</v>
      </c>
      <c r="CK12" s="325" t="str">
        <f t="shared" si="45"/>
        <v>4.3</v>
      </c>
      <c r="CL12" s="227" t="str">
        <f t="shared" si="46"/>
        <v>D</v>
      </c>
      <c r="CM12" s="226">
        <f t="shared" si="47"/>
        <v>1</v>
      </c>
      <c r="CN12" s="226" t="str">
        <f t="shared" si="3"/>
        <v>1.0</v>
      </c>
      <c r="CO12" s="157">
        <v>2</v>
      </c>
      <c r="CP12" s="43">
        <v>2</v>
      </c>
      <c r="CQ12" s="458">
        <f t="shared" si="48"/>
        <v>16</v>
      </c>
      <c r="CR12" s="459">
        <f t="shared" si="49"/>
        <v>2.75</v>
      </c>
      <c r="CS12" s="460" t="str">
        <f t="shared" si="50"/>
        <v>2.75</v>
      </c>
      <c r="CT12" s="241" t="str">
        <f t="shared" si="51"/>
        <v>Lên lớp</v>
      </c>
      <c r="CU12" s="242">
        <f t="shared" si="52"/>
        <v>16</v>
      </c>
      <c r="CV12" s="129">
        <f t="shared" si="53"/>
        <v>2.75</v>
      </c>
      <c r="CW12" s="241" t="str">
        <f t="shared" si="54"/>
        <v>Lên lớp</v>
      </c>
      <c r="CX12" s="496"/>
      <c r="CY12" s="150">
        <v>6.9</v>
      </c>
      <c r="CZ12" s="45">
        <v>7</v>
      </c>
      <c r="DA12" s="45"/>
      <c r="DB12" s="28">
        <f t="shared" si="55"/>
        <v>7</v>
      </c>
      <c r="DC12" s="29">
        <f t="shared" si="56"/>
        <v>7</v>
      </c>
      <c r="DD12" s="798" t="str">
        <f t="shared" si="57"/>
        <v>7.0</v>
      </c>
      <c r="DE12" s="30" t="str">
        <f t="shared" si="58"/>
        <v>B</v>
      </c>
      <c r="DF12" s="31">
        <f t="shared" si="59"/>
        <v>3</v>
      </c>
      <c r="DG12" s="31" t="str">
        <f t="shared" si="60"/>
        <v>3.0</v>
      </c>
      <c r="DH12" s="42">
        <v>3</v>
      </c>
      <c r="DI12" s="43">
        <v>3</v>
      </c>
      <c r="DJ12" s="150">
        <v>7.5</v>
      </c>
      <c r="DK12" s="93">
        <v>7</v>
      </c>
      <c r="DL12" s="93"/>
      <c r="DM12" s="28">
        <f t="shared" si="61"/>
        <v>7.2</v>
      </c>
      <c r="DN12" s="29">
        <f t="shared" si="62"/>
        <v>7.2</v>
      </c>
      <c r="DO12" s="501" t="str">
        <f t="shared" si="63"/>
        <v>7.2</v>
      </c>
      <c r="DP12" s="30" t="str">
        <f t="shared" si="64"/>
        <v>B</v>
      </c>
      <c r="DQ12" s="31">
        <f t="shared" si="65"/>
        <v>3</v>
      </c>
      <c r="DR12" s="31" t="str">
        <f t="shared" si="66"/>
        <v>3.0</v>
      </c>
      <c r="DS12" s="42">
        <v>3</v>
      </c>
      <c r="DT12" s="43">
        <v>3</v>
      </c>
      <c r="DU12" s="150">
        <v>6.3</v>
      </c>
      <c r="DV12" s="93">
        <v>4</v>
      </c>
      <c r="DW12" s="93"/>
      <c r="DX12" s="28">
        <f t="shared" si="67"/>
        <v>4.9000000000000004</v>
      </c>
      <c r="DY12" s="29">
        <f t="shared" si="68"/>
        <v>4.9000000000000004</v>
      </c>
      <c r="DZ12" s="501" t="str">
        <f t="shared" si="69"/>
        <v>4.9</v>
      </c>
      <c r="EA12" s="30" t="str">
        <f t="shared" si="70"/>
        <v>D</v>
      </c>
      <c r="EB12" s="31">
        <f t="shared" si="71"/>
        <v>1</v>
      </c>
      <c r="EC12" s="31" t="str">
        <f t="shared" si="72"/>
        <v>1.0</v>
      </c>
      <c r="ED12" s="42">
        <v>3</v>
      </c>
      <c r="EE12" s="43">
        <v>3</v>
      </c>
      <c r="EF12" s="606">
        <v>6.3</v>
      </c>
      <c r="EG12" s="45">
        <v>7</v>
      </c>
      <c r="EH12" s="45"/>
      <c r="EI12" s="28">
        <f t="shared" si="73"/>
        <v>6.7</v>
      </c>
      <c r="EJ12" s="29">
        <f t="shared" si="74"/>
        <v>6.7</v>
      </c>
      <c r="EK12" s="501" t="str">
        <f t="shared" si="75"/>
        <v>6.7</v>
      </c>
      <c r="EL12" s="30" t="str">
        <f t="shared" si="76"/>
        <v>C+</v>
      </c>
      <c r="EM12" s="31">
        <f t="shared" si="77"/>
        <v>2.5</v>
      </c>
      <c r="EN12" s="31" t="str">
        <f t="shared" si="78"/>
        <v>2.5</v>
      </c>
      <c r="EO12" s="42">
        <v>2</v>
      </c>
      <c r="EP12" s="43">
        <v>2</v>
      </c>
      <c r="EQ12" s="150">
        <v>6.4</v>
      </c>
      <c r="ER12" s="93">
        <v>6</v>
      </c>
      <c r="ES12" s="93"/>
      <c r="ET12" s="28">
        <f t="shared" si="79"/>
        <v>6.2</v>
      </c>
      <c r="EU12" s="29">
        <f t="shared" si="80"/>
        <v>6.2</v>
      </c>
      <c r="EV12" s="501" t="str">
        <f t="shared" si="81"/>
        <v>6.2</v>
      </c>
      <c r="EW12" s="30" t="str">
        <f t="shared" si="82"/>
        <v>C</v>
      </c>
      <c r="EX12" s="31">
        <f t="shared" si="83"/>
        <v>2</v>
      </c>
      <c r="EY12" s="31" t="str">
        <f t="shared" si="84"/>
        <v>2.0</v>
      </c>
      <c r="EZ12" s="42">
        <v>2</v>
      </c>
      <c r="FA12" s="43">
        <v>2</v>
      </c>
      <c r="FB12" s="348">
        <v>5.7</v>
      </c>
      <c r="FC12" s="93">
        <v>6</v>
      </c>
      <c r="FD12" s="663"/>
      <c r="FE12" s="28">
        <f t="shared" si="85"/>
        <v>5.9</v>
      </c>
      <c r="FF12" s="29">
        <f t="shared" si="86"/>
        <v>5.9</v>
      </c>
      <c r="FG12" s="501" t="str">
        <f t="shared" si="87"/>
        <v>5.9</v>
      </c>
      <c r="FH12" s="30" t="str">
        <f t="shared" si="88"/>
        <v>C</v>
      </c>
      <c r="FI12" s="31">
        <f t="shared" si="89"/>
        <v>2</v>
      </c>
      <c r="FJ12" s="31" t="str">
        <f t="shared" si="90"/>
        <v>2.0</v>
      </c>
      <c r="FK12" s="42">
        <v>3</v>
      </c>
      <c r="FL12" s="43">
        <v>3</v>
      </c>
      <c r="FM12" s="247">
        <v>7.4</v>
      </c>
      <c r="FN12" s="604">
        <v>8</v>
      </c>
      <c r="FO12" s="607"/>
      <c r="FP12" s="28">
        <f t="shared" si="91"/>
        <v>7.8</v>
      </c>
      <c r="FQ12" s="29">
        <f t="shared" si="92"/>
        <v>7.8</v>
      </c>
      <c r="FR12" s="501" t="str">
        <f t="shared" si="93"/>
        <v>7.8</v>
      </c>
      <c r="FS12" s="30" t="str">
        <f t="shared" si="94"/>
        <v>B</v>
      </c>
      <c r="FT12" s="31">
        <f t="shared" si="95"/>
        <v>3</v>
      </c>
      <c r="FU12" s="31" t="str">
        <f t="shared" si="96"/>
        <v>3.0</v>
      </c>
      <c r="FV12" s="42">
        <v>2</v>
      </c>
      <c r="FW12" s="43">
        <v>2</v>
      </c>
      <c r="FX12" s="685">
        <f t="shared" si="97"/>
        <v>18</v>
      </c>
      <c r="FY12" s="686">
        <f t="shared" si="98"/>
        <v>2.3333333333333335</v>
      </c>
      <c r="FZ12" s="687" t="str">
        <f t="shared" si="99"/>
        <v>2.33</v>
      </c>
      <c r="GA12" s="688" t="str">
        <f t="shared" si="100"/>
        <v>Lên lớp</v>
      </c>
      <c r="GB12" s="689">
        <f t="shared" si="101"/>
        <v>34</v>
      </c>
      <c r="GC12" s="686">
        <f t="shared" si="102"/>
        <v>2.5294117647058822</v>
      </c>
      <c r="GD12" s="687" t="str">
        <f t="shared" si="103"/>
        <v>2.53</v>
      </c>
      <c r="GE12" s="690">
        <f t="shared" si="104"/>
        <v>34</v>
      </c>
      <c r="GF12" s="691">
        <f t="shared" si="105"/>
        <v>6.6764705882352953</v>
      </c>
      <c r="GG12" s="692">
        <f t="shared" si="106"/>
        <v>2.5294117647058822</v>
      </c>
      <c r="GH12" s="693" t="str">
        <f t="shared" si="107"/>
        <v>Lên lớp</v>
      </c>
      <c r="GI12" s="867">
        <v>5</v>
      </c>
      <c r="GJ12" s="954"/>
      <c r="GK12" s="164">
        <v>5</v>
      </c>
      <c r="GL12" s="28">
        <f t="shared" si="108"/>
        <v>2</v>
      </c>
      <c r="GM12" s="29">
        <f t="shared" si="109"/>
        <v>5</v>
      </c>
      <c r="GN12" s="501" t="str">
        <f t="shared" si="110"/>
        <v>5.0</v>
      </c>
      <c r="GO12" s="30" t="str">
        <f t="shared" si="111"/>
        <v>D+</v>
      </c>
      <c r="GP12" s="31">
        <f t="shared" si="112"/>
        <v>1.5</v>
      </c>
      <c r="GQ12" s="31" t="str">
        <f t="shared" si="113"/>
        <v>1.5</v>
      </c>
      <c r="GR12" s="42">
        <v>2</v>
      </c>
      <c r="GS12" s="43">
        <v>2</v>
      </c>
      <c r="GT12" s="964">
        <v>6</v>
      </c>
      <c r="GU12" s="982">
        <v>1</v>
      </c>
      <c r="GV12" s="130"/>
      <c r="GW12" s="827">
        <f t="shared" si="114"/>
        <v>3</v>
      </c>
      <c r="GX12" s="839">
        <f t="shared" si="115"/>
        <v>3</v>
      </c>
      <c r="GY12" s="845" t="str">
        <f t="shared" si="116"/>
        <v>3.0</v>
      </c>
      <c r="GZ12" s="841" t="str">
        <f t="shared" si="117"/>
        <v>F</v>
      </c>
      <c r="HA12" s="842">
        <f t="shared" si="118"/>
        <v>0</v>
      </c>
      <c r="HB12" s="842" t="str">
        <f t="shared" si="119"/>
        <v>0.0</v>
      </c>
      <c r="HC12" s="846">
        <v>2</v>
      </c>
      <c r="HD12" s="844"/>
      <c r="HE12" s="867">
        <v>7</v>
      </c>
      <c r="HF12" s="1049">
        <v>6.3</v>
      </c>
      <c r="HG12" s="1050"/>
      <c r="HH12" s="827">
        <f t="shared" si="120"/>
        <v>6.6</v>
      </c>
      <c r="HI12" s="839">
        <f t="shared" si="121"/>
        <v>6.6</v>
      </c>
      <c r="HJ12" s="845" t="str">
        <f t="shared" si="122"/>
        <v>6.6</v>
      </c>
      <c r="HK12" s="841" t="str">
        <f t="shared" si="123"/>
        <v>C+</v>
      </c>
      <c r="HL12" s="842">
        <f t="shared" si="124"/>
        <v>2.5</v>
      </c>
      <c r="HM12" s="842" t="str">
        <f t="shared" si="125"/>
        <v>2.5</v>
      </c>
      <c r="HN12" s="846">
        <v>5</v>
      </c>
      <c r="HO12" s="844">
        <v>5</v>
      </c>
      <c r="HP12" s="146">
        <v>5.8</v>
      </c>
      <c r="HQ12" s="673">
        <v>5.7</v>
      </c>
      <c r="HR12" s="130"/>
      <c r="HS12" s="28">
        <f t="shared" si="126"/>
        <v>5.7</v>
      </c>
      <c r="HT12" s="29">
        <f t="shared" si="127"/>
        <v>5.7</v>
      </c>
      <c r="HU12" s="501" t="str">
        <f t="shared" si="128"/>
        <v>5.7</v>
      </c>
      <c r="HV12" s="30" t="str">
        <f t="shared" si="129"/>
        <v>C</v>
      </c>
      <c r="HW12" s="31">
        <f t="shared" si="130"/>
        <v>2</v>
      </c>
      <c r="HX12" s="31" t="str">
        <f t="shared" si="131"/>
        <v>2.0</v>
      </c>
      <c r="HY12" s="42">
        <v>5</v>
      </c>
      <c r="HZ12" s="43">
        <v>5</v>
      </c>
      <c r="IA12" s="867">
        <v>7</v>
      </c>
      <c r="IB12" s="673">
        <v>6.8</v>
      </c>
      <c r="IC12" s="130"/>
      <c r="ID12" s="827">
        <f t="shared" si="132"/>
        <v>6.9</v>
      </c>
      <c r="IE12" s="839">
        <f t="shared" si="133"/>
        <v>6.9</v>
      </c>
      <c r="IF12" s="845" t="str">
        <f t="shared" si="134"/>
        <v>6.9</v>
      </c>
      <c r="IG12" s="841" t="str">
        <f t="shared" si="135"/>
        <v>C+</v>
      </c>
      <c r="IH12" s="842">
        <f t="shared" si="136"/>
        <v>2.5</v>
      </c>
      <c r="II12" s="842" t="str">
        <f t="shared" si="137"/>
        <v>2.5</v>
      </c>
      <c r="IJ12" s="846">
        <v>5</v>
      </c>
      <c r="IK12" s="844">
        <v>5</v>
      </c>
      <c r="IL12" s="151">
        <f t="shared" si="138"/>
        <v>19</v>
      </c>
      <c r="IM12" s="82">
        <f t="shared" si="139"/>
        <v>2</v>
      </c>
      <c r="IN12" s="83" t="str">
        <f t="shared" si="140"/>
        <v>2.00</v>
      </c>
    </row>
    <row r="13" spans="1:343" ht="18.75" x14ac:dyDescent="0.3">
      <c r="A13" s="558">
        <v>16</v>
      </c>
      <c r="B13" s="5" t="s">
        <v>195</v>
      </c>
      <c r="C13" s="270" t="s">
        <v>217</v>
      </c>
      <c r="D13" s="271" t="s">
        <v>218</v>
      </c>
      <c r="E13" s="272" t="s">
        <v>219</v>
      </c>
      <c r="F13" s="276"/>
      <c r="G13" s="275" t="s">
        <v>229</v>
      </c>
      <c r="H13" s="276" t="s">
        <v>23</v>
      </c>
      <c r="I13" s="276" t="s">
        <v>234</v>
      </c>
      <c r="J13" s="146">
        <v>6.6</v>
      </c>
      <c r="K13" s="237" t="str">
        <f t="shared" si="4"/>
        <v>C+</v>
      </c>
      <c r="L13" s="238">
        <f t="shared" si="5"/>
        <v>2.5</v>
      </c>
      <c r="M13" s="239" t="str">
        <f t="shared" si="6"/>
        <v>2.5</v>
      </c>
      <c r="N13" s="197">
        <v>7.3</v>
      </c>
      <c r="O13" s="237" t="str">
        <f t="shared" si="7"/>
        <v>B</v>
      </c>
      <c r="P13" s="238">
        <f t="shared" si="8"/>
        <v>3</v>
      </c>
      <c r="Q13" s="240" t="str">
        <f t="shared" si="9"/>
        <v>3.0</v>
      </c>
      <c r="R13" s="202">
        <v>8.1999999999999993</v>
      </c>
      <c r="S13" s="11">
        <v>5</v>
      </c>
      <c r="T13" s="11"/>
      <c r="U13" s="225">
        <f t="shared" si="10"/>
        <v>6.3</v>
      </c>
      <c r="V13" s="29">
        <f t="shared" si="11"/>
        <v>6.3</v>
      </c>
      <c r="W13" s="325" t="str">
        <f t="shared" si="12"/>
        <v>6.3</v>
      </c>
      <c r="X13" s="227" t="str">
        <f t="shared" si="13"/>
        <v>C</v>
      </c>
      <c r="Y13" s="226">
        <f t="shared" si="14"/>
        <v>2</v>
      </c>
      <c r="Z13" s="226" t="str">
        <f t="shared" si="15"/>
        <v>2.0</v>
      </c>
      <c r="AA13" s="157">
        <v>4</v>
      </c>
      <c r="AB13" s="43">
        <v>4</v>
      </c>
      <c r="AC13" s="178">
        <v>8</v>
      </c>
      <c r="AD13" s="109">
        <v>7</v>
      </c>
      <c r="AE13" s="109"/>
      <c r="AF13" s="225">
        <f t="shared" si="16"/>
        <v>7.4</v>
      </c>
      <c r="AG13" s="29">
        <f t="shared" si="17"/>
        <v>7.4</v>
      </c>
      <c r="AH13" s="325" t="str">
        <f t="shared" si="18"/>
        <v>7.4</v>
      </c>
      <c r="AI13" s="227" t="str">
        <f t="shared" si="19"/>
        <v>B</v>
      </c>
      <c r="AJ13" s="226">
        <f t="shared" si="20"/>
        <v>3</v>
      </c>
      <c r="AK13" s="226" t="str">
        <f t="shared" si="21"/>
        <v>3.0</v>
      </c>
      <c r="AL13" s="157">
        <v>2</v>
      </c>
      <c r="AM13" s="43">
        <v>2</v>
      </c>
      <c r="AN13" s="181">
        <v>7.2</v>
      </c>
      <c r="AO13" s="93">
        <v>5</v>
      </c>
      <c r="AP13" s="93"/>
      <c r="AQ13" s="225">
        <f t="shared" si="22"/>
        <v>5.9</v>
      </c>
      <c r="AR13" s="29">
        <f t="shared" si="23"/>
        <v>5.9</v>
      </c>
      <c r="AS13" s="325" t="str">
        <f t="shared" si="24"/>
        <v>5.9</v>
      </c>
      <c r="AT13" s="227" t="str">
        <f t="shared" si="25"/>
        <v>C</v>
      </c>
      <c r="AU13" s="226">
        <f t="shared" si="26"/>
        <v>2</v>
      </c>
      <c r="AV13" s="226" t="str">
        <f t="shared" si="27"/>
        <v>2.0</v>
      </c>
      <c r="AW13" s="157">
        <v>2</v>
      </c>
      <c r="AX13" s="43">
        <v>2</v>
      </c>
      <c r="AY13" s="202">
        <v>9</v>
      </c>
      <c r="AZ13" s="109">
        <v>7</v>
      </c>
      <c r="BA13" s="109"/>
      <c r="BB13" s="225">
        <f t="shared" si="28"/>
        <v>7.8</v>
      </c>
      <c r="BC13" s="29">
        <f t="shared" si="29"/>
        <v>7.8</v>
      </c>
      <c r="BD13" s="325" t="str">
        <f t="shared" si="30"/>
        <v>7.8</v>
      </c>
      <c r="BE13" s="227" t="str">
        <f t="shared" si="31"/>
        <v>B</v>
      </c>
      <c r="BF13" s="226">
        <f t="shared" si="32"/>
        <v>3</v>
      </c>
      <c r="BG13" s="226" t="str">
        <f t="shared" si="33"/>
        <v>3.0</v>
      </c>
      <c r="BH13" s="157">
        <v>2</v>
      </c>
      <c r="BI13" s="43">
        <v>2</v>
      </c>
      <c r="BJ13" s="181">
        <v>8.1999999999999993</v>
      </c>
      <c r="BK13" s="45">
        <v>7</v>
      </c>
      <c r="BL13" s="45"/>
      <c r="BM13" s="28">
        <f t="shared" si="34"/>
        <v>7.5</v>
      </c>
      <c r="BN13" s="29">
        <f t="shared" si="35"/>
        <v>7.5</v>
      </c>
      <c r="BO13" s="325" t="str">
        <f t="shared" si="36"/>
        <v>7.5</v>
      </c>
      <c r="BP13" s="30" t="str">
        <f t="shared" si="0"/>
        <v>B</v>
      </c>
      <c r="BQ13" s="31">
        <f t="shared" si="1"/>
        <v>3</v>
      </c>
      <c r="BR13" s="31" t="str">
        <f t="shared" si="2"/>
        <v>3.0</v>
      </c>
      <c r="BS13" s="42">
        <v>3</v>
      </c>
      <c r="BT13" s="402">
        <v>3</v>
      </c>
      <c r="BU13" s="403">
        <v>7.7</v>
      </c>
      <c r="BV13" s="308">
        <v>3</v>
      </c>
      <c r="BW13" s="308"/>
      <c r="BX13" s="225">
        <f t="shared" si="37"/>
        <v>4.9000000000000004</v>
      </c>
      <c r="BY13" s="29">
        <f t="shared" si="38"/>
        <v>4.9000000000000004</v>
      </c>
      <c r="BZ13" s="325" t="str">
        <f t="shared" si="39"/>
        <v>4.9</v>
      </c>
      <c r="CA13" s="227" t="str">
        <f t="shared" si="40"/>
        <v>D</v>
      </c>
      <c r="CB13" s="226">
        <f t="shared" si="41"/>
        <v>1</v>
      </c>
      <c r="CC13" s="226" t="str">
        <f t="shared" si="42"/>
        <v>1.0</v>
      </c>
      <c r="CD13" s="157">
        <v>1</v>
      </c>
      <c r="CE13" s="402">
        <v>1</v>
      </c>
      <c r="CF13" s="181">
        <v>6.1</v>
      </c>
      <c r="CG13" s="93">
        <v>2</v>
      </c>
      <c r="CH13" s="93">
        <v>4</v>
      </c>
      <c r="CI13" s="225">
        <f t="shared" si="43"/>
        <v>3.6</v>
      </c>
      <c r="CJ13" s="29">
        <f t="shared" si="44"/>
        <v>4.8</v>
      </c>
      <c r="CK13" s="325" t="str">
        <f t="shared" si="45"/>
        <v>4.8</v>
      </c>
      <c r="CL13" s="227" t="str">
        <f t="shared" si="46"/>
        <v>D</v>
      </c>
      <c r="CM13" s="226">
        <f t="shared" si="47"/>
        <v>1</v>
      </c>
      <c r="CN13" s="226" t="str">
        <f t="shared" si="3"/>
        <v>1.0</v>
      </c>
      <c r="CO13" s="157">
        <v>2</v>
      </c>
      <c r="CP13" s="43">
        <v>2</v>
      </c>
      <c r="CQ13" s="458">
        <f t="shared" si="48"/>
        <v>16</v>
      </c>
      <c r="CR13" s="459">
        <f t="shared" si="49"/>
        <v>2.25</v>
      </c>
      <c r="CS13" s="460" t="str">
        <f t="shared" si="50"/>
        <v>2.25</v>
      </c>
      <c r="CT13" s="241" t="str">
        <f t="shared" si="51"/>
        <v>Lên lớp</v>
      </c>
      <c r="CU13" s="242">
        <f t="shared" si="52"/>
        <v>16</v>
      </c>
      <c r="CV13" s="129">
        <f t="shared" si="53"/>
        <v>2.25</v>
      </c>
      <c r="CW13" s="241" t="str">
        <f t="shared" si="54"/>
        <v>Lên lớp</v>
      </c>
      <c r="CX13" s="496"/>
      <c r="CY13" s="150">
        <v>5.3</v>
      </c>
      <c r="CZ13" s="45">
        <v>7</v>
      </c>
      <c r="DA13" s="45"/>
      <c r="DB13" s="28">
        <f t="shared" si="55"/>
        <v>6.3</v>
      </c>
      <c r="DC13" s="29">
        <f t="shared" si="56"/>
        <v>6.3</v>
      </c>
      <c r="DD13" s="798" t="str">
        <f t="shared" si="57"/>
        <v>6.3</v>
      </c>
      <c r="DE13" s="30" t="str">
        <f t="shared" si="58"/>
        <v>C</v>
      </c>
      <c r="DF13" s="31">
        <f t="shared" si="59"/>
        <v>2</v>
      </c>
      <c r="DG13" s="31" t="str">
        <f t="shared" si="60"/>
        <v>2.0</v>
      </c>
      <c r="DH13" s="42">
        <v>3</v>
      </c>
      <c r="DI13" s="43">
        <v>3</v>
      </c>
      <c r="DJ13" s="150">
        <v>7.1</v>
      </c>
      <c r="DK13" s="93">
        <v>6</v>
      </c>
      <c r="DL13" s="93"/>
      <c r="DM13" s="28">
        <f t="shared" si="61"/>
        <v>6.4</v>
      </c>
      <c r="DN13" s="29">
        <f t="shared" si="62"/>
        <v>6.4</v>
      </c>
      <c r="DO13" s="501" t="str">
        <f t="shared" si="63"/>
        <v>6.4</v>
      </c>
      <c r="DP13" s="30" t="str">
        <f t="shared" si="64"/>
        <v>C</v>
      </c>
      <c r="DQ13" s="31">
        <f t="shared" si="65"/>
        <v>2</v>
      </c>
      <c r="DR13" s="31" t="str">
        <f t="shared" si="66"/>
        <v>2.0</v>
      </c>
      <c r="DS13" s="42">
        <v>3</v>
      </c>
      <c r="DT13" s="43">
        <v>3</v>
      </c>
      <c r="DU13" s="150">
        <v>6.3</v>
      </c>
      <c r="DV13" s="93">
        <v>1</v>
      </c>
      <c r="DW13" s="93">
        <v>6</v>
      </c>
      <c r="DX13" s="28">
        <f t="shared" si="67"/>
        <v>3.1</v>
      </c>
      <c r="DY13" s="29">
        <f t="shared" si="68"/>
        <v>6.1</v>
      </c>
      <c r="DZ13" s="501" t="str">
        <f t="shared" si="69"/>
        <v>6.1</v>
      </c>
      <c r="EA13" s="30" t="str">
        <f t="shared" si="70"/>
        <v>C</v>
      </c>
      <c r="EB13" s="31">
        <f t="shared" si="71"/>
        <v>2</v>
      </c>
      <c r="EC13" s="31" t="str">
        <f t="shared" si="72"/>
        <v>2.0</v>
      </c>
      <c r="ED13" s="42">
        <v>3</v>
      </c>
      <c r="EE13" s="43">
        <v>3</v>
      </c>
      <c r="EF13" s="711">
        <v>6.3</v>
      </c>
      <c r="EG13" s="712"/>
      <c r="EH13" s="706">
        <v>7</v>
      </c>
      <c r="EI13" s="707">
        <f t="shared" si="73"/>
        <v>2.5</v>
      </c>
      <c r="EJ13" s="708">
        <f t="shared" si="74"/>
        <v>6.7</v>
      </c>
      <c r="EK13" s="709" t="str">
        <f t="shared" si="75"/>
        <v>6.7</v>
      </c>
      <c r="EL13" s="710" t="str">
        <f t="shared" si="76"/>
        <v>C+</v>
      </c>
      <c r="EM13" s="31">
        <f t="shared" si="77"/>
        <v>2.5</v>
      </c>
      <c r="EN13" s="31" t="str">
        <f t="shared" si="78"/>
        <v>2.5</v>
      </c>
      <c r="EO13" s="42">
        <v>2</v>
      </c>
      <c r="EP13" s="43">
        <v>2</v>
      </c>
      <c r="EQ13" s="150">
        <v>6.8</v>
      </c>
      <c r="ER13" s="93">
        <v>3</v>
      </c>
      <c r="ES13" s="93"/>
      <c r="ET13" s="28">
        <f t="shared" si="79"/>
        <v>4.5</v>
      </c>
      <c r="EU13" s="29">
        <f t="shared" si="80"/>
        <v>4.5</v>
      </c>
      <c r="EV13" s="501" t="str">
        <f t="shared" si="81"/>
        <v>4.5</v>
      </c>
      <c r="EW13" s="30" t="str">
        <f t="shared" si="82"/>
        <v>D</v>
      </c>
      <c r="EX13" s="31">
        <f t="shared" si="83"/>
        <v>1</v>
      </c>
      <c r="EY13" s="31" t="str">
        <f t="shared" si="84"/>
        <v>1.0</v>
      </c>
      <c r="EZ13" s="42">
        <v>2</v>
      </c>
      <c r="FA13" s="43">
        <v>2</v>
      </c>
      <c r="FB13" s="348">
        <v>6.7</v>
      </c>
      <c r="FC13" s="93">
        <v>7</v>
      </c>
      <c r="FD13" s="663"/>
      <c r="FE13" s="28">
        <f t="shared" si="85"/>
        <v>6.9</v>
      </c>
      <c r="FF13" s="29">
        <f t="shared" si="86"/>
        <v>6.9</v>
      </c>
      <c r="FG13" s="501" t="str">
        <f t="shared" si="87"/>
        <v>6.9</v>
      </c>
      <c r="FH13" s="30" t="str">
        <f t="shared" si="88"/>
        <v>C+</v>
      </c>
      <c r="FI13" s="31">
        <f t="shared" si="89"/>
        <v>2.5</v>
      </c>
      <c r="FJ13" s="31" t="str">
        <f t="shared" si="90"/>
        <v>2.5</v>
      </c>
      <c r="FK13" s="42">
        <v>3</v>
      </c>
      <c r="FL13" s="43">
        <v>3</v>
      </c>
      <c r="FM13" s="247">
        <v>8.4</v>
      </c>
      <c r="FN13" s="604">
        <v>7</v>
      </c>
      <c r="FO13" s="607"/>
      <c r="FP13" s="28">
        <f t="shared" si="91"/>
        <v>7.6</v>
      </c>
      <c r="FQ13" s="29">
        <f t="shared" si="92"/>
        <v>7.6</v>
      </c>
      <c r="FR13" s="501" t="str">
        <f t="shared" si="93"/>
        <v>7.6</v>
      </c>
      <c r="FS13" s="30" t="str">
        <f t="shared" si="94"/>
        <v>B</v>
      </c>
      <c r="FT13" s="31">
        <f t="shared" si="95"/>
        <v>3</v>
      </c>
      <c r="FU13" s="31" t="str">
        <f t="shared" si="96"/>
        <v>3.0</v>
      </c>
      <c r="FV13" s="42">
        <v>2</v>
      </c>
      <c r="FW13" s="43">
        <v>2</v>
      </c>
      <c r="FX13" s="685">
        <f t="shared" si="97"/>
        <v>18</v>
      </c>
      <c r="FY13" s="686">
        <f t="shared" si="98"/>
        <v>2.1388888888888888</v>
      </c>
      <c r="FZ13" s="687" t="str">
        <f t="shared" si="99"/>
        <v>2.14</v>
      </c>
      <c r="GA13" s="688" t="str">
        <f t="shared" si="100"/>
        <v>Lên lớp</v>
      </c>
      <c r="GB13" s="689">
        <f t="shared" si="101"/>
        <v>34</v>
      </c>
      <c r="GC13" s="686">
        <f t="shared" si="102"/>
        <v>2.1911764705882355</v>
      </c>
      <c r="GD13" s="687" t="str">
        <f t="shared" si="103"/>
        <v>2.19</v>
      </c>
      <c r="GE13" s="690">
        <f t="shared" si="104"/>
        <v>34</v>
      </c>
      <c r="GF13" s="691">
        <f t="shared" si="105"/>
        <v>6.4441176470588237</v>
      </c>
      <c r="GG13" s="692">
        <f t="shared" si="106"/>
        <v>2.1911764705882355</v>
      </c>
      <c r="GH13" s="693" t="str">
        <f t="shared" si="107"/>
        <v>Lên lớp</v>
      </c>
      <c r="GI13" s="867">
        <v>8</v>
      </c>
      <c r="GJ13" s="164">
        <v>7</v>
      </c>
      <c r="GK13" s="130"/>
      <c r="GL13" s="28">
        <f t="shared" si="108"/>
        <v>7.4</v>
      </c>
      <c r="GM13" s="29">
        <f t="shared" si="109"/>
        <v>7.4</v>
      </c>
      <c r="GN13" s="501" t="str">
        <f t="shared" si="110"/>
        <v>7.4</v>
      </c>
      <c r="GO13" s="30" t="str">
        <f t="shared" si="111"/>
        <v>B</v>
      </c>
      <c r="GP13" s="31">
        <f t="shared" si="112"/>
        <v>3</v>
      </c>
      <c r="GQ13" s="31" t="str">
        <f t="shared" si="113"/>
        <v>3.0</v>
      </c>
      <c r="GR13" s="42">
        <v>2</v>
      </c>
      <c r="GS13" s="43">
        <v>2</v>
      </c>
      <c r="GT13" s="964">
        <v>7</v>
      </c>
      <c r="GU13" s="982">
        <v>3</v>
      </c>
      <c r="GV13" s="130"/>
      <c r="GW13" s="827">
        <f t="shared" si="114"/>
        <v>4.5999999999999996</v>
      </c>
      <c r="GX13" s="839">
        <f t="shared" si="115"/>
        <v>4.5999999999999996</v>
      </c>
      <c r="GY13" s="845" t="str">
        <f t="shared" si="116"/>
        <v>4.6</v>
      </c>
      <c r="GZ13" s="841" t="str">
        <f t="shared" si="117"/>
        <v>D</v>
      </c>
      <c r="HA13" s="842">
        <f t="shared" si="118"/>
        <v>1</v>
      </c>
      <c r="HB13" s="842" t="str">
        <f t="shared" si="119"/>
        <v>1.0</v>
      </c>
      <c r="HC13" s="846">
        <v>2</v>
      </c>
      <c r="HD13" s="844">
        <v>2</v>
      </c>
      <c r="HE13" s="950">
        <v>6</v>
      </c>
      <c r="HF13" s="1051">
        <v>6.1</v>
      </c>
      <c r="HG13" s="1052"/>
      <c r="HH13" s="827">
        <f t="shared" si="120"/>
        <v>6.1</v>
      </c>
      <c r="HI13" s="839">
        <f t="shared" si="121"/>
        <v>6.1</v>
      </c>
      <c r="HJ13" s="845" t="str">
        <f t="shared" si="122"/>
        <v>6.1</v>
      </c>
      <c r="HK13" s="841" t="str">
        <f t="shared" si="123"/>
        <v>C</v>
      </c>
      <c r="HL13" s="842">
        <f t="shared" si="124"/>
        <v>2</v>
      </c>
      <c r="HM13" s="842" t="str">
        <f t="shared" si="125"/>
        <v>2.0</v>
      </c>
      <c r="HN13" s="846">
        <v>5</v>
      </c>
      <c r="HO13" s="844">
        <v>5</v>
      </c>
      <c r="HP13" s="405">
        <v>6.2</v>
      </c>
      <c r="HQ13" s="1042">
        <v>5.4</v>
      </c>
      <c r="HR13" s="343"/>
      <c r="HS13" s="28">
        <f t="shared" si="126"/>
        <v>5.7</v>
      </c>
      <c r="HT13" s="29">
        <f t="shared" si="127"/>
        <v>5.7</v>
      </c>
      <c r="HU13" s="501" t="str">
        <f t="shared" si="128"/>
        <v>5.7</v>
      </c>
      <c r="HV13" s="30" t="str">
        <f t="shared" si="129"/>
        <v>C</v>
      </c>
      <c r="HW13" s="31">
        <f t="shared" si="130"/>
        <v>2</v>
      </c>
      <c r="HX13" s="31" t="str">
        <f t="shared" si="131"/>
        <v>2.0</v>
      </c>
      <c r="HY13" s="42">
        <v>5</v>
      </c>
      <c r="HZ13" s="43">
        <v>5</v>
      </c>
      <c r="IA13" s="867">
        <v>6.8</v>
      </c>
      <c r="IB13" s="673">
        <v>7.4</v>
      </c>
      <c r="IC13" s="130"/>
      <c r="ID13" s="827">
        <f t="shared" si="132"/>
        <v>7.2</v>
      </c>
      <c r="IE13" s="839">
        <f t="shared" si="133"/>
        <v>7.2</v>
      </c>
      <c r="IF13" s="845" t="str">
        <f t="shared" si="134"/>
        <v>7.2</v>
      </c>
      <c r="IG13" s="841" t="str">
        <f t="shared" si="135"/>
        <v>B</v>
      </c>
      <c r="IH13" s="842">
        <f t="shared" si="136"/>
        <v>3</v>
      </c>
      <c r="II13" s="842" t="str">
        <f t="shared" si="137"/>
        <v>3.0</v>
      </c>
      <c r="IJ13" s="846">
        <v>5</v>
      </c>
      <c r="IK13" s="844">
        <v>5</v>
      </c>
      <c r="IL13" s="151">
        <f t="shared" si="138"/>
        <v>19</v>
      </c>
      <c r="IM13" s="82">
        <f t="shared" si="139"/>
        <v>2.263157894736842</v>
      </c>
      <c r="IN13" s="83" t="str">
        <f t="shared" si="140"/>
        <v>2.26</v>
      </c>
    </row>
    <row r="14" spans="1:343" s="559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</row>
    <row r="15" spans="1:343" s="859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</row>
    <row r="16" spans="1:343" s="859" customForma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</row>
    <row r="17" spans="1:343" s="859" customForma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</row>
    <row r="18" spans="1:343" s="4" customFormat="1" x14ac:dyDescent="0.25"/>
    <row r="19" spans="1:343" s="4" customFormat="1" x14ac:dyDescent="0.25"/>
    <row r="20" spans="1:343" s="4" customFormat="1" x14ac:dyDescent="0.25"/>
    <row r="21" spans="1:343" s="4" customFormat="1" x14ac:dyDescent="0.25"/>
    <row r="22" spans="1:343" s="4" customFormat="1" x14ac:dyDescent="0.25"/>
    <row r="23" spans="1:343" s="4" customFormat="1" x14ac:dyDescent="0.25"/>
    <row r="24" spans="1:343" s="4" customFormat="1" x14ac:dyDescent="0.25"/>
    <row r="25" spans="1:343" s="4" customFormat="1" x14ac:dyDescent="0.25"/>
    <row r="26" spans="1:343" s="4" customFormat="1" x14ac:dyDescent="0.25"/>
    <row r="27" spans="1:343" s="4" customFormat="1" x14ac:dyDescent="0.25"/>
    <row r="28" spans="1:343" s="4" customFormat="1" x14ac:dyDescent="0.25"/>
    <row r="29" spans="1:343" s="4" customFormat="1" x14ac:dyDescent="0.25"/>
    <row r="30" spans="1:343" s="4" customFormat="1" x14ac:dyDescent="0.25"/>
    <row r="31" spans="1:343" s="4" customFormat="1" x14ac:dyDescent="0.25"/>
    <row r="32" spans="1:343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</sheetData>
  <autoFilter ref="A1:XDR13"/>
  <conditionalFormatting sqref="M1 Q1 J1:L13 N1:P13">
    <cfRule type="cellIs" dxfId="315" priority="22" stopIfTrue="1" operator="lessThan">
      <formula>4.95</formula>
    </cfRule>
  </conditionalFormatting>
  <conditionalFormatting sqref="AR1:AV1 V1:Z1 BN1:BR1 BC1:BG1 AG1:AK1 J1:Q1 CJ1:CN1 AG2:AG13 BC2:BC13 V2:V13 AR2:AR13 CJ2:CJ13 BN2:BN13 BY2:BY13 DC2:DC13 DN2:DN13 DY2:DY13 EJ2:EJ13 FQ2:FQ13 EU2:EU13 FF2:FF13 GX2:GX13 GM2:GM13 IE2:IE13">
    <cfRule type="cellIs" dxfId="314" priority="21" operator="lessThan">
      <formula>3.95</formula>
    </cfRule>
  </conditionalFormatting>
  <conditionalFormatting sqref="M1 Q1 K2:L13 O2:P13">
    <cfRule type="cellIs" dxfId="313" priority="18" stopIfTrue="1" operator="lessThan">
      <formula>4.95</formula>
    </cfRule>
    <cfRule type="cellIs" dxfId="312" priority="19" stopIfTrue="1" operator="lessThan">
      <formula>4.95</formula>
    </cfRule>
    <cfRule type="cellIs" dxfId="311" priority="20" stopIfTrue="1" operator="lessThan">
      <formula>4.95</formula>
    </cfRule>
  </conditionalFormatting>
  <conditionalFormatting sqref="K1:K13 O1:O13">
    <cfRule type="containsText" dxfId="310" priority="16" stopIfTrue="1" operator="containsText" text="f">
      <formula>NOT(ISERROR(SEARCH("f",K1)))</formula>
    </cfRule>
    <cfRule type="containsText" dxfId="309" priority="17" stopIfTrue="1" operator="containsText" text="f">
      <formula>NOT(ISERROR(SEARCH("f",K1)))</formula>
    </cfRule>
  </conditionalFormatting>
  <conditionalFormatting sqref="J1 M1:N1 Q1 L1:L13 P1:P13">
    <cfRule type="cellIs" dxfId="308" priority="15" stopIfTrue="1" operator="greaterThan">
      <formula>0</formula>
    </cfRule>
  </conditionalFormatting>
  <conditionalFormatting sqref="BN1:BR1">
    <cfRule type="cellIs" dxfId="307" priority="14" operator="lessThan">
      <formula>3.95</formula>
    </cfRule>
  </conditionalFormatting>
  <conditionalFormatting sqref="BY1:CC1">
    <cfRule type="cellIs" dxfId="306" priority="13" operator="lessThan">
      <formula>3.95</formula>
    </cfRule>
  </conditionalFormatting>
  <conditionalFormatting sqref="DC1:DG1">
    <cfRule type="cellIs" dxfId="305" priority="12" operator="lessThan">
      <formula>3.95</formula>
    </cfRule>
  </conditionalFormatting>
  <conditionalFormatting sqref="DN1:DR1">
    <cfRule type="cellIs" dxfId="304" priority="11" operator="lessThan">
      <formula>3.95</formula>
    </cfRule>
  </conditionalFormatting>
  <conditionalFormatting sqref="DY1:EC1">
    <cfRule type="cellIs" dxfId="303" priority="10" operator="lessThan">
      <formula>3.95</formula>
    </cfRule>
  </conditionalFormatting>
  <conditionalFormatting sqref="EJ1:EN1 EU1:EY1">
    <cfRule type="cellIs" dxfId="302" priority="9" operator="lessThan">
      <formula>3.95</formula>
    </cfRule>
  </conditionalFormatting>
  <conditionalFormatting sqref="FF1:FJ1">
    <cfRule type="cellIs" dxfId="301" priority="8" operator="lessThan">
      <formula>3.95</formula>
    </cfRule>
  </conditionalFormatting>
  <conditionalFormatting sqref="FQ1:FU1">
    <cfRule type="cellIs" dxfId="300" priority="7" operator="lessThan">
      <formula>3.95</formula>
    </cfRule>
  </conditionalFormatting>
  <conditionalFormatting sqref="GM1:GQ1">
    <cfRule type="cellIs" dxfId="299" priority="5" operator="lessThan">
      <formula>3.95</formula>
    </cfRule>
  </conditionalFormatting>
  <conditionalFormatting sqref="GX1:HB1">
    <cfRule type="cellIs" dxfId="298" priority="4" operator="lessThan">
      <formula>3.95</formula>
    </cfRule>
  </conditionalFormatting>
  <conditionalFormatting sqref="HJ1:HM1 HI1:HI13">
    <cfRule type="cellIs" dxfId="297" priority="3" operator="lessThan">
      <formula>3.95</formula>
    </cfRule>
  </conditionalFormatting>
  <conditionalFormatting sqref="HT1:HX1 HT2:HT13">
    <cfRule type="cellIs" dxfId="296" priority="2" operator="lessThan">
      <formula>3.95</formula>
    </cfRule>
  </conditionalFormatting>
  <conditionalFormatting sqref="IE1:II1">
    <cfRule type="cellIs" dxfId="295" priority="1" operator="lessThan">
      <formula>3.95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14"/>
  <sheetViews>
    <sheetView tabSelected="1" zoomScaleNormal="100" workbookViewId="0">
      <pane xSplit="5" ySplit="1" topLeftCell="F5" activePane="bottomRight" state="frozen"/>
      <selection pane="topRight" activeCell="F1" sqref="F1"/>
      <selection pane="bottomLeft" activeCell="A2" sqref="A2"/>
      <selection pane="bottomRight" activeCell="E2" sqref="E2:E14"/>
    </sheetView>
  </sheetViews>
  <sheetFormatPr defaultColWidth="9.125" defaultRowHeight="16.5" x14ac:dyDescent="0.25"/>
  <cols>
    <col min="1" max="1" width="5.25" style="12" customWidth="1"/>
    <col min="2" max="2" width="9.75" style="12" customWidth="1"/>
    <col min="3" max="3" width="17.125" style="4" customWidth="1"/>
    <col min="4" max="4" width="25.125" style="4" customWidth="1"/>
    <col min="5" max="5" width="10" style="14" customWidth="1"/>
    <col min="6" max="6" width="14.875" style="14" customWidth="1"/>
    <col min="7" max="7" width="15.125" style="13" customWidth="1"/>
    <col min="8" max="8" width="9.125" style="12" customWidth="1"/>
    <col min="9" max="9" width="13" style="12" customWidth="1"/>
    <col min="10" max="17" width="4.375" style="4" customWidth="1"/>
    <col min="18" max="39" width="4.625" style="4" customWidth="1"/>
    <col min="40" max="61" width="4.625" style="18" customWidth="1"/>
    <col min="62" max="83" width="4.75" style="4" customWidth="1"/>
    <col min="84" max="94" width="4.625" style="4" customWidth="1"/>
    <col min="95" max="105" width="4.75" style="4" customWidth="1"/>
    <col min="106" max="106" width="5" style="4" customWidth="1"/>
    <col min="107" max="108" width="5.625" style="4" customWidth="1"/>
    <col min="109" max="109" width="13.625" style="4" customWidth="1"/>
    <col min="110" max="110" width="5.875" style="4" customWidth="1"/>
    <col min="111" max="111" width="7.625" style="4" customWidth="1"/>
    <col min="112" max="112" width="14.625" style="4" customWidth="1"/>
    <col min="113" max="113" width="9.125" style="4"/>
    <col min="114" max="162" width="4.75" style="4" customWidth="1"/>
    <col min="163" max="168" width="4.875" style="4" customWidth="1"/>
    <col min="169" max="201" width="4.875" style="18" customWidth="1"/>
    <col min="202" max="212" width="4.75" style="4" customWidth="1"/>
    <col min="213" max="223" width="5" style="4" customWidth="1"/>
    <col min="224" max="226" width="6.625" style="4" customWidth="1"/>
    <col min="227" max="227" width="11.25" style="4" customWidth="1"/>
    <col min="228" max="230" width="6.625" style="4" customWidth="1"/>
    <col min="231" max="231" width="7.625" style="4" customWidth="1"/>
    <col min="232" max="232" width="7.5" style="4" customWidth="1"/>
    <col min="233" max="233" width="6.625" style="4" customWidth="1"/>
    <col min="234" max="235" width="11.25" style="4" customWidth="1"/>
    <col min="236" max="246" width="4.875" style="4" customWidth="1"/>
    <col min="247" max="301" width="4.625" style="4" customWidth="1"/>
    <col min="302" max="304" width="6.375" style="4" customWidth="1"/>
    <col min="305" max="368" width="4.625" style="4" customWidth="1"/>
    <col min="369" max="16384" width="9.125" style="4"/>
  </cols>
  <sheetData>
    <row r="1" spans="1:305" s="106" customFormat="1" ht="171.75" customHeight="1" x14ac:dyDescent="0.2">
      <c r="A1" s="112" t="s">
        <v>0</v>
      </c>
      <c r="B1" s="113" t="s">
        <v>1</v>
      </c>
      <c r="C1" s="113" t="s">
        <v>2</v>
      </c>
      <c r="D1" s="113" t="s">
        <v>3</v>
      </c>
      <c r="E1" s="114" t="s">
        <v>4</v>
      </c>
      <c r="F1" s="114" t="s">
        <v>70</v>
      </c>
      <c r="G1" s="115" t="s">
        <v>5</v>
      </c>
      <c r="H1" s="112" t="s">
        <v>6</v>
      </c>
      <c r="I1" s="112" t="s">
        <v>7</v>
      </c>
      <c r="J1" s="116" t="s">
        <v>1583</v>
      </c>
      <c r="K1" s="117" t="s">
        <v>8</v>
      </c>
      <c r="L1" s="118" t="s">
        <v>9</v>
      </c>
      <c r="M1" s="119" t="s">
        <v>1368</v>
      </c>
      <c r="N1" s="116" t="s">
        <v>106</v>
      </c>
      <c r="O1" s="117" t="s">
        <v>10</v>
      </c>
      <c r="P1" s="118" t="s">
        <v>11</v>
      </c>
      <c r="Q1" s="120" t="s">
        <v>1490</v>
      </c>
      <c r="R1" s="102" t="s">
        <v>71</v>
      </c>
      <c r="S1" s="95" t="s">
        <v>72</v>
      </c>
      <c r="T1" s="95" t="s">
        <v>73</v>
      </c>
      <c r="U1" s="96" t="s">
        <v>74</v>
      </c>
      <c r="V1" s="92" t="s">
        <v>1590</v>
      </c>
      <c r="W1" s="235" t="s">
        <v>1591</v>
      </c>
      <c r="X1" s="97" t="s">
        <v>76</v>
      </c>
      <c r="Y1" s="98" t="s">
        <v>77</v>
      </c>
      <c r="Z1" s="99" t="s">
        <v>1592</v>
      </c>
      <c r="AA1" s="100" t="s">
        <v>75</v>
      </c>
      <c r="AB1" s="101" t="s">
        <v>75</v>
      </c>
      <c r="AC1" s="94" t="s">
        <v>71</v>
      </c>
      <c r="AD1" s="95" t="s">
        <v>181</v>
      </c>
      <c r="AE1" s="95" t="s">
        <v>182</v>
      </c>
      <c r="AF1" s="96" t="s">
        <v>183</v>
      </c>
      <c r="AG1" s="92" t="s">
        <v>1593</v>
      </c>
      <c r="AH1" s="235" t="s">
        <v>1594</v>
      </c>
      <c r="AI1" s="97" t="s">
        <v>184</v>
      </c>
      <c r="AJ1" s="98" t="s">
        <v>185</v>
      </c>
      <c r="AK1" s="58" t="s">
        <v>1595</v>
      </c>
      <c r="AL1" s="100" t="s">
        <v>187</v>
      </c>
      <c r="AM1" s="101" t="s">
        <v>187</v>
      </c>
      <c r="AN1" s="94" t="s">
        <v>71</v>
      </c>
      <c r="AO1" s="95" t="s">
        <v>122</v>
      </c>
      <c r="AP1" s="95" t="s">
        <v>123</v>
      </c>
      <c r="AQ1" s="96" t="s">
        <v>124</v>
      </c>
      <c r="AR1" s="92" t="s">
        <v>1599</v>
      </c>
      <c r="AS1" s="235" t="s">
        <v>1600</v>
      </c>
      <c r="AT1" s="97" t="s">
        <v>126</v>
      </c>
      <c r="AU1" s="98" t="s">
        <v>127</v>
      </c>
      <c r="AV1" s="99" t="s">
        <v>1775</v>
      </c>
      <c r="AW1" s="100" t="s">
        <v>125</v>
      </c>
      <c r="AX1" s="101" t="s">
        <v>125</v>
      </c>
      <c r="AY1" s="94" t="s">
        <v>71</v>
      </c>
      <c r="AZ1" s="95" t="s">
        <v>110</v>
      </c>
      <c r="BA1" s="95" t="s">
        <v>111</v>
      </c>
      <c r="BB1" s="96" t="s">
        <v>112</v>
      </c>
      <c r="BC1" s="92" t="s">
        <v>1584</v>
      </c>
      <c r="BD1" s="235" t="s">
        <v>1585</v>
      </c>
      <c r="BE1" s="97" t="s">
        <v>114</v>
      </c>
      <c r="BF1" s="98" t="s">
        <v>115</v>
      </c>
      <c r="BG1" s="99" t="s">
        <v>1586</v>
      </c>
      <c r="BH1" s="100" t="s">
        <v>113</v>
      </c>
      <c r="BI1" s="101" t="s">
        <v>113</v>
      </c>
      <c r="BJ1" s="94" t="s">
        <v>71</v>
      </c>
      <c r="BK1" s="95" t="s">
        <v>83</v>
      </c>
      <c r="BL1" s="95" t="s">
        <v>84</v>
      </c>
      <c r="BM1" s="96" t="s">
        <v>85</v>
      </c>
      <c r="BN1" s="92" t="s">
        <v>1596</v>
      </c>
      <c r="BO1" s="235" t="s">
        <v>1597</v>
      </c>
      <c r="BP1" s="97" t="s">
        <v>86</v>
      </c>
      <c r="BQ1" s="98" t="s">
        <v>87</v>
      </c>
      <c r="BR1" s="99" t="s">
        <v>1448</v>
      </c>
      <c r="BS1" s="100" t="s">
        <v>108</v>
      </c>
      <c r="BT1" s="101" t="s">
        <v>108</v>
      </c>
      <c r="BU1" s="675" t="s">
        <v>71</v>
      </c>
      <c r="BV1" s="20" t="s">
        <v>942</v>
      </c>
      <c r="BW1" s="20" t="s">
        <v>943</v>
      </c>
      <c r="BX1" s="21" t="s">
        <v>944</v>
      </c>
      <c r="BY1" s="22" t="s">
        <v>1622</v>
      </c>
      <c r="BZ1" s="231" t="s">
        <v>1623</v>
      </c>
      <c r="CA1" s="23" t="s">
        <v>945</v>
      </c>
      <c r="CB1" s="57" t="s">
        <v>946</v>
      </c>
      <c r="CC1" s="24" t="s">
        <v>1624</v>
      </c>
      <c r="CD1" s="25" t="s">
        <v>947</v>
      </c>
      <c r="CE1" s="26" t="s">
        <v>947</v>
      </c>
      <c r="CF1" s="19" t="s">
        <v>71</v>
      </c>
      <c r="CG1" s="20" t="s">
        <v>688</v>
      </c>
      <c r="CH1" s="20" t="s">
        <v>689</v>
      </c>
      <c r="CI1" s="21" t="s">
        <v>690</v>
      </c>
      <c r="CJ1" s="22" t="s">
        <v>1667</v>
      </c>
      <c r="CK1" s="329" t="s">
        <v>1603</v>
      </c>
      <c r="CL1" s="23" t="s">
        <v>691</v>
      </c>
      <c r="CM1" s="57" t="s">
        <v>692</v>
      </c>
      <c r="CN1" s="24" t="s">
        <v>1384</v>
      </c>
      <c r="CO1" s="25" t="s">
        <v>694</v>
      </c>
      <c r="CP1" s="26" t="s">
        <v>694</v>
      </c>
      <c r="CQ1" s="94" t="s">
        <v>71</v>
      </c>
      <c r="CR1" s="95" t="s">
        <v>924</v>
      </c>
      <c r="CS1" s="95" t="s">
        <v>925</v>
      </c>
      <c r="CT1" s="96" t="s">
        <v>926</v>
      </c>
      <c r="CU1" s="92" t="s">
        <v>1611</v>
      </c>
      <c r="CV1" s="497" t="s">
        <v>1776</v>
      </c>
      <c r="CW1" s="97" t="s">
        <v>927</v>
      </c>
      <c r="CX1" s="817" t="s">
        <v>928</v>
      </c>
      <c r="CY1" s="97" t="s">
        <v>1610</v>
      </c>
      <c r="CZ1" s="97" t="s">
        <v>929</v>
      </c>
      <c r="DA1" s="522" t="s">
        <v>929</v>
      </c>
      <c r="DB1" s="103" t="s">
        <v>128</v>
      </c>
      <c r="DC1" s="104" t="s">
        <v>1605</v>
      </c>
      <c r="DD1" s="105" t="s">
        <v>1606</v>
      </c>
      <c r="DE1" s="107" t="s">
        <v>143</v>
      </c>
      <c r="DF1" s="140" t="s">
        <v>131</v>
      </c>
      <c r="DG1" s="141" t="s">
        <v>132</v>
      </c>
      <c r="DH1" s="107" t="s">
        <v>133</v>
      </c>
      <c r="DI1" s="156" t="s">
        <v>144</v>
      </c>
      <c r="DJ1" s="102" t="s">
        <v>71</v>
      </c>
      <c r="DK1" s="95" t="s">
        <v>99</v>
      </c>
      <c r="DL1" s="95" t="s">
        <v>100</v>
      </c>
      <c r="DM1" s="96" t="s">
        <v>101</v>
      </c>
      <c r="DN1" s="92" t="s">
        <v>1587</v>
      </c>
      <c r="DO1" s="497" t="s">
        <v>1588</v>
      </c>
      <c r="DP1" s="97" t="s">
        <v>103</v>
      </c>
      <c r="DQ1" s="98" t="s">
        <v>104</v>
      </c>
      <c r="DR1" s="58" t="s">
        <v>1589</v>
      </c>
      <c r="DS1" s="100" t="s">
        <v>102</v>
      </c>
      <c r="DT1" s="101" t="s">
        <v>102</v>
      </c>
      <c r="DU1" s="94" t="s">
        <v>71</v>
      </c>
      <c r="DV1" s="95" t="s">
        <v>918</v>
      </c>
      <c r="DW1" s="95" t="s">
        <v>919</v>
      </c>
      <c r="DX1" s="96" t="s">
        <v>920</v>
      </c>
      <c r="DY1" s="92" t="s">
        <v>1607</v>
      </c>
      <c r="DZ1" s="497" t="s">
        <v>1608</v>
      </c>
      <c r="EA1" s="97" t="s">
        <v>921</v>
      </c>
      <c r="EB1" s="98" t="s">
        <v>922</v>
      </c>
      <c r="EC1" s="99" t="s">
        <v>1609</v>
      </c>
      <c r="ED1" s="100" t="s">
        <v>923</v>
      </c>
      <c r="EE1" s="101" t="s">
        <v>923</v>
      </c>
      <c r="EF1" s="19" t="s">
        <v>71</v>
      </c>
      <c r="EG1" s="20" t="s">
        <v>954</v>
      </c>
      <c r="EH1" s="20" t="s">
        <v>955</v>
      </c>
      <c r="EI1" s="21" t="s">
        <v>956</v>
      </c>
      <c r="EJ1" s="22" t="s">
        <v>1616</v>
      </c>
      <c r="EK1" s="329" t="s">
        <v>1617</v>
      </c>
      <c r="EL1" s="23" t="s">
        <v>957</v>
      </c>
      <c r="EM1" s="57" t="s">
        <v>958</v>
      </c>
      <c r="EN1" s="24" t="s">
        <v>1618</v>
      </c>
      <c r="EO1" s="25" t="s">
        <v>959</v>
      </c>
      <c r="EP1" s="26" t="s">
        <v>959</v>
      </c>
      <c r="EQ1" s="94" t="s">
        <v>71</v>
      </c>
      <c r="ER1" s="95" t="s">
        <v>936</v>
      </c>
      <c r="ES1" s="95" t="s">
        <v>937</v>
      </c>
      <c r="ET1" s="96" t="s">
        <v>938</v>
      </c>
      <c r="EU1" s="92" t="s">
        <v>1619</v>
      </c>
      <c r="EV1" s="497" t="s">
        <v>1620</v>
      </c>
      <c r="EW1" s="97" t="s">
        <v>939</v>
      </c>
      <c r="EX1" s="817" t="s">
        <v>940</v>
      </c>
      <c r="EY1" s="97" t="s">
        <v>1621</v>
      </c>
      <c r="EZ1" s="97" t="s">
        <v>941</v>
      </c>
      <c r="FA1" s="522" t="s">
        <v>941</v>
      </c>
      <c r="FB1" s="94" t="s">
        <v>71</v>
      </c>
      <c r="FC1" s="95" t="s">
        <v>948</v>
      </c>
      <c r="FD1" s="95" t="s">
        <v>949</v>
      </c>
      <c r="FE1" s="96" t="s">
        <v>950</v>
      </c>
      <c r="FF1" s="92" t="s">
        <v>1625</v>
      </c>
      <c r="FG1" s="497" t="s">
        <v>1626</v>
      </c>
      <c r="FH1" s="97" t="s">
        <v>951</v>
      </c>
      <c r="FI1" s="98" t="s">
        <v>952</v>
      </c>
      <c r="FJ1" s="99" t="s">
        <v>1627</v>
      </c>
      <c r="FK1" s="100" t="s">
        <v>953</v>
      </c>
      <c r="FL1" s="101" t="s">
        <v>953</v>
      </c>
      <c r="FM1" s="94" t="s">
        <v>71</v>
      </c>
      <c r="FN1" s="95" t="s">
        <v>930</v>
      </c>
      <c r="FO1" s="95" t="s">
        <v>931</v>
      </c>
      <c r="FP1" s="96" t="s">
        <v>932</v>
      </c>
      <c r="FQ1" s="92" t="s">
        <v>1613</v>
      </c>
      <c r="FR1" s="497" t="s">
        <v>1614</v>
      </c>
      <c r="FS1" s="97" t="s">
        <v>933</v>
      </c>
      <c r="FT1" s="98" t="s">
        <v>934</v>
      </c>
      <c r="FU1" s="99" t="s">
        <v>1615</v>
      </c>
      <c r="FV1" s="100" t="s">
        <v>935</v>
      </c>
      <c r="FW1" s="101" t="s">
        <v>935</v>
      </c>
      <c r="FX1" s="94" t="s">
        <v>71</v>
      </c>
      <c r="FY1" s="95" t="s">
        <v>1777</v>
      </c>
      <c r="FZ1" s="95" t="s">
        <v>1778</v>
      </c>
      <c r="GA1" s="96" t="s">
        <v>1779</v>
      </c>
      <c r="GB1" s="92" t="s">
        <v>1780</v>
      </c>
      <c r="GC1" s="497" t="s">
        <v>1781</v>
      </c>
      <c r="GD1" s="97" t="s">
        <v>1782</v>
      </c>
      <c r="GE1" s="98" t="s">
        <v>1783</v>
      </c>
      <c r="GF1" s="99" t="s">
        <v>1784</v>
      </c>
      <c r="GG1" s="100" t="s">
        <v>1785</v>
      </c>
      <c r="GH1" s="101" t="s">
        <v>1785</v>
      </c>
      <c r="GI1" s="94" t="s">
        <v>71</v>
      </c>
      <c r="GJ1" s="95" t="s">
        <v>1786</v>
      </c>
      <c r="GK1" s="95" t="s">
        <v>1787</v>
      </c>
      <c r="GL1" s="96" t="s">
        <v>1788</v>
      </c>
      <c r="GM1" s="92" t="s">
        <v>1635</v>
      </c>
      <c r="GN1" s="497" t="s">
        <v>1789</v>
      </c>
      <c r="GO1" s="97" t="s">
        <v>1790</v>
      </c>
      <c r="GP1" s="98" t="s">
        <v>1791</v>
      </c>
      <c r="GQ1" s="99" t="s">
        <v>1792</v>
      </c>
      <c r="GR1" s="100" t="s">
        <v>1793</v>
      </c>
      <c r="GS1" s="101" t="s">
        <v>1793</v>
      </c>
      <c r="GT1" s="94" t="s">
        <v>71</v>
      </c>
      <c r="GU1" s="95" t="s">
        <v>1799</v>
      </c>
      <c r="GV1" s="95" t="s">
        <v>1800</v>
      </c>
      <c r="GW1" s="96" t="s">
        <v>1801</v>
      </c>
      <c r="GX1" s="92" t="s">
        <v>1802</v>
      </c>
      <c r="GY1" s="497" t="s">
        <v>1803</v>
      </c>
      <c r="GZ1" s="97" t="s">
        <v>1804</v>
      </c>
      <c r="HA1" s="98" t="s">
        <v>1805</v>
      </c>
      <c r="HB1" s="99" t="s">
        <v>1806</v>
      </c>
      <c r="HC1" s="100" t="s">
        <v>1807</v>
      </c>
      <c r="HD1" s="101" t="s">
        <v>1807</v>
      </c>
      <c r="HE1" s="19" t="s">
        <v>71</v>
      </c>
      <c r="HF1" s="20" t="s">
        <v>1187</v>
      </c>
      <c r="HG1" s="20" t="s">
        <v>1188</v>
      </c>
      <c r="HH1" s="21" t="s">
        <v>1189</v>
      </c>
      <c r="HI1" s="22" t="s">
        <v>1641</v>
      </c>
      <c r="HJ1" s="26" t="s">
        <v>1642</v>
      </c>
      <c r="HK1" s="23" t="s">
        <v>1190</v>
      </c>
      <c r="HL1" s="98" t="s">
        <v>1191</v>
      </c>
      <c r="HM1" s="24" t="s">
        <v>1643</v>
      </c>
      <c r="HN1" s="25" t="s">
        <v>1192</v>
      </c>
      <c r="HO1" s="26" t="s">
        <v>1192</v>
      </c>
      <c r="HP1" s="678" t="s">
        <v>1078</v>
      </c>
      <c r="HQ1" s="679" t="s">
        <v>1631</v>
      </c>
      <c r="HR1" s="680" t="s">
        <v>1632</v>
      </c>
      <c r="HS1" s="681" t="s">
        <v>1081</v>
      </c>
      <c r="HT1" s="678" t="s">
        <v>1082</v>
      </c>
      <c r="HU1" s="679" t="s">
        <v>1633</v>
      </c>
      <c r="HV1" s="682" t="s">
        <v>1634</v>
      </c>
      <c r="HW1" s="681" t="s">
        <v>1085</v>
      </c>
      <c r="HX1" s="683" t="s">
        <v>1086</v>
      </c>
      <c r="HY1" s="681" t="s">
        <v>1087</v>
      </c>
      <c r="HZ1" s="684" t="s">
        <v>1088</v>
      </c>
      <c r="IA1" s="902" t="s">
        <v>1089</v>
      </c>
      <c r="IB1" s="19" t="s">
        <v>71</v>
      </c>
      <c r="IC1" s="20" t="s">
        <v>1181</v>
      </c>
      <c r="ID1" s="20" t="s">
        <v>1182</v>
      </c>
      <c r="IE1" s="21" t="s">
        <v>1183</v>
      </c>
      <c r="IF1" s="22" t="s">
        <v>1638</v>
      </c>
      <c r="IG1" s="329" t="s">
        <v>1639</v>
      </c>
      <c r="IH1" s="23" t="s">
        <v>1184</v>
      </c>
      <c r="II1" s="98" t="s">
        <v>1185</v>
      </c>
      <c r="IJ1" s="24" t="s">
        <v>1640</v>
      </c>
      <c r="IK1" s="25" t="s">
        <v>1186</v>
      </c>
      <c r="IL1" s="26" t="s">
        <v>1186</v>
      </c>
      <c r="IM1" s="19" t="s">
        <v>71</v>
      </c>
      <c r="IN1" s="20" t="s">
        <v>1193</v>
      </c>
      <c r="IO1" s="20" t="s">
        <v>1194</v>
      </c>
      <c r="IP1" s="21" t="s">
        <v>1195</v>
      </c>
      <c r="IQ1" s="22" t="s">
        <v>1644</v>
      </c>
      <c r="IR1" s="507" t="s">
        <v>1645</v>
      </c>
      <c r="IS1" s="23" t="s">
        <v>1196</v>
      </c>
      <c r="IT1" s="98" t="s">
        <v>1197</v>
      </c>
      <c r="IU1" s="24" t="s">
        <v>1646</v>
      </c>
      <c r="IV1" s="25" t="s">
        <v>1198</v>
      </c>
      <c r="IW1" s="26" t="s">
        <v>1198</v>
      </c>
      <c r="IX1" s="19" t="s">
        <v>71</v>
      </c>
      <c r="IY1" s="20" t="s">
        <v>1199</v>
      </c>
      <c r="IZ1" s="20" t="s">
        <v>1200</v>
      </c>
      <c r="JA1" s="21" t="s">
        <v>1201</v>
      </c>
      <c r="JB1" s="744" t="s">
        <v>1647</v>
      </c>
      <c r="JC1" s="745" t="s">
        <v>1648</v>
      </c>
      <c r="JD1" s="23" t="s">
        <v>1202</v>
      </c>
      <c r="JE1" s="98" t="s">
        <v>1203</v>
      </c>
      <c r="JF1" s="24" t="s">
        <v>1649</v>
      </c>
      <c r="JG1" s="25" t="s">
        <v>1204</v>
      </c>
      <c r="JH1" s="26" t="s">
        <v>1204</v>
      </c>
      <c r="JI1" s="204" t="s">
        <v>71</v>
      </c>
      <c r="JJ1" s="20" t="s">
        <v>1211</v>
      </c>
      <c r="JK1" s="20" t="s">
        <v>1212</v>
      </c>
      <c r="JL1" s="21" t="s">
        <v>1213</v>
      </c>
      <c r="JM1" s="744" t="s">
        <v>1653</v>
      </c>
      <c r="JN1" s="26" t="s">
        <v>1654</v>
      </c>
      <c r="JO1" s="23" t="s">
        <v>1214</v>
      </c>
      <c r="JP1" s="98" t="s">
        <v>1215</v>
      </c>
      <c r="JQ1" s="24" t="s">
        <v>1655</v>
      </c>
      <c r="JR1" s="25" t="s">
        <v>1216</v>
      </c>
      <c r="JS1" s="26" t="s">
        <v>1216</v>
      </c>
      <c r="JT1" s="19" t="s">
        <v>71</v>
      </c>
      <c r="JU1" s="20" t="s">
        <v>1217</v>
      </c>
      <c r="JV1" s="20" t="s">
        <v>1218</v>
      </c>
      <c r="JW1" s="21" t="s">
        <v>1219</v>
      </c>
      <c r="JX1" s="744" t="s">
        <v>1656</v>
      </c>
      <c r="JY1" s="26" t="s">
        <v>1657</v>
      </c>
      <c r="JZ1" s="23" t="s">
        <v>1220</v>
      </c>
      <c r="KA1" s="98" t="s">
        <v>1221</v>
      </c>
      <c r="KB1" s="24" t="s">
        <v>1658</v>
      </c>
      <c r="KC1" s="25" t="s">
        <v>1222</v>
      </c>
      <c r="KD1" s="26" t="s">
        <v>1222</v>
      </c>
      <c r="KE1" s="19" t="s">
        <v>71</v>
      </c>
      <c r="KF1" s="20" t="s">
        <v>1223</v>
      </c>
      <c r="KG1" s="20" t="s">
        <v>1224</v>
      </c>
      <c r="KH1" s="21" t="s">
        <v>1225</v>
      </c>
      <c r="KI1" s="744" t="s">
        <v>1659</v>
      </c>
      <c r="KJ1" s="745" t="s">
        <v>1660</v>
      </c>
      <c r="KK1" s="23" t="s">
        <v>1226</v>
      </c>
      <c r="KL1" s="24" t="s">
        <v>1227</v>
      </c>
      <c r="KM1" s="24" t="s">
        <v>1661</v>
      </c>
      <c r="KN1" s="25" t="s">
        <v>1228</v>
      </c>
      <c r="KO1" s="26" t="s">
        <v>1228</v>
      </c>
      <c r="KP1" s="79" t="s">
        <v>1121</v>
      </c>
      <c r="KQ1" s="80" t="s">
        <v>1122</v>
      </c>
      <c r="KR1" s="81" t="s">
        <v>1810</v>
      </c>
    </row>
    <row r="2" spans="1:305" ht="18.75" x14ac:dyDescent="0.3">
      <c r="A2" s="163">
        <v>2</v>
      </c>
      <c r="B2" s="306" t="s">
        <v>708</v>
      </c>
      <c r="C2" s="392" t="s">
        <v>749</v>
      </c>
      <c r="D2" s="380" t="s">
        <v>750</v>
      </c>
      <c r="E2" s="388" t="s">
        <v>751</v>
      </c>
      <c r="F2" s="37"/>
      <c r="G2" s="334" t="s">
        <v>392</v>
      </c>
      <c r="H2" s="282" t="s">
        <v>23</v>
      </c>
      <c r="I2" s="563" t="s">
        <v>179</v>
      </c>
      <c r="J2" s="169">
        <v>8.1</v>
      </c>
      <c r="K2" s="1" t="str">
        <f t="shared" ref="K2:K12" si="0">IF(J2&gt;=8.5,"A",IF(J2&gt;=8,"B+",IF(J2&gt;=7,"B",IF(J2&gt;=6.5,"C+",IF(J2&gt;=5.5,"C",IF(J2&gt;=5,"D+",IF(J2&gt;=4,"D","F")))))))</f>
        <v>B+</v>
      </c>
      <c r="L2" s="2">
        <f t="shared" ref="L2:L12" si="1">IF(K2="A",4,IF(K2="B+",3.5,IF(K2="B",3,IF(K2="C+",2.5,IF(K2="C",2,IF(K2="D+",1.5,IF(K2="D",1,0)))))))</f>
        <v>3.5</v>
      </c>
      <c r="M2" s="170" t="str">
        <f t="shared" ref="M2:M12" si="2">TEXT(L2,"0.0")</f>
        <v>3.5</v>
      </c>
      <c r="N2" s="166">
        <v>7</v>
      </c>
      <c r="O2" s="1" t="str">
        <f t="shared" ref="O2:O12" si="3">IF(N2&gt;=8.5,"A",IF(N2&gt;=8,"B+",IF(N2&gt;=7,"B",IF(N2&gt;=6.5,"C+",IF(N2&gt;=5.5,"C",IF(N2&gt;=5,"D+",IF(N2&gt;=4,"D","F")))))))</f>
        <v>B</v>
      </c>
      <c r="P2" s="2">
        <f t="shared" ref="P2:P12" si="4">IF(O2="A",4,IF(O2="B+",3.5,IF(O2="B",3,IF(O2="C+",2.5,IF(O2="C",2,IF(O2="D+",1.5,IF(O2="D",1,0)))))))</f>
        <v>3</v>
      </c>
      <c r="Q2" s="168" t="str">
        <f t="shared" ref="Q2:Q12" si="5">TEXT(P2,"0.0")</f>
        <v>3.0</v>
      </c>
      <c r="R2" s="180">
        <v>9.3000000000000007</v>
      </c>
      <c r="S2" s="55">
        <v>6</v>
      </c>
      <c r="T2" s="55"/>
      <c r="U2" s="28">
        <f t="shared" ref="U2:U12" si="6">ROUND((R2*0.4+S2*0.6),1)</f>
        <v>7.3</v>
      </c>
      <c r="V2" s="29">
        <f t="shared" ref="V2:V12" si="7">ROUND(MAX((R2*0.4+S2*0.6),(R2*0.4+T2*0.6)),1)</f>
        <v>7.3</v>
      </c>
      <c r="W2" s="232" t="str">
        <f t="shared" ref="W2:W12" si="8">TEXT(V2,"0.0")</f>
        <v>7.3</v>
      </c>
      <c r="X2" s="30" t="str">
        <f t="shared" ref="X2:X12" si="9">IF(V2&gt;=8.5,"A",IF(V2&gt;=8,"B+",IF(V2&gt;=7,"B",IF(V2&gt;=6.5,"C+",IF(V2&gt;=5.5,"C",IF(V2&gt;=5,"D+",IF(V2&gt;=4,"D","F")))))))</f>
        <v>B</v>
      </c>
      <c r="Y2" s="31">
        <f t="shared" ref="Y2:Y12" si="10">IF(X2="A",4,IF(X2="B+",3.5,IF(X2="B",3,IF(X2="C+",2.5,IF(X2="C",2,IF(X2="D+",1.5,IF(X2="D",1,0)))))))</f>
        <v>3</v>
      </c>
      <c r="Z2" s="31" t="str">
        <f t="shared" ref="Z2:Z12" si="11">TEXT(Y2,"0.0")</f>
        <v>3.0</v>
      </c>
      <c r="AA2" s="42">
        <v>2</v>
      </c>
      <c r="AB2" s="43">
        <v>2</v>
      </c>
      <c r="AC2" s="188">
        <v>8.3000000000000007</v>
      </c>
      <c r="AD2" s="65">
        <v>9</v>
      </c>
      <c r="AE2" s="65"/>
      <c r="AF2" s="28">
        <f>ROUND((AC2*0.4+AD2*0.6),1)</f>
        <v>8.6999999999999993</v>
      </c>
      <c r="AG2" s="29">
        <f>ROUND(MAX((AC2*0.4+AD2*0.6),(AC2*0.4+AE2*0.6)),1)</f>
        <v>8.6999999999999993</v>
      </c>
      <c r="AH2" s="325" t="str">
        <f t="shared" ref="AH2:AH14" si="12">TEXT(AG2,"0.0")</f>
        <v>8.7</v>
      </c>
      <c r="AI2" s="30" t="str">
        <f t="shared" ref="AI2:AI14" si="13">IF(AG2&gt;=8.5,"A",IF(AG2&gt;=8,"B+",IF(AG2&gt;=7,"B",IF(AG2&gt;=6.5,"C+",IF(AG2&gt;=5.5,"C",IF(AG2&gt;=5,"D+",IF(AG2&gt;=4,"D","F")))))))</f>
        <v>A</v>
      </c>
      <c r="AJ2" s="31">
        <f t="shared" ref="AJ2:AJ14" si="14">IF(AI2="A",4,IF(AI2="B+",3.5,IF(AI2="B",3,IF(AI2="C+",2.5,IF(AI2="C",2,IF(AI2="D+",1.5,IF(AI2="D",1,0)))))))</f>
        <v>4</v>
      </c>
      <c r="AK2" s="31" t="str">
        <f t="shared" ref="AK2:AK14" si="15">TEXT(AJ2,"0.0")</f>
        <v>4.0</v>
      </c>
      <c r="AL2" s="42">
        <v>1</v>
      </c>
      <c r="AM2" s="43">
        <v>1</v>
      </c>
      <c r="AN2" s="404">
        <v>8.1999999999999993</v>
      </c>
      <c r="AO2" s="420">
        <v>6</v>
      </c>
      <c r="AP2" s="78"/>
      <c r="AQ2" s="33">
        <f>ROUND((AN2*0.4+AO2*0.6),1)</f>
        <v>6.9</v>
      </c>
      <c r="AR2" s="34">
        <f>ROUND(MAX((AN2*0.4+AO2*0.6),(AN2*0.4+AP2*0.6)),1)</f>
        <v>6.9</v>
      </c>
      <c r="AS2" s="233" t="str">
        <f>TEXT(AR2,"0.0")</f>
        <v>6.9</v>
      </c>
      <c r="AT2" s="35" t="str">
        <f>IF(AR2&gt;=8.5,"A",IF(AR2&gt;=8,"B+",IF(AR2&gt;=7,"B",IF(AR2&gt;=6.5,"C+",IF(AR2&gt;=5.5,"C",IF(AR2&gt;=5,"D+",IF(AR2&gt;=4,"D","F")))))))</f>
        <v>C+</v>
      </c>
      <c r="AU2" s="36">
        <f>IF(AT2="A",4,IF(AT2="B+",3.5,IF(AT2="B",3,IF(AT2="C+",2.5,IF(AT2="C",2,IF(AT2="D+",1.5,IF(AT2="D",1,0)))))))</f>
        <v>2.5</v>
      </c>
      <c r="AV2" s="36" t="str">
        <f t="shared" ref="AV2:AV14" si="16">TEXT(AU2,"0.0")</f>
        <v>2.5</v>
      </c>
      <c r="AW2" s="32">
        <v>2</v>
      </c>
      <c r="AX2" s="160">
        <v>2</v>
      </c>
      <c r="AY2" s="191">
        <v>7.3</v>
      </c>
      <c r="AZ2" s="27">
        <v>9</v>
      </c>
      <c r="BA2" s="47"/>
      <c r="BB2" s="33">
        <f>ROUND((AY2*0.4+AZ2*0.6),1)</f>
        <v>8.3000000000000007</v>
      </c>
      <c r="BC2" s="34">
        <f>ROUND(MAX((AY2*0.4+AZ2*0.6),(AY2*0.4+BA2*0.6)),1)</f>
        <v>8.3000000000000007</v>
      </c>
      <c r="BD2" s="233" t="str">
        <f>TEXT(BC2,"0.0")</f>
        <v>8.3</v>
      </c>
      <c r="BE2" s="35" t="str">
        <f>IF(BC2&gt;=8.5,"A",IF(BC2&gt;=8,"B+",IF(BC2&gt;=7,"B",IF(BC2&gt;=6.5,"C+",IF(BC2&gt;=5.5,"C",IF(BC2&gt;=5,"D+",IF(BC2&gt;=4,"D","F")))))))</f>
        <v>B+</v>
      </c>
      <c r="BF2" s="36">
        <f>IF(BE2="A",4,IF(BE2="B+",3.5,IF(BE2="B",3,IF(BE2="C+",2.5,IF(BE2="C",2,IF(BE2="D+",1.5,IF(BE2="D",1,0)))))))</f>
        <v>3.5</v>
      </c>
      <c r="BG2" s="36" t="str">
        <f>TEXT(BF2,"0.0")</f>
        <v>3.5</v>
      </c>
      <c r="BH2" s="32">
        <v>4</v>
      </c>
      <c r="BI2" s="160">
        <v>4</v>
      </c>
      <c r="BJ2" s="188">
        <v>7.8</v>
      </c>
      <c r="BK2" s="68">
        <v>7</v>
      </c>
      <c r="BL2" s="68"/>
      <c r="BM2" s="28">
        <f>ROUND((BJ2*0.4+BK2*0.6),1)</f>
        <v>7.3</v>
      </c>
      <c r="BN2" s="29">
        <f t="shared" ref="BN2:BN14" si="17">ROUND(MAX((BJ2*0.4+BK2*0.6),(BJ2*0.4+BL2*0.6)),1)</f>
        <v>7.3</v>
      </c>
      <c r="BO2" s="233" t="str">
        <f t="shared" ref="BO2:BO14" si="18">TEXT(BN2,"0.0")</f>
        <v>7.3</v>
      </c>
      <c r="BP2" s="30" t="str">
        <f t="shared" ref="BP2:BP14" si="19">IF(BN2&gt;=8.5,"A",IF(BN2&gt;=8,"B+",IF(BN2&gt;=7,"B",IF(BN2&gt;=6.5,"C+",IF(BN2&gt;=5.5,"C",IF(BN2&gt;=5,"D+",IF(BN2&gt;=4,"D","F")))))))</f>
        <v>B</v>
      </c>
      <c r="BQ2" s="31">
        <f t="shared" ref="BQ2:BQ14" si="20">IF(BP2="A",4,IF(BP2="B+",3.5,IF(BP2="B",3,IF(BP2="C+",2.5,IF(BP2="C",2,IF(BP2="D+",1.5,IF(BP2="D",1,0)))))))</f>
        <v>3</v>
      </c>
      <c r="BR2" s="31" t="str">
        <f t="shared" ref="BR2:BR14" si="21">TEXT(BQ2,"0.0")</f>
        <v>3.0</v>
      </c>
      <c r="BS2" s="42">
        <v>2</v>
      </c>
      <c r="BT2" s="43">
        <v>2</v>
      </c>
      <c r="BU2" s="224">
        <v>6.2</v>
      </c>
      <c r="BV2" s="314">
        <v>6</v>
      </c>
      <c r="BW2" s="448"/>
      <c r="BX2" s="28">
        <f>ROUND((BU2*0.4+BV2*0.6),1)</f>
        <v>6.1</v>
      </c>
      <c r="BY2" s="29">
        <f>ROUND(MAX((BU2*0.4+BV2*0.6),(BU2*0.4+BW2*0.6)),1)</f>
        <v>6.1</v>
      </c>
      <c r="BZ2" s="325" t="str">
        <f>TEXT(BY2,"0.0")</f>
        <v>6.1</v>
      </c>
      <c r="CA2" s="30" t="str">
        <f>IF(BY2&gt;=8.5,"A",IF(BY2&gt;=8,"B+",IF(BY2&gt;=7,"B",IF(BY2&gt;=6.5,"C+",IF(BY2&gt;=5.5,"C",IF(BY2&gt;=5,"D+",IF(BY2&gt;=4,"D","F")))))))</f>
        <v>C</v>
      </c>
      <c r="CB2" s="31">
        <f>IF(CA2="A",4,IF(CA2="B+",3.5,IF(CA2="B",3,IF(CA2="C+",2.5,IF(CA2="C",2,IF(CA2="D+",1.5,IF(CA2="D",1,0)))))))</f>
        <v>2</v>
      </c>
      <c r="CC2" s="31" t="str">
        <f>TEXT(CB2,"0.0")</f>
        <v>2.0</v>
      </c>
      <c r="CD2" s="42">
        <v>2</v>
      </c>
      <c r="CE2" s="43">
        <v>2</v>
      </c>
      <c r="CF2" s="174">
        <v>9.6</v>
      </c>
      <c r="CG2" s="49">
        <v>9</v>
      </c>
      <c r="CH2" s="78"/>
      <c r="CI2" s="33">
        <f>ROUND((CF2*0.4+CG2*0.6),1)</f>
        <v>9.1999999999999993</v>
      </c>
      <c r="CJ2" s="34">
        <f>ROUND(MAX((CF2*0.4+CG2*0.6),(CF2*0.4+CH2*0.6)),1)</f>
        <v>9.1999999999999993</v>
      </c>
      <c r="CK2" s="494" t="str">
        <f>TEXT(CJ2,"0.0")</f>
        <v>9.2</v>
      </c>
      <c r="CL2" s="35" t="str">
        <f t="shared" ref="CL2:CL14" si="22">IF(CJ2&gt;=8.5,"A",IF(CJ2&gt;=8,"B+",IF(CJ2&gt;=7,"B",IF(CJ2&gt;=6.5,"C+",IF(CJ2&gt;=5.5,"C",IF(CJ2&gt;=5,"D+",IF(CJ2&gt;=4,"D","F")))))))</f>
        <v>A</v>
      </c>
      <c r="CM2" s="36">
        <f t="shared" ref="CM2:CM14" si="23">IF(CL2="A",4,IF(CL2="B+",3.5,IF(CL2="B",3,IF(CL2="C+",2.5,IF(CL2="C",2,IF(CL2="D+",1.5,IF(CL2="D",1,0)))))))</f>
        <v>4</v>
      </c>
      <c r="CN2" s="36" t="str">
        <f t="shared" ref="CN2:CN14" si="24">TEXT(CM2,"0.0")</f>
        <v>4.0</v>
      </c>
      <c r="CO2" s="32">
        <v>3</v>
      </c>
      <c r="CP2" s="160">
        <v>3</v>
      </c>
      <c r="CQ2" s="197">
        <v>8</v>
      </c>
      <c r="CR2" s="499">
        <v>6</v>
      </c>
      <c r="CS2" s="147"/>
      <c r="CT2" s="28">
        <f>ROUND((CQ2*0.4+CR2*0.6),1)</f>
        <v>6.8</v>
      </c>
      <c r="CU2" s="29">
        <f>ROUND(MAX((CQ2*0.4+CR2*0.6),(CQ2*0.4+CS2*0.6)),1)</f>
        <v>6.8</v>
      </c>
      <c r="CV2" s="501" t="str">
        <f>TEXT(CU2,"0.0")</f>
        <v>6.8</v>
      </c>
      <c r="CW2" s="30" t="str">
        <f>IF(CU2&gt;=8.5,"A",IF(CU2&gt;=8,"B+",IF(CU2&gt;=7,"B",IF(CU2&gt;=6.5,"C+",IF(CU2&gt;=5.5,"C",IF(CU2&gt;=5,"D+",IF(CU2&gt;=4,"D","F")))))))</f>
        <v>C+</v>
      </c>
      <c r="CX2" s="31">
        <f>IF(CW2="A",4,IF(CW2="B+",3.5,IF(CW2="B",3,IF(CW2="C+",2.5,IF(CW2="C",2,IF(CW2="D+",1.5,IF(CW2="D",1,0)))))))</f>
        <v>2.5</v>
      </c>
      <c r="CY2" s="31" t="str">
        <f>TEXT(CX2,"0.0")</f>
        <v>2.5</v>
      </c>
      <c r="CZ2" s="42">
        <v>2</v>
      </c>
      <c r="DA2" s="43">
        <v>2</v>
      </c>
      <c r="DB2" s="84">
        <f>AA2+AL2+AW2+BH2+BS2+CD2+CO2+CZ2</f>
        <v>18</v>
      </c>
      <c r="DC2" s="87">
        <f>(Y2*AA2+AJ2*AL2+AW2*AU2+BH2*BF2+BQ2*BS2+CB2*CD2+CM2*CO2+CX2*CZ2)/DB2</f>
        <v>3.1111111111111112</v>
      </c>
      <c r="DD2" s="88" t="str">
        <f>TEXT(DC2,"0.00")</f>
        <v>3.11</v>
      </c>
      <c r="DE2" s="125" t="str">
        <f>IF(AND(DC2&lt;0.8),"Cảnh báo KQHT","Lên lớp")</f>
        <v>Lên lớp</v>
      </c>
      <c r="DF2" s="126">
        <f>AB2+AM2+AX2+BI2+BT2+CE2+CP2+DA2</f>
        <v>18</v>
      </c>
      <c r="DG2" s="127">
        <f xml:space="preserve"> (Y2*AB2+AM2*AJ2+AU2*AX2+BF2*BI2+BT2*BQ2+CB2*CE2+CM2*CP2+CX2*DA2)/DF2</f>
        <v>3.1111111111111112</v>
      </c>
      <c r="DH2" s="125" t="str">
        <f>IF(AND(DG2&lt;1.2),"Cảnh báo KQHT","Lên lớp")</f>
        <v>Lên lớp</v>
      </c>
      <c r="DI2" s="503"/>
      <c r="DJ2" s="498">
        <v>7.7</v>
      </c>
      <c r="DK2" s="164">
        <v>7</v>
      </c>
      <c r="DL2" s="672"/>
      <c r="DM2" s="28">
        <f>ROUND((DJ2*0.4+DK2*0.6),1)</f>
        <v>7.3</v>
      </c>
      <c r="DN2" s="29">
        <f>ROUND(MAX((DJ2*0.4+DK2*0.6),(DJ2*0.4+DL2*0.6)),1)</f>
        <v>7.3</v>
      </c>
      <c r="DO2" s="501" t="str">
        <f>TEXT(DN2,"0.0")</f>
        <v>7.3</v>
      </c>
      <c r="DP2" s="30" t="str">
        <f>IF(DN2&gt;=8.5,"A",IF(DN2&gt;=8,"B+",IF(DN2&gt;=7,"B",IF(DN2&gt;=6.5,"C+",IF(DN2&gt;=5.5,"C",IF(DN2&gt;=5,"D+",IF(DN2&gt;=4,"D","F")))))))</f>
        <v>B</v>
      </c>
      <c r="DQ2" s="31">
        <f>IF(DP2="A",4,IF(DP2="B+",3.5,IF(DP2="B",3,IF(DP2="C+",2.5,IF(DP2="C",2,IF(DP2="D+",1.5,IF(DP2="D",1,0)))))))</f>
        <v>3</v>
      </c>
      <c r="DR2" s="31" t="str">
        <f>TEXT(DQ2,"0.0")</f>
        <v>3.0</v>
      </c>
      <c r="DS2" s="42">
        <v>2</v>
      </c>
      <c r="DT2" s="43">
        <v>2</v>
      </c>
      <c r="DU2" s="146">
        <v>7.6</v>
      </c>
      <c r="DV2" s="499">
        <v>8</v>
      </c>
      <c r="DW2" s="403"/>
      <c r="DX2" s="28">
        <f>ROUND((DU2*0.4+DV2*0.6),1)</f>
        <v>7.8</v>
      </c>
      <c r="DY2" s="29">
        <f>ROUND(MAX((DU2*0.4+DV2*0.6),(DU2*0.4+DW2*0.6)),1)</f>
        <v>7.8</v>
      </c>
      <c r="DZ2" s="501" t="str">
        <f>TEXT(DY2,"0.0")</f>
        <v>7.8</v>
      </c>
      <c r="EA2" s="30" t="str">
        <f>IF(DY2&gt;=8.5,"A",IF(DY2&gt;=8,"B+",IF(DY2&gt;=7,"B",IF(DY2&gt;=6.5,"C+",IF(DY2&gt;=5.5,"C",IF(DY2&gt;=5,"D+",IF(DY2&gt;=4,"D","F")))))))</f>
        <v>B</v>
      </c>
      <c r="EB2" s="31">
        <f t="shared" ref="EB2:EB14" si="25">IF(EA2="A",4,IF(EA2="B+",3.5,IF(EA2="B",3,IF(EA2="C+",2.5,IF(EA2="C",2,IF(EA2="D+",1.5,IF(EA2="D",1,0)))))))</f>
        <v>3</v>
      </c>
      <c r="EC2" s="31" t="str">
        <f t="shared" ref="EC2:EC14" si="26">TEXT(EB2,"0.0")</f>
        <v>3.0</v>
      </c>
      <c r="ED2" s="42">
        <v>3</v>
      </c>
      <c r="EE2" s="43">
        <v>3</v>
      </c>
      <c r="EF2" s="197">
        <v>9</v>
      </c>
      <c r="EG2" s="506">
        <v>9</v>
      </c>
      <c r="EH2" s="403"/>
      <c r="EI2" s="28">
        <f>ROUND((EF2*0.4+EG2*0.6),1)</f>
        <v>9</v>
      </c>
      <c r="EJ2" s="29">
        <f>ROUND(MAX((EF2*0.4+EG2*0.6),(EF2*0.4+EH2*0.6)),1)</f>
        <v>9</v>
      </c>
      <c r="EK2" s="501" t="str">
        <f>TEXT(EJ2,"0.0")</f>
        <v>9.0</v>
      </c>
      <c r="EL2" s="30" t="str">
        <f>IF(EJ2&gt;=8.5,"A",IF(EJ2&gt;=8,"B+",IF(EJ2&gt;=7,"B",IF(EJ2&gt;=6.5,"C+",IF(EJ2&gt;=5.5,"C",IF(EJ2&gt;=5,"D+",IF(EJ2&gt;=4,"D","F")))))))</f>
        <v>A</v>
      </c>
      <c r="EM2" s="31">
        <f>IF(EL2="A",4,IF(EL2="B+",3.5,IF(EL2="B",3,IF(EL2="C+",2.5,IF(EL2="C",2,IF(EL2="D+",1.5,IF(EL2="D",1,0)))))))</f>
        <v>4</v>
      </c>
      <c r="EN2" s="31" t="str">
        <f>TEXT(EM2,"0.0")</f>
        <v>4.0</v>
      </c>
      <c r="EO2" s="42">
        <v>1</v>
      </c>
      <c r="EP2" s="43">
        <v>1</v>
      </c>
      <c r="EQ2" s="197">
        <v>7.6</v>
      </c>
      <c r="ER2" s="499">
        <v>8</v>
      </c>
      <c r="ES2" s="147"/>
      <c r="ET2" s="28">
        <f>ROUND((EQ2*0.4+ER2*0.6),1)</f>
        <v>7.8</v>
      </c>
      <c r="EU2" s="29">
        <f>ROUND(MAX((EQ2*0.4+ER2*0.6),(EQ2*0.4+ES2*0.6)),1)</f>
        <v>7.8</v>
      </c>
      <c r="EV2" s="501" t="str">
        <f>TEXT(EU2,"0.0")</f>
        <v>7.8</v>
      </c>
      <c r="EW2" s="30" t="str">
        <f>IF(EU2&gt;=8.5,"A",IF(EU2&gt;=8,"B+",IF(EU2&gt;=7,"B",IF(EU2&gt;=6.5,"C+",IF(EU2&gt;=5.5,"C",IF(EU2&gt;=5,"D+",IF(EU2&gt;=4,"D","F")))))))</f>
        <v>B</v>
      </c>
      <c r="EX2" s="31">
        <f>IF(EW2="A",4,IF(EW2="B+",3.5,IF(EW2="B",3,IF(EW2="C+",2.5,IF(EW2="C",2,IF(EW2="D+",1.5,IF(EW2="D",1,0)))))))</f>
        <v>3</v>
      </c>
      <c r="EY2" s="31" t="str">
        <f>TEXT(EX2,"0.0")</f>
        <v>3.0</v>
      </c>
      <c r="EZ2" s="42">
        <v>2</v>
      </c>
      <c r="FA2" s="43">
        <v>2</v>
      </c>
      <c r="FB2" s="197">
        <v>8.9</v>
      </c>
      <c r="FC2" s="499">
        <v>6</v>
      </c>
      <c r="FD2" s="147"/>
      <c r="FE2" s="28">
        <f>ROUND((FB2*0.4+FC2*0.6),1)</f>
        <v>7.2</v>
      </c>
      <c r="FF2" s="29">
        <f>ROUND(MAX((FB2*0.4+FC2*0.6),(FB2*0.4+FD2*0.6)),1)</f>
        <v>7.2</v>
      </c>
      <c r="FG2" s="501" t="str">
        <f>TEXT(FF2,"0.0")</f>
        <v>7.2</v>
      </c>
      <c r="FH2" s="30" t="str">
        <f>IF(FF2&gt;=8.5,"A",IF(FF2&gt;=8,"B+",IF(FF2&gt;=7,"B",IF(FF2&gt;=6.5,"C+",IF(FF2&gt;=5.5,"C",IF(FF2&gt;=5,"D+",IF(FF2&gt;=4,"D","F")))))))</f>
        <v>B</v>
      </c>
      <c r="FI2" s="31">
        <f>IF(FH2="A",4,IF(FH2="B+",3.5,IF(FH2="B",3,IF(FH2="C+",2.5,IF(FH2="C",2,IF(FH2="D+",1.5,IF(FH2="D",1,0)))))))</f>
        <v>3</v>
      </c>
      <c r="FJ2" s="31" t="str">
        <f>TEXT(FI2,"0.0")</f>
        <v>3.0</v>
      </c>
      <c r="FK2" s="42">
        <v>3</v>
      </c>
      <c r="FL2" s="43">
        <v>3</v>
      </c>
      <c r="FM2" s="197">
        <v>8.1999999999999993</v>
      </c>
      <c r="FN2" s="499">
        <v>7</v>
      </c>
      <c r="FO2" s="147"/>
      <c r="FP2" s="28">
        <f>ROUND((FM2*0.4+FN2*0.6),1)</f>
        <v>7.5</v>
      </c>
      <c r="FQ2" s="29">
        <f>ROUND(MAX((FM2*0.4+FN2*0.6),(FM2*0.4+FO2*0.6)),1)</f>
        <v>7.5</v>
      </c>
      <c r="FR2" s="501" t="str">
        <f>TEXT(FQ2,"0.0")</f>
        <v>7.5</v>
      </c>
      <c r="FS2" s="30" t="str">
        <f>IF(FQ2&gt;=8.5,"A",IF(FQ2&gt;=8,"B+",IF(FQ2&gt;=7,"B",IF(FQ2&gt;=6.5,"C+",IF(FQ2&gt;=5.5,"C",IF(FQ2&gt;=5,"D+",IF(FQ2&gt;=4,"D","F")))))))</f>
        <v>B</v>
      </c>
      <c r="FT2" s="31">
        <f>IF(FS2="A",4,IF(FS2="B+",3.5,IF(FS2="B",3,IF(FS2="C+",2.5,IF(FS2="C",2,IF(FS2="D+",1.5,IF(FS2="D",1,0)))))))</f>
        <v>3</v>
      </c>
      <c r="FU2" s="31" t="str">
        <f>TEXT(FT2,"0.0")</f>
        <v>3.0</v>
      </c>
      <c r="FV2" s="42">
        <v>2</v>
      </c>
      <c r="FW2" s="43">
        <v>2</v>
      </c>
      <c r="FX2" s="863">
        <v>8.4</v>
      </c>
      <c r="FY2" s="723">
        <v>6</v>
      </c>
      <c r="FZ2" s="747"/>
      <c r="GA2" s="725">
        <f>ROUND((FX2*0.4+FY2*0.6),1)</f>
        <v>7</v>
      </c>
      <c r="GB2" s="726">
        <f>ROUND(MAX((FX2*0.4+FY2*0.6),(FX2*0.4+FZ2*0.6)),1)</f>
        <v>7</v>
      </c>
      <c r="GC2" s="727" t="str">
        <f>TEXT(GB2,"0.0")</f>
        <v>7.0</v>
      </c>
      <c r="GD2" s="728" t="str">
        <f>IF(GB2&gt;=8.5,"A",IF(GB2&gt;=8,"B+",IF(GB2&gt;=7,"B",IF(GB2&gt;=6.5,"C+",IF(GB2&gt;=5.5,"C",IF(GB2&gt;=5,"D+",IF(GB2&gt;=4,"D","F")))))))</f>
        <v>B</v>
      </c>
      <c r="GE2" s="729">
        <f>IF(GD2="A",4,IF(GD2="B+",3.5,IF(GD2="B",3,IF(GD2="C+",2.5,IF(GD2="C",2,IF(GD2="D+",1.5,IF(GD2="D",1,0)))))))</f>
        <v>3</v>
      </c>
      <c r="GF2" s="729" t="str">
        <f>TEXT(GE2,"0.0")</f>
        <v>3.0</v>
      </c>
      <c r="GG2" s="730">
        <v>2</v>
      </c>
      <c r="GH2" s="739">
        <v>2</v>
      </c>
      <c r="GI2" s="867">
        <v>8.4</v>
      </c>
      <c r="GJ2" s="868">
        <v>8</v>
      </c>
      <c r="GK2" s="869"/>
      <c r="GL2" s="827">
        <f>ROUND((GI2*0.4+GJ2*0.6),1)</f>
        <v>8.1999999999999993</v>
      </c>
      <c r="GM2" s="839">
        <f>ROUND(MAX((GI2*0.4+GJ2*0.6),(GI2*0.4+GK2*0.6)),1)</f>
        <v>8.1999999999999993</v>
      </c>
      <c r="GN2" s="845" t="str">
        <f>TEXT(GM2,"0.0")</f>
        <v>8.2</v>
      </c>
      <c r="GO2" s="841" t="str">
        <f>IF(GM2&gt;=8.5,"A",IF(GM2&gt;=8,"B+",IF(GM2&gt;=7,"B",IF(GM2&gt;=6.5,"C+",IF(GM2&gt;=5.5,"C",IF(GM2&gt;=5,"D+",IF(GM2&gt;=4,"D","F")))))))</f>
        <v>B+</v>
      </c>
      <c r="GP2" s="842">
        <f>IF(GO2="A",4,IF(GO2="B+",3.5,IF(GO2="B",3,IF(GO2="C+",2.5,IF(GO2="C",2,IF(GO2="D+",1.5,IF(GO2="D",1,0)))))))</f>
        <v>3.5</v>
      </c>
      <c r="GQ2" s="842" t="str">
        <f>TEXT(GP2,"0.0")</f>
        <v>3.5</v>
      </c>
      <c r="GR2" s="846">
        <v>2</v>
      </c>
      <c r="GS2" s="844">
        <v>2</v>
      </c>
      <c r="GT2" s="867">
        <v>8.4</v>
      </c>
      <c r="GU2" s="968">
        <v>7</v>
      </c>
      <c r="GV2" s="869"/>
      <c r="GW2" s="827">
        <f>ROUND((GT2*0.4+GU2*0.6),1)</f>
        <v>7.6</v>
      </c>
      <c r="GX2" s="839">
        <f>ROUND(MAX((GT2*0.4+GU2*0.6),(GT2*0.4+GV2*0.6)),1)</f>
        <v>7.6</v>
      </c>
      <c r="GY2" s="845" t="str">
        <f>TEXT(GX2,"0.0")</f>
        <v>7.6</v>
      </c>
      <c r="GZ2" s="841" t="str">
        <f>IF(GX2&gt;=8.5,"A",IF(GX2&gt;=8,"B+",IF(GX2&gt;=7,"B",IF(GX2&gt;=6.5,"C+",IF(GX2&gt;=5.5,"C",IF(GX2&gt;=5,"D+",IF(GX2&gt;=4,"D","F")))))))</f>
        <v>B</v>
      </c>
      <c r="HA2" s="842">
        <f>IF(GZ2="A",4,IF(GZ2="B+",3.5,IF(GZ2="B",3,IF(GZ2="C+",2.5,IF(GZ2="C",2,IF(GZ2="D+",1.5,IF(GZ2="D",1,0)))))))</f>
        <v>3</v>
      </c>
      <c r="HB2" s="842" t="str">
        <f>TEXT(HA2,"0.0")</f>
        <v>3.0</v>
      </c>
      <c r="HC2" s="846">
        <v>2</v>
      </c>
      <c r="HD2" s="844">
        <v>2</v>
      </c>
      <c r="HE2" s="961">
        <v>8.4</v>
      </c>
      <c r="HF2" s="746">
        <v>9</v>
      </c>
      <c r="HG2" s="747"/>
      <c r="HH2" s="725">
        <f>ROUND((HE2*0.4+HF2*0.6),1)</f>
        <v>8.8000000000000007</v>
      </c>
      <c r="HI2" s="726">
        <f>ROUND(MAX((HE2*0.4+HF2*0.6),(HE2*0.4+HG2*0.6)),1)</f>
        <v>8.8000000000000007</v>
      </c>
      <c r="HJ2" s="727" t="str">
        <f>TEXT(HI2,"0.0")</f>
        <v>8.8</v>
      </c>
      <c r="HK2" s="728" t="str">
        <f>IF(HI2&gt;=8.5,"A",IF(HI2&gt;=8,"B+",IF(HI2&gt;=7,"B",IF(HI2&gt;=6.5,"C+",IF(HI2&gt;=5.5,"C",IF(HI2&gt;=5,"D+",IF(HI2&gt;=4,"D","F")))))))</f>
        <v>A</v>
      </c>
      <c r="HL2" s="729">
        <f>IF(HK2="A",4,IF(HK2="B+",3.5,IF(HK2="B",3,IF(HK2="C+",2.5,IF(HK2="C",2,IF(HK2="D+",1.5,IF(HK2="D",1,0)))))))</f>
        <v>4</v>
      </c>
      <c r="HM2" s="729" t="str">
        <f>TEXT(HL2,"0.0")</f>
        <v>4.0</v>
      </c>
      <c r="HN2" s="730">
        <v>2</v>
      </c>
      <c r="HO2" s="739">
        <v>2</v>
      </c>
      <c r="HP2" s="694">
        <f>HN2+HC2+GR2+GG2+FV2+FK2+EZ2+EO2+ED2+DS2</f>
        <v>21</v>
      </c>
      <c r="HQ2" s="695">
        <f>(HN2*HL2+HC2*HA2+GR2*GP2+GG2*GE2+FV2*FT2+FK2*FI2+EZ2*EX2+EO2*EM2+ED2*EB2+DS2*DQ2)/HP2</f>
        <v>3.1904761904761907</v>
      </c>
      <c r="HR2" s="696" t="str">
        <f t="shared" ref="HR2:HR14" si="27">TEXT(HQ2,"0.00")</f>
        <v>3.19</v>
      </c>
      <c r="HS2" s="697" t="str">
        <f t="shared" ref="HS2:HS14" si="28">IF(AND(HQ2&lt;1),"Cảnh báo KQHT","Lên lớp")</f>
        <v>Lên lớp</v>
      </c>
      <c r="HT2" s="698">
        <f>DB2+HP2</f>
        <v>39</v>
      </c>
      <c r="HU2" s="695">
        <f>(DC2*DB2+HP2*HQ2)/HT2</f>
        <v>3.1538461538461537</v>
      </c>
      <c r="HV2" s="696" t="str">
        <f t="shared" ref="HV2:HV14" si="29">TEXT(HU2,"0.00")</f>
        <v>3.15</v>
      </c>
      <c r="HW2" s="699">
        <f>HO2+HD2+GS2+GH2+FW2+FL2+FA2+EP2+EE2+DT2+DA2+CP2+CE2+BT2+BI2+AX2+AM2+AB2</f>
        <v>39</v>
      </c>
      <c r="HX2" s="700">
        <f>(HO2*HI2+HD2*GX2+GS2*GM2+GH2*GB2+FW2*FQ2+FL2*FF2+FA2*EU2+EP2*EJ2+EE2*DY2+DT2*DN2+DA2*CU2+CP2*CJ2+CE2*BY2+BT2*BN2+BI2*BC2+AX2*AR2+AM2*AG2+AB2*V2)/HW2</f>
        <v>7.7102564102564104</v>
      </c>
      <c r="HY2" s="701">
        <f>(HO2*HL2+HD2*HA2+GS2*GP2+GH2*GE2+FW2*FT2+FL2*FI2+FA2*EX2+EP2*EM2+EE2*EB2+DT2*DQ2+DA2*CX2+CP2*CM2+CE2*CB2+BT2*BQ2+BI2*BF2+AX2*AU2+AM2*AJ2+AB2*Y2)/HW2</f>
        <v>3.1538461538461537</v>
      </c>
      <c r="HZ2" s="702" t="str">
        <f t="shared" ref="HZ2:HZ14" si="30">IF(AND(HY2&lt;1.2),"Cảnh báo KQHT","Lên lớp")</f>
        <v>Lên lớp</v>
      </c>
      <c r="IA2" s="973"/>
      <c r="IB2" s="975">
        <v>7.8</v>
      </c>
      <c r="IC2" s="977">
        <v>7</v>
      </c>
      <c r="ID2" s="974"/>
      <c r="IE2" s="910">
        <f t="shared" ref="IE2" si="31">ROUND((IB2*0.4+IC2*0.6),1)</f>
        <v>7.3</v>
      </c>
      <c r="IF2" s="911">
        <f t="shared" ref="IF2" si="32">ROUND(MAX((IB2*0.4+IC2*0.6),(IB2*0.4+ID2*0.6)),1)</f>
        <v>7.3</v>
      </c>
      <c r="IG2" s="912" t="str">
        <f t="shared" ref="IG2" si="33">TEXT(IF2,"0.0")</f>
        <v>7.3</v>
      </c>
      <c r="IH2" s="913" t="str">
        <f t="shared" ref="IH2" si="34">IF(IF2&gt;=8.5,"A",IF(IF2&gt;=8,"B+",IF(IF2&gt;=7,"B",IF(IF2&gt;=6.5,"C+",IF(IF2&gt;=5.5,"C",IF(IF2&gt;=5,"D+",IF(IF2&gt;=4,"D","F")))))))</f>
        <v>B</v>
      </c>
      <c r="II2" s="914">
        <f t="shared" ref="II2" si="35">IF(IH2="A",4,IF(IH2="B+",3.5,IF(IH2="B",3,IF(IH2="C+",2.5,IF(IH2="C",2,IF(IH2="D+",1.5,IF(IH2="D",1,0)))))))</f>
        <v>3</v>
      </c>
      <c r="IJ2" s="914" t="str">
        <f t="shared" ref="IJ2" si="36">TEXT(II2,"0.0")</f>
        <v>3.0</v>
      </c>
      <c r="IK2" s="915">
        <v>3</v>
      </c>
      <c r="IL2" s="916">
        <v>3</v>
      </c>
      <c r="IM2" s="970">
        <v>7.9</v>
      </c>
      <c r="IN2" s="908">
        <v>9</v>
      </c>
      <c r="IO2" s="37"/>
      <c r="IP2" s="28">
        <f t="shared" ref="IP2" si="37">ROUND((IM2*0.4+IN2*0.6),1)</f>
        <v>8.6</v>
      </c>
      <c r="IQ2" s="29">
        <f t="shared" ref="IQ2" si="38">ROUND(MAX((IM2*0.4+IN2*0.6),(IM2*0.4+IO2*0.6)),1)</f>
        <v>8.6</v>
      </c>
      <c r="IR2" s="501" t="str">
        <f t="shared" ref="IR2" si="39">TEXT(IQ2,"0.0")</f>
        <v>8.6</v>
      </c>
      <c r="IS2" s="30" t="str">
        <f t="shared" ref="IS2" si="40">IF(IQ2&gt;=8.5,"A",IF(IQ2&gt;=8,"B+",IF(IQ2&gt;=7,"B",IF(IQ2&gt;=6.5,"C+",IF(IQ2&gt;=5.5,"C",IF(IQ2&gt;=5,"D+",IF(IQ2&gt;=4,"D","F")))))))</f>
        <v>A</v>
      </c>
      <c r="IT2" s="31">
        <f t="shared" ref="IT2" si="41">IF(IS2="A",4,IF(IS2="B+",3.5,IF(IS2="B",3,IF(IS2="C+",2.5,IF(IS2="C",2,IF(IS2="D+",1.5,IF(IS2="D",1,0)))))))</f>
        <v>4</v>
      </c>
      <c r="IU2" s="31" t="str">
        <f t="shared" ref="IU2" si="42">TEXT(IT2,"0.0")</f>
        <v>4.0</v>
      </c>
      <c r="IV2" s="42">
        <v>3</v>
      </c>
      <c r="IW2" s="43">
        <v>3</v>
      </c>
      <c r="IX2" s="146">
        <v>7.7</v>
      </c>
      <c r="IY2" s="1038">
        <v>8</v>
      </c>
      <c r="IZ2" s="1038"/>
      <c r="JA2" s="28">
        <f>ROUND((IX2*0.4+IY2*0.6),1)</f>
        <v>7.9</v>
      </c>
      <c r="JB2" s="29">
        <f>ROUND(MAX((IX2*0.4+IY2*0.6),(IX2*0.4+IZ2*0.6)),1)</f>
        <v>7.9</v>
      </c>
      <c r="JC2" s="501" t="str">
        <f>TEXT(JB2,"0.0")</f>
        <v>7.9</v>
      </c>
      <c r="JD2" s="30" t="str">
        <f>IF(JB2&gt;=8.5,"A",IF(JB2&gt;=8,"B+",IF(JB2&gt;=7,"B",IF(JB2&gt;=6.5,"C+",IF(JB2&gt;=5.5,"C",IF(JB2&gt;=5,"D+",IF(JB2&gt;=4,"D","F")))))))</f>
        <v>B</v>
      </c>
      <c r="JE2" s="31">
        <f>IF(JD2="A",4,IF(JD2="B+",3.5,IF(JD2="B",3,IF(JD2="C+",2.5,IF(JD2="C",2,IF(JD2="D+",1.5,IF(JD2="D",1,0)))))))</f>
        <v>3</v>
      </c>
      <c r="JF2" s="31" t="str">
        <f>TEXT(JE2,"0.0")</f>
        <v>3.0</v>
      </c>
      <c r="JG2" s="42">
        <v>3</v>
      </c>
      <c r="JH2" s="43">
        <v>3</v>
      </c>
      <c r="JI2" s="146">
        <v>8</v>
      </c>
      <c r="JJ2" s="506">
        <v>9</v>
      </c>
      <c r="JK2" s="147"/>
      <c r="JL2" s="28">
        <f>ROUND((JI2*0.4+JJ2*0.6),1)</f>
        <v>8.6</v>
      </c>
      <c r="JM2" s="29">
        <f>ROUND(MAX((JI2*0.4+JJ2*0.6),(JI2*0.4+JK2*0.6)),1)</f>
        <v>8.6</v>
      </c>
      <c r="JN2" s="501" t="str">
        <f>TEXT(JM2,"0.0")</f>
        <v>8.6</v>
      </c>
      <c r="JO2" s="30" t="str">
        <f>IF(JM2&gt;=8.5,"A",IF(JM2&gt;=8,"B+",IF(JM2&gt;=7,"B",IF(JM2&gt;=6.5,"C+",IF(JM2&gt;=5.5,"C",IF(JM2&gt;=5,"D+",IF(JM2&gt;=4,"D","F")))))))</f>
        <v>A</v>
      </c>
      <c r="JP2" s="31">
        <f>IF(JO2="A",4,IF(JO2="B+",3.5,IF(JO2="B",3,IF(JO2="C+",2.5,IF(JO2="C",2,IF(JO2="D+",1.5,IF(JO2="D",1,0)))))))</f>
        <v>4</v>
      </c>
      <c r="JQ2" s="31" t="str">
        <f>TEXT(JP2,"0.0")</f>
        <v>4.0</v>
      </c>
      <c r="JR2" s="42">
        <v>2</v>
      </c>
      <c r="JS2" s="43">
        <v>2</v>
      </c>
      <c r="JT2" s="146">
        <v>9.5</v>
      </c>
      <c r="JU2" s="506">
        <v>9</v>
      </c>
      <c r="JV2" s="147"/>
      <c r="JW2" s="28">
        <f>ROUND((JT2*0.4+JU2*0.6),1)</f>
        <v>9.1999999999999993</v>
      </c>
      <c r="JX2" s="29">
        <f>ROUND(MAX((JT2*0.4+JU2*0.6),(JT2*0.4+JV2*0.6)),1)</f>
        <v>9.1999999999999993</v>
      </c>
      <c r="JY2" s="501" t="str">
        <f>TEXT(JX2,"0.0")</f>
        <v>9.2</v>
      </c>
      <c r="JZ2" s="30" t="str">
        <f>IF(JX2&gt;=8.5,"A",IF(JX2&gt;=8,"B+",IF(JX2&gt;=7,"B",IF(JX2&gt;=6.5,"C+",IF(JX2&gt;=5.5,"C",IF(JX2&gt;=5,"D+",IF(JX2&gt;=4,"D","F")))))))</f>
        <v>A</v>
      </c>
      <c r="KA2" s="31">
        <f>IF(JZ2="A",4,IF(JZ2="B+",3.5,IF(JZ2="B",3,IF(JZ2="C+",2.5,IF(JZ2="C",2,IF(JZ2="D+",1.5,IF(JZ2="D",1,0)))))))</f>
        <v>4</v>
      </c>
      <c r="KB2" s="31" t="str">
        <f>TEXT(KA2,"0.0")</f>
        <v>4.0</v>
      </c>
      <c r="KC2" s="42">
        <v>2</v>
      </c>
      <c r="KD2" s="43">
        <v>2</v>
      </c>
      <c r="KE2" s="146">
        <v>9.4</v>
      </c>
      <c r="KF2" s="506">
        <v>10</v>
      </c>
      <c r="KG2" s="147"/>
      <c r="KH2" s="28">
        <f>ROUND((KE2*0.4+KF2*0.6),1)</f>
        <v>9.8000000000000007</v>
      </c>
      <c r="KI2" s="29">
        <f>ROUND(MAX((KE2*0.4+KF2*0.6),(KE2*0.4+KG2*0.6)),1)</f>
        <v>9.8000000000000007</v>
      </c>
      <c r="KJ2" s="501" t="str">
        <f>TEXT(KI2,"0.0")</f>
        <v>9.8</v>
      </c>
      <c r="KK2" s="30" t="str">
        <f>IF(KI2&gt;=8.5,"A",IF(KI2&gt;=8,"B+",IF(KI2&gt;=7,"B",IF(KI2&gt;=6.5,"C+",IF(KI2&gt;=5.5,"C",IF(KI2&gt;=5,"D+",IF(KI2&gt;=4,"D","F")))))))</f>
        <v>A</v>
      </c>
      <c r="KL2" s="31">
        <f>IF(KK2="A",4,IF(KK2="B+",3.5,IF(KK2="B",3,IF(KK2="C+",2.5,IF(KK2="C",2,IF(KK2="D+",1.5,IF(KK2="D",1,0)))))))</f>
        <v>4</v>
      </c>
      <c r="KM2" s="31" t="str">
        <f>TEXT(KL2,"0.0")</f>
        <v>4.0</v>
      </c>
      <c r="KN2" s="42">
        <v>5</v>
      </c>
      <c r="KO2" s="43">
        <v>5</v>
      </c>
      <c r="KP2" s="182">
        <f>IK2+IV2+JG2+JR2+KC2+KN2</f>
        <v>18</v>
      </c>
      <c r="KQ2" s="87">
        <f>(II2*IK2+IT2*IV2+JE2*JG2+JP2*JR2+KA2*KC2+KL2*KN2)/KP2</f>
        <v>3.6666666666666665</v>
      </c>
      <c r="KR2" s="88" t="str">
        <f t="shared" ref="KR2:KR14" si="43">TEXT(KQ2,"0.00")</f>
        <v>3.67</v>
      </c>
    </row>
    <row r="3" spans="1:305" ht="18.75" x14ac:dyDescent="0.3">
      <c r="A3" s="163">
        <v>5</v>
      </c>
      <c r="B3" s="306" t="s">
        <v>708</v>
      </c>
      <c r="C3" s="392" t="s">
        <v>752</v>
      </c>
      <c r="D3" s="622" t="s">
        <v>753</v>
      </c>
      <c r="E3" s="624" t="s">
        <v>22</v>
      </c>
      <c r="F3" s="37"/>
      <c r="G3" s="334" t="s">
        <v>779</v>
      </c>
      <c r="H3" s="276" t="s">
        <v>23</v>
      </c>
      <c r="I3" s="563" t="s">
        <v>179</v>
      </c>
      <c r="J3" s="169">
        <v>6.8</v>
      </c>
      <c r="K3" s="1" t="str">
        <f>IF(J3&gt;=8.5,"A",IF(J3&gt;=8,"B+",IF(J3&gt;=7,"B",IF(J3&gt;=6.5,"C+",IF(J3&gt;=5.5,"C",IF(J3&gt;=5,"D+",IF(J3&gt;=4,"D","F")))))))</f>
        <v>C+</v>
      </c>
      <c r="L3" s="2">
        <f>IF(K3="A",4,IF(K3="B+",3.5,IF(K3="B",3,IF(K3="C+",2.5,IF(K3="C",2,IF(K3="D+",1.5,IF(K3="D",1,0)))))))</f>
        <v>2.5</v>
      </c>
      <c r="M3" s="170" t="str">
        <f>TEXT(L3,"0.0")</f>
        <v>2.5</v>
      </c>
      <c r="N3" s="166">
        <v>6.3</v>
      </c>
      <c r="O3" s="1" t="str">
        <f>IF(N3&gt;=8.5,"A",IF(N3&gt;=8,"B+",IF(N3&gt;=7,"B",IF(N3&gt;=6.5,"C+",IF(N3&gt;=5.5,"C",IF(N3&gt;=5,"D+",IF(N3&gt;=4,"D","F")))))))</f>
        <v>C</v>
      </c>
      <c r="P3" s="2">
        <f>IF(O3="A",4,IF(O3="B+",3.5,IF(O3="B",3,IF(O3="C+",2.5,IF(O3="C",2,IF(O3="D+",1.5,IF(O3="D",1,0)))))))</f>
        <v>2</v>
      </c>
      <c r="Q3" s="170" t="str">
        <f>TEXT(P3,"0.0")</f>
        <v>2.0</v>
      </c>
      <c r="R3" s="180">
        <v>6</v>
      </c>
      <c r="S3" s="55">
        <v>7</v>
      </c>
      <c r="T3" s="55"/>
      <c r="U3" s="28">
        <f>ROUND((R3*0.4+S3*0.6),1)</f>
        <v>6.6</v>
      </c>
      <c r="V3" s="29">
        <f>ROUND(MAX((R3*0.4+S3*0.6),(R3*0.4+T3*0.6)),1)</f>
        <v>6.6</v>
      </c>
      <c r="W3" s="232" t="str">
        <f>TEXT(V3,"0.0")</f>
        <v>6.6</v>
      </c>
      <c r="X3" s="30" t="str">
        <f>IF(V3&gt;=8.5,"A",IF(V3&gt;=8,"B+",IF(V3&gt;=7,"B",IF(V3&gt;=6.5,"C+",IF(V3&gt;=5.5,"C",IF(V3&gt;=5,"D+",IF(V3&gt;=4,"D","F")))))))</f>
        <v>C+</v>
      </c>
      <c r="Y3" s="31">
        <f>IF(X3="A",4,IF(X3="B+",3.5,IF(X3="B",3,IF(X3="C+",2.5,IF(X3="C",2,IF(X3="D+",1.5,IF(X3="D",1,0)))))))</f>
        <v>2.5</v>
      </c>
      <c r="Z3" s="31" t="str">
        <f>TEXT(Y3,"0.0")</f>
        <v>2.5</v>
      </c>
      <c r="AA3" s="42">
        <v>2</v>
      </c>
      <c r="AB3" s="43">
        <v>2</v>
      </c>
      <c r="AC3" s="188">
        <v>7.7</v>
      </c>
      <c r="AD3" s="65">
        <v>5</v>
      </c>
      <c r="AE3" s="65"/>
      <c r="AF3" s="28">
        <f t="shared" ref="AF3:AF14" si="44">ROUND((AC3*0.4+AD3*0.6),1)</f>
        <v>6.1</v>
      </c>
      <c r="AG3" s="29">
        <f t="shared" ref="AG3:AG14" si="45">ROUND(MAX((AC3*0.4+AD3*0.6),(AC3*0.4+AE3*0.6)),1)</f>
        <v>6.1</v>
      </c>
      <c r="AH3" s="325" t="str">
        <f t="shared" si="12"/>
        <v>6.1</v>
      </c>
      <c r="AI3" s="30" t="str">
        <f t="shared" si="13"/>
        <v>C</v>
      </c>
      <c r="AJ3" s="31">
        <f t="shared" si="14"/>
        <v>2</v>
      </c>
      <c r="AK3" s="31" t="str">
        <f t="shared" si="15"/>
        <v>2.0</v>
      </c>
      <c r="AL3" s="42">
        <v>1</v>
      </c>
      <c r="AM3" s="43">
        <v>1</v>
      </c>
      <c r="AN3" s="146">
        <v>5.6</v>
      </c>
      <c r="AO3" s="147">
        <v>6</v>
      </c>
      <c r="AP3" s="157"/>
      <c r="AQ3" s="28">
        <f t="shared" ref="AQ3:AQ14" si="46">ROUND((AN3*0.4+AO3*0.6),1)</f>
        <v>5.8</v>
      </c>
      <c r="AR3" s="29">
        <f t="shared" ref="AR3:AR14" si="47">ROUND(MAX((AN3*0.4+AO3*0.6),(AN3*0.4+AP3*0.6)),1)</f>
        <v>5.8</v>
      </c>
      <c r="AS3" s="325" t="str">
        <f t="shared" ref="AS3:AS14" si="48">TEXT(AR3,"0.0")</f>
        <v>5.8</v>
      </c>
      <c r="AT3" s="30" t="str">
        <f t="shared" ref="AT3:AT14" si="49">IF(AR3&gt;=8.5,"A",IF(AR3&gt;=8,"B+",IF(AR3&gt;=7,"B",IF(AR3&gt;=6.5,"C+",IF(AR3&gt;=5.5,"C",IF(AR3&gt;=5,"D+",IF(AR3&gt;=4,"D","F")))))))</f>
        <v>C</v>
      </c>
      <c r="AU3" s="31">
        <f t="shared" ref="AU3:AU14" si="50">IF(AT3="A",4,IF(AT3="B+",3.5,IF(AT3="B",3,IF(AT3="C+",2.5,IF(AT3="C",2,IF(AT3="D+",1.5,IF(AT3="D",1,0)))))))</f>
        <v>2</v>
      </c>
      <c r="AV3" s="31" t="str">
        <f t="shared" si="16"/>
        <v>2.0</v>
      </c>
      <c r="AW3" s="42">
        <v>2</v>
      </c>
      <c r="AX3" s="43">
        <v>2</v>
      </c>
      <c r="AY3" s="492">
        <v>6.2</v>
      </c>
      <c r="AZ3" s="523">
        <v>6</v>
      </c>
      <c r="BA3" s="157"/>
      <c r="BB3" s="28">
        <f t="shared" ref="BB3:BB14" si="51">ROUND((AY3*0.4+AZ3*0.6),1)</f>
        <v>6.1</v>
      </c>
      <c r="BC3" s="29">
        <f t="shared" ref="BC3:BC14" si="52">ROUND(MAX((AY3*0.4+AZ3*0.6),(AY3*0.4+BA3*0.6)),1)</f>
        <v>6.1</v>
      </c>
      <c r="BD3" s="325" t="str">
        <f t="shared" ref="BD3:BD14" si="53">TEXT(BC3,"0.0")</f>
        <v>6.1</v>
      </c>
      <c r="BE3" s="30" t="str">
        <f t="shared" ref="BE3:BE14" si="54">IF(BC3&gt;=8.5,"A",IF(BC3&gt;=8,"B+",IF(BC3&gt;=7,"B",IF(BC3&gt;=6.5,"C+",IF(BC3&gt;=5.5,"C",IF(BC3&gt;=5,"D+",IF(BC3&gt;=4,"D","F")))))))</f>
        <v>C</v>
      </c>
      <c r="BF3" s="31">
        <f t="shared" ref="BF3:BF14" si="55">IF(BE3="A",4,IF(BE3="B+",3.5,IF(BE3="B",3,IF(BE3="C+",2.5,IF(BE3="C",2,IF(BE3="D+",1.5,IF(BE3="D",1,0)))))))</f>
        <v>2</v>
      </c>
      <c r="BG3" s="31" t="str">
        <f t="shared" ref="BG3:BG14" si="56">TEXT(BF3,"0.0")</f>
        <v>2.0</v>
      </c>
      <c r="BH3" s="42">
        <v>4</v>
      </c>
      <c r="BI3" s="43">
        <v>4</v>
      </c>
      <c r="BJ3" s="188">
        <v>5.2</v>
      </c>
      <c r="BK3" s="68">
        <v>2</v>
      </c>
      <c r="BL3" s="68">
        <v>2</v>
      </c>
      <c r="BM3" s="28">
        <f t="shared" ref="BM3:BM14" si="57">ROUND((BJ3*0.4+BK3*0.6),1)</f>
        <v>3.3</v>
      </c>
      <c r="BN3" s="29">
        <f t="shared" si="17"/>
        <v>3.3</v>
      </c>
      <c r="BO3" s="325" t="str">
        <f t="shared" si="18"/>
        <v>3.3</v>
      </c>
      <c r="BP3" s="30" t="str">
        <f t="shared" si="19"/>
        <v>F</v>
      </c>
      <c r="BQ3" s="31">
        <f t="shared" si="20"/>
        <v>0</v>
      </c>
      <c r="BR3" s="31" t="str">
        <f t="shared" si="21"/>
        <v>0.0</v>
      </c>
      <c r="BS3" s="42">
        <v>2</v>
      </c>
      <c r="BT3" s="43"/>
      <c r="BU3" s="214">
        <v>5.8</v>
      </c>
      <c r="BV3" s="73">
        <v>5</v>
      </c>
      <c r="BW3" s="73"/>
      <c r="BX3" s="28">
        <f t="shared" ref="BX3:BX14" si="58">ROUND((BU3*0.4+BV3*0.6),1)</f>
        <v>5.3</v>
      </c>
      <c r="BY3" s="29">
        <f t="shared" ref="BY3:BY14" si="59">ROUND(MAX((BU3*0.4+BV3*0.6),(BU3*0.4+BW3*0.6)),1)</f>
        <v>5.3</v>
      </c>
      <c r="BZ3" s="325" t="str">
        <f t="shared" ref="BZ3:BZ14" si="60">TEXT(BY3,"0.0")</f>
        <v>5.3</v>
      </c>
      <c r="CA3" s="30" t="str">
        <f t="shared" ref="CA3:CA14" si="61">IF(BY3&gt;=8.5,"A",IF(BY3&gt;=8,"B+",IF(BY3&gt;=7,"B",IF(BY3&gt;=6.5,"C+",IF(BY3&gt;=5.5,"C",IF(BY3&gt;=5,"D+",IF(BY3&gt;=4,"D","F")))))))</f>
        <v>D+</v>
      </c>
      <c r="CB3" s="31">
        <f t="shared" ref="CB3:CB14" si="62">IF(CA3="A",4,IF(CA3="B+",3.5,IF(CA3="B",3,IF(CA3="C+",2.5,IF(CA3="C",2,IF(CA3="D+",1.5,IF(CA3="D",1,0)))))))</f>
        <v>1.5</v>
      </c>
      <c r="CC3" s="31" t="str">
        <f t="shared" ref="CC3:CC14" si="63">TEXT(CB3,"0.0")</f>
        <v>1.5</v>
      </c>
      <c r="CD3" s="42">
        <v>2</v>
      </c>
      <c r="CE3" s="43">
        <v>2</v>
      </c>
      <c r="CF3" s="48">
        <v>8.8000000000000007</v>
      </c>
      <c r="CG3" s="55">
        <v>10</v>
      </c>
      <c r="CH3" s="55"/>
      <c r="CI3" s="28">
        <f t="shared" ref="CI3:CI14" si="64">ROUND((CF3*0.4+CG3*0.6),1)</f>
        <v>9.5</v>
      </c>
      <c r="CJ3" s="29">
        <f t="shared" ref="CJ3:CJ14" si="65">ROUND(MAX((CF3*0.4+CG3*0.6),(CF3*0.4+CH3*0.6)),1)</f>
        <v>9.5</v>
      </c>
      <c r="CK3" s="501" t="str">
        <f t="shared" ref="CK3:CK14" si="66">TEXT(CJ3,"0.0")</f>
        <v>9.5</v>
      </c>
      <c r="CL3" s="30" t="str">
        <f t="shared" si="22"/>
        <v>A</v>
      </c>
      <c r="CM3" s="31">
        <f t="shared" si="23"/>
        <v>4</v>
      </c>
      <c r="CN3" s="31" t="str">
        <f t="shared" si="24"/>
        <v>4.0</v>
      </c>
      <c r="CO3" s="42">
        <v>3</v>
      </c>
      <c r="CP3" s="43">
        <v>3</v>
      </c>
      <c r="CQ3" s="180">
        <v>7.7</v>
      </c>
      <c r="CR3" s="70">
        <v>6</v>
      </c>
      <c r="CS3" s="70"/>
      <c r="CT3" s="28">
        <f t="shared" ref="CT3:CT14" si="67">ROUND((CQ3*0.4+CR3*0.6),1)</f>
        <v>6.7</v>
      </c>
      <c r="CU3" s="29">
        <f t="shared" ref="CU3:CU14" si="68">ROUND(MAX((CQ3*0.4+CR3*0.6),(CQ3*0.4+CS3*0.6)),1)</f>
        <v>6.7</v>
      </c>
      <c r="CV3" s="501" t="str">
        <f t="shared" ref="CV3:CV14" si="69">TEXT(CU3,"0.0")</f>
        <v>6.7</v>
      </c>
      <c r="CW3" s="30" t="str">
        <f t="shared" ref="CW3:CW14" si="70">IF(CU3&gt;=8.5,"A",IF(CU3&gt;=8,"B+",IF(CU3&gt;=7,"B",IF(CU3&gt;=6.5,"C+",IF(CU3&gt;=5.5,"C",IF(CU3&gt;=5,"D+",IF(CU3&gt;=4,"D","F")))))))</f>
        <v>C+</v>
      </c>
      <c r="CX3" s="31">
        <f t="shared" ref="CX3:CX14" si="71">IF(CW3="A",4,IF(CW3="B+",3.5,IF(CW3="B",3,IF(CW3="C+",2.5,IF(CW3="C",2,IF(CW3="D+",1.5,IF(CW3="D",1,0)))))))</f>
        <v>2.5</v>
      </c>
      <c r="CY3" s="31" t="str">
        <f t="shared" ref="CY3:CY14" si="72">TEXT(CX3,"0.0")</f>
        <v>2.5</v>
      </c>
      <c r="CZ3" s="42">
        <v>2</v>
      </c>
      <c r="DA3" s="43">
        <v>2</v>
      </c>
      <c r="DB3" s="84">
        <f t="shared" ref="DB3:DB14" si="73">AA3+AL3+AW3+BH3+BS3+CD3+CO3+CZ3</f>
        <v>18</v>
      </c>
      <c r="DC3" s="87">
        <f t="shared" ref="DC3:DC14" si="74">(Y3*AA3+AJ3*AL3+AW3*AU3+BH3*BF3+BQ3*BS3+CB3*CD3+CM3*CO3+CX3*CZ3)/DB3</f>
        <v>2.1666666666666665</v>
      </c>
      <c r="DD3" s="88" t="str">
        <f t="shared" ref="DD3:DD14" si="75">TEXT(DC3,"0.00")</f>
        <v>2.17</v>
      </c>
      <c r="DE3" s="64" t="str">
        <f t="shared" ref="DE3:DE14" si="76">IF(AND(DC3&lt;0.8),"Cảnh báo KQHT","Lên lớp")</f>
        <v>Lên lớp</v>
      </c>
      <c r="DF3" s="128">
        <f t="shared" ref="DF3:DF14" si="77">AB3+AM3+AX3+BI3+BT3+CE3+CP3+DA3</f>
        <v>16</v>
      </c>
      <c r="DG3" s="129">
        <f t="shared" ref="DG3:DG14" si="78" xml:space="preserve"> (Y3*AB3+AM3*AJ3+AU3*AX3+BF3*BI3+BT3*BQ3+CB3*CE3+CM3*CP3+CX3*DA3)/DF3</f>
        <v>2.4375</v>
      </c>
      <c r="DH3" s="64" t="str">
        <f t="shared" ref="DH3:DH14" si="79">IF(AND(DG3&lt;1.2),"Cảnh báo KQHT","Lên lớp")</f>
        <v>Lên lớp</v>
      </c>
      <c r="DI3" s="504"/>
      <c r="DJ3" s="48">
        <v>6.7</v>
      </c>
      <c r="DK3" s="70">
        <v>9</v>
      </c>
      <c r="DL3" s="602"/>
      <c r="DM3" s="28">
        <f t="shared" ref="DM3:DM14" si="80">ROUND((DJ3*0.4+DK3*0.6),1)</f>
        <v>8.1</v>
      </c>
      <c r="DN3" s="29">
        <f t="shared" ref="DN3:DN14" si="81">ROUND(MAX((DJ3*0.4+DK3*0.6),(DJ3*0.4+DL3*0.6)),1)</f>
        <v>8.1</v>
      </c>
      <c r="DO3" s="501" t="str">
        <f t="shared" ref="DO3:DO14" si="82">TEXT(DN3,"0.0")</f>
        <v>8.1</v>
      </c>
      <c r="DP3" s="30" t="str">
        <f t="shared" ref="DP3:DP14" si="83">IF(DN3&gt;=8.5,"A",IF(DN3&gt;=8,"B+",IF(DN3&gt;=7,"B",IF(DN3&gt;=6.5,"C+",IF(DN3&gt;=5.5,"C",IF(DN3&gt;=5,"D+",IF(DN3&gt;=4,"D","F")))))))</f>
        <v>B+</v>
      </c>
      <c r="DQ3" s="31">
        <f t="shared" ref="DQ3:DQ14" si="84">IF(DP3="A",4,IF(DP3="B+",3.5,IF(DP3="B",3,IF(DP3="C+",2.5,IF(DP3="C",2,IF(DP3="D+",1.5,IF(DP3="D",1,0)))))))</f>
        <v>3.5</v>
      </c>
      <c r="DR3" s="31" t="str">
        <f t="shared" ref="DR3:DR14" si="85">TEXT(DQ3,"0.0")</f>
        <v>3.5</v>
      </c>
      <c r="DS3" s="42">
        <v>2</v>
      </c>
      <c r="DT3" s="43">
        <v>2</v>
      </c>
      <c r="DU3" s="48">
        <v>6.3</v>
      </c>
      <c r="DV3" s="70">
        <v>6</v>
      </c>
      <c r="DW3" s="602"/>
      <c r="DX3" s="28">
        <f t="shared" ref="DX3:DX14" si="86">ROUND((DU3*0.4+DV3*0.6),1)</f>
        <v>6.1</v>
      </c>
      <c r="DY3" s="29">
        <f t="shared" ref="DY3:DY14" si="87">ROUND(MAX((DU3*0.4+DV3*0.6),(DU3*0.4+DW3*0.6)),1)</f>
        <v>6.1</v>
      </c>
      <c r="DZ3" s="501" t="str">
        <f t="shared" ref="DZ3:DZ14" si="88">TEXT(DY3,"0.0")</f>
        <v>6.1</v>
      </c>
      <c r="EA3" s="30" t="str">
        <f t="shared" ref="EA3:EA14" si="89">IF(DY3&gt;=8.5,"A",IF(DY3&gt;=8,"B+",IF(DY3&gt;=7,"B",IF(DY3&gt;=6.5,"C+",IF(DY3&gt;=5.5,"C",IF(DY3&gt;=5,"D+",IF(DY3&gt;=4,"D","F")))))))</f>
        <v>C</v>
      </c>
      <c r="EB3" s="31">
        <f t="shared" si="25"/>
        <v>2</v>
      </c>
      <c r="EC3" s="31" t="str">
        <f t="shared" si="26"/>
        <v>2.0</v>
      </c>
      <c r="ED3" s="42">
        <v>3</v>
      </c>
      <c r="EE3" s="43">
        <v>3</v>
      </c>
      <c r="EF3" s="180">
        <v>8.6</v>
      </c>
      <c r="EG3" s="70">
        <v>8</v>
      </c>
      <c r="EH3" s="602"/>
      <c r="EI3" s="28">
        <f t="shared" ref="EI3:EI14" si="90">ROUND((EF3*0.4+EG3*0.6),1)</f>
        <v>8.1999999999999993</v>
      </c>
      <c r="EJ3" s="29">
        <f t="shared" ref="EJ3:EJ14" si="91">ROUND(MAX((EF3*0.4+EG3*0.6),(EF3*0.4+EH3*0.6)),1)</f>
        <v>8.1999999999999993</v>
      </c>
      <c r="EK3" s="501" t="str">
        <f t="shared" ref="EK3:EK14" si="92">TEXT(EJ3,"0.0")</f>
        <v>8.2</v>
      </c>
      <c r="EL3" s="30" t="str">
        <f t="shared" ref="EL3:EL14" si="93">IF(EJ3&gt;=8.5,"A",IF(EJ3&gt;=8,"B+",IF(EJ3&gt;=7,"B",IF(EJ3&gt;=6.5,"C+",IF(EJ3&gt;=5.5,"C",IF(EJ3&gt;=5,"D+",IF(EJ3&gt;=4,"D","F")))))))</f>
        <v>B+</v>
      </c>
      <c r="EM3" s="31">
        <f t="shared" ref="EM3:EM14" si="94">IF(EL3="A",4,IF(EL3="B+",3.5,IF(EL3="B",3,IF(EL3="C+",2.5,IF(EL3="C",2,IF(EL3="D+",1.5,IF(EL3="D",1,0)))))))</f>
        <v>3.5</v>
      </c>
      <c r="EN3" s="31" t="str">
        <f t="shared" ref="EN3:EN14" si="95">TEXT(EM3,"0.0")</f>
        <v>3.5</v>
      </c>
      <c r="EO3" s="42">
        <v>1</v>
      </c>
      <c r="EP3" s="43">
        <v>1</v>
      </c>
      <c r="EQ3" s="180">
        <v>6.2</v>
      </c>
      <c r="ER3" s="70">
        <v>6</v>
      </c>
      <c r="ES3" s="70"/>
      <c r="ET3" s="28">
        <f t="shared" ref="ET3:ET14" si="96">ROUND((EQ3*0.4+ER3*0.6),1)</f>
        <v>6.1</v>
      </c>
      <c r="EU3" s="29">
        <f t="shared" ref="EU3:EU14" si="97">ROUND(MAX((EQ3*0.4+ER3*0.6),(EQ3*0.4+ES3*0.6)),1)</f>
        <v>6.1</v>
      </c>
      <c r="EV3" s="501" t="str">
        <f t="shared" ref="EV3:EV14" si="98">TEXT(EU3,"0.0")</f>
        <v>6.1</v>
      </c>
      <c r="EW3" s="30" t="str">
        <f t="shared" ref="EW3:EW14" si="99">IF(EU3&gt;=8.5,"A",IF(EU3&gt;=8,"B+",IF(EU3&gt;=7,"B",IF(EU3&gt;=6.5,"C+",IF(EU3&gt;=5.5,"C",IF(EU3&gt;=5,"D+",IF(EU3&gt;=4,"D","F")))))))</f>
        <v>C</v>
      </c>
      <c r="EX3" s="31">
        <f t="shared" ref="EX3:EX14" si="100">IF(EW3="A",4,IF(EW3="B+",3.5,IF(EW3="B",3,IF(EW3="C+",2.5,IF(EW3="C",2,IF(EW3="D+",1.5,IF(EW3="D",1,0)))))))</f>
        <v>2</v>
      </c>
      <c r="EY3" s="31" t="str">
        <f t="shared" ref="EY3:EY14" si="101">TEXT(EX3,"0.0")</f>
        <v>2.0</v>
      </c>
      <c r="EZ3" s="42">
        <v>2</v>
      </c>
      <c r="FA3" s="43">
        <v>2</v>
      </c>
      <c r="FB3" s="180">
        <v>7.7</v>
      </c>
      <c r="FC3" s="55">
        <v>6</v>
      </c>
      <c r="FD3" s="55"/>
      <c r="FE3" s="28">
        <f t="shared" ref="FE3:FE14" si="102">ROUND((FB3*0.4+FC3*0.6),1)</f>
        <v>6.7</v>
      </c>
      <c r="FF3" s="29">
        <f t="shared" ref="FF3:FF14" si="103">ROUND(MAX((FB3*0.4+FC3*0.6),(FB3*0.4+FD3*0.6)),1)</f>
        <v>6.7</v>
      </c>
      <c r="FG3" s="501" t="str">
        <f t="shared" ref="FG3:FG14" si="104">TEXT(FF3,"0.0")</f>
        <v>6.7</v>
      </c>
      <c r="FH3" s="30" t="str">
        <f t="shared" ref="FH3:FH14" si="105">IF(FF3&gt;=8.5,"A",IF(FF3&gt;=8,"B+",IF(FF3&gt;=7,"B",IF(FF3&gt;=6.5,"C+",IF(FF3&gt;=5.5,"C",IF(FF3&gt;=5,"D+",IF(FF3&gt;=4,"D","F")))))))</f>
        <v>C+</v>
      </c>
      <c r="FI3" s="31">
        <f t="shared" ref="FI3:FI14" si="106">IF(FH3="A",4,IF(FH3="B+",3.5,IF(FH3="B",3,IF(FH3="C+",2.5,IF(FH3="C",2,IF(FH3="D+",1.5,IF(FH3="D",1,0)))))))</f>
        <v>2.5</v>
      </c>
      <c r="FJ3" s="31" t="str">
        <f t="shared" ref="FJ3:FJ14" si="107">TEXT(FI3,"0.0")</f>
        <v>2.5</v>
      </c>
      <c r="FK3" s="42">
        <v>3</v>
      </c>
      <c r="FL3" s="43">
        <v>3</v>
      </c>
      <c r="FM3" s="197">
        <v>5.4</v>
      </c>
      <c r="FN3" s="499">
        <v>5</v>
      </c>
      <c r="FO3" s="147"/>
      <c r="FP3" s="28">
        <f t="shared" ref="FP3:FP14" si="108">ROUND((FM3*0.4+FN3*0.6),1)</f>
        <v>5.2</v>
      </c>
      <c r="FQ3" s="29">
        <f t="shared" ref="FQ3:FQ14" si="109">ROUND(MAX((FM3*0.4+FN3*0.6),(FM3*0.4+FO3*0.6)),1)</f>
        <v>5.2</v>
      </c>
      <c r="FR3" s="501" t="str">
        <f t="shared" ref="FR3:FR14" si="110">TEXT(FQ3,"0.0")</f>
        <v>5.2</v>
      </c>
      <c r="FS3" s="30" t="str">
        <f t="shared" ref="FS3:FS14" si="111">IF(FQ3&gt;=8.5,"A",IF(FQ3&gt;=8,"B+",IF(FQ3&gt;=7,"B",IF(FQ3&gt;=6.5,"C+",IF(FQ3&gt;=5.5,"C",IF(FQ3&gt;=5,"D+",IF(FQ3&gt;=4,"D","F")))))))</f>
        <v>D+</v>
      </c>
      <c r="FT3" s="31">
        <f t="shared" ref="FT3:FT14" si="112">IF(FS3="A",4,IF(FS3="B+",3.5,IF(FS3="B",3,IF(FS3="C+",2.5,IF(FS3="C",2,IF(FS3="D+",1.5,IF(FS3="D",1,0)))))))</f>
        <v>1.5</v>
      </c>
      <c r="FU3" s="31" t="str">
        <f t="shared" ref="FU3:FU14" si="113">TEXT(FT3,"0.0")</f>
        <v>1.5</v>
      </c>
      <c r="FV3" s="42">
        <v>2</v>
      </c>
      <c r="FW3" s="43">
        <v>2</v>
      </c>
      <c r="FX3" s="863">
        <v>7</v>
      </c>
      <c r="FY3" s="723">
        <v>7</v>
      </c>
      <c r="FZ3" s="831"/>
      <c r="GA3" s="725">
        <f t="shared" ref="GA3:GA14" si="114">ROUND((FX3*0.4+FY3*0.6),1)</f>
        <v>7</v>
      </c>
      <c r="GB3" s="726">
        <f t="shared" ref="GB3:GB14" si="115">ROUND(MAX((FX3*0.4+FY3*0.6),(FX3*0.4+FZ3*0.6)),1)</f>
        <v>7</v>
      </c>
      <c r="GC3" s="727" t="str">
        <f t="shared" ref="GC3:GC14" si="116">TEXT(GB3,"0.0")</f>
        <v>7.0</v>
      </c>
      <c r="GD3" s="728" t="str">
        <f t="shared" ref="GD3:GD14" si="117">IF(GB3&gt;=8.5,"A",IF(GB3&gt;=8,"B+",IF(GB3&gt;=7,"B",IF(GB3&gt;=6.5,"C+",IF(GB3&gt;=5.5,"C",IF(GB3&gt;=5,"D+",IF(GB3&gt;=4,"D","F")))))))</f>
        <v>B</v>
      </c>
      <c r="GE3" s="729">
        <f t="shared" ref="GE3:GE14" si="118">IF(GD3="A",4,IF(GD3="B+",3.5,IF(GD3="B",3,IF(GD3="C+",2.5,IF(GD3="C",2,IF(GD3="D+",1.5,IF(GD3="D",1,0)))))))</f>
        <v>3</v>
      </c>
      <c r="GF3" s="729" t="str">
        <f t="shared" ref="GF3:GF14" si="119">TEXT(GE3,"0.0")</f>
        <v>3.0</v>
      </c>
      <c r="GG3" s="730">
        <v>2</v>
      </c>
      <c r="GH3" s="739">
        <v>2</v>
      </c>
      <c r="GI3" s="867">
        <v>6.4</v>
      </c>
      <c r="GJ3" s="868">
        <v>7</v>
      </c>
      <c r="GK3" s="831"/>
      <c r="GL3" s="827">
        <f t="shared" ref="GL3:GL14" si="120">ROUND((GI3*0.4+GJ3*0.6),1)</f>
        <v>6.8</v>
      </c>
      <c r="GM3" s="839">
        <f t="shared" ref="GM3:GM14" si="121">ROUND(MAX((GI3*0.4+GJ3*0.6),(GI3*0.4+GK3*0.6)),1)</f>
        <v>6.8</v>
      </c>
      <c r="GN3" s="845" t="str">
        <f t="shared" ref="GN3:GN14" si="122">TEXT(GM3,"0.0")</f>
        <v>6.8</v>
      </c>
      <c r="GO3" s="841" t="str">
        <f t="shared" ref="GO3:GO14" si="123">IF(GM3&gt;=8.5,"A",IF(GM3&gt;=8,"B+",IF(GM3&gt;=7,"B",IF(GM3&gt;=6.5,"C+",IF(GM3&gt;=5.5,"C",IF(GM3&gt;=5,"D+",IF(GM3&gt;=4,"D","F")))))))</f>
        <v>C+</v>
      </c>
      <c r="GP3" s="842">
        <f t="shared" ref="GP3:GP14" si="124">IF(GO3="A",4,IF(GO3="B+",3.5,IF(GO3="B",3,IF(GO3="C+",2.5,IF(GO3="C",2,IF(GO3="D+",1.5,IF(GO3="D",1,0)))))))</f>
        <v>2.5</v>
      </c>
      <c r="GQ3" s="842" t="str">
        <f t="shared" ref="GQ3:GQ14" si="125">TEXT(GP3,"0.0")</f>
        <v>2.5</v>
      </c>
      <c r="GR3" s="846">
        <v>2</v>
      </c>
      <c r="GS3" s="844">
        <v>2</v>
      </c>
      <c r="GT3" s="867">
        <v>5.8</v>
      </c>
      <c r="GU3" s="822">
        <v>7</v>
      </c>
      <c r="GV3" s="736"/>
      <c r="GW3" s="827">
        <f t="shared" ref="GW3:GW14" si="126">ROUND((GT3*0.4+GU3*0.6),1)</f>
        <v>6.5</v>
      </c>
      <c r="GX3" s="839">
        <f t="shared" ref="GX3:GX14" si="127">ROUND(MAX((GT3*0.4+GU3*0.6),(GT3*0.4+GV3*0.6)),1)</f>
        <v>6.5</v>
      </c>
      <c r="GY3" s="845" t="str">
        <f t="shared" ref="GY3:GY14" si="128">TEXT(GX3,"0.0")</f>
        <v>6.5</v>
      </c>
      <c r="GZ3" s="841" t="str">
        <f t="shared" ref="GZ3:GZ14" si="129">IF(GX3&gt;=8.5,"A",IF(GX3&gt;=8,"B+",IF(GX3&gt;=7,"B",IF(GX3&gt;=6.5,"C+",IF(GX3&gt;=5.5,"C",IF(GX3&gt;=5,"D+",IF(GX3&gt;=4,"D","F")))))))</f>
        <v>C+</v>
      </c>
      <c r="HA3" s="842">
        <f t="shared" ref="HA3:HA14" si="130">IF(GZ3="A",4,IF(GZ3="B+",3.5,IF(GZ3="B",3,IF(GZ3="C+",2.5,IF(GZ3="C",2,IF(GZ3="D+",1.5,IF(GZ3="D",1,0)))))))</f>
        <v>2.5</v>
      </c>
      <c r="HB3" s="842" t="str">
        <f t="shared" ref="HB3:HB14" si="131">TEXT(HA3,"0.0")</f>
        <v>2.5</v>
      </c>
      <c r="HC3" s="846">
        <v>2</v>
      </c>
      <c r="HD3" s="844">
        <v>2</v>
      </c>
      <c r="HE3" s="961">
        <v>7</v>
      </c>
      <c r="HF3" s="746">
        <v>9</v>
      </c>
      <c r="HG3" s="962"/>
      <c r="HH3" s="725">
        <f t="shared" ref="HH3:HH14" si="132">ROUND((HE3*0.4+HF3*0.6),1)</f>
        <v>8.1999999999999993</v>
      </c>
      <c r="HI3" s="726">
        <f t="shared" ref="HI3:HI14" si="133">ROUND(MAX((HE3*0.4+HF3*0.6),(HE3*0.4+HG3*0.6)),1)</f>
        <v>8.1999999999999993</v>
      </c>
      <c r="HJ3" s="727" t="str">
        <f t="shared" ref="HJ3:HJ14" si="134">TEXT(HI3,"0.0")</f>
        <v>8.2</v>
      </c>
      <c r="HK3" s="728" t="str">
        <f t="shared" ref="HK3:HK14" si="135">IF(HI3&gt;=8.5,"A",IF(HI3&gt;=8,"B+",IF(HI3&gt;=7,"B",IF(HI3&gt;=6.5,"C+",IF(HI3&gt;=5.5,"C",IF(HI3&gt;=5,"D+",IF(HI3&gt;=4,"D","F")))))))</f>
        <v>B+</v>
      </c>
      <c r="HL3" s="729">
        <f t="shared" ref="HL3:HL14" si="136">IF(HK3="A",4,IF(HK3="B+",3.5,IF(HK3="B",3,IF(HK3="C+",2.5,IF(HK3="C",2,IF(HK3="D+",1.5,IF(HK3="D",1,0)))))))</f>
        <v>3.5</v>
      </c>
      <c r="HM3" s="729" t="str">
        <f t="shared" ref="HM3:HM14" si="137">TEXT(HL3,"0.0")</f>
        <v>3.5</v>
      </c>
      <c r="HN3" s="730">
        <v>2</v>
      </c>
      <c r="HO3" s="739">
        <v>2</v>
      </c>
      <c r="HP3" s="694">
        <f t="shared" ref="HP3:HP14" si="138">HN3+HC3+GR3+GG3+FV3+FK3+EZ3+EO3+ED3+DS3</f>
        <v>21</v>
      </c>
      <c r="HQ3" s="695">
        <f t="shared" ref="HQ3:HQ14" si="139">(HN3*HL3+HC3*HA3+GR3*GP3+GG3*GE3+FV3*FT3+FK3*FI3+EZ3*EX3+EO3*EM3+ED3*EB3+DS3*DQ3)/HP3</f>
        <v>2.5714285714285716</v>
      </c>
      <c r="HR3" s="696" t="str">
        <f t="shared" si="27"/>
        <v>2.57</v>
      </c>
      <c r="HS3" s="697" t="str">
        <f t="shared" si="28"/>
        <v>Lên lớp</v>
      </c>
      <c r="HT3" s="698">
        <f t="shared" ref="HT3:HT14" si="140">DB3+HP3</f>
        <v>39</v>
      </c>
      <c r="HU3" s="695">
        <f t="shared" ref="HU3:HU14" si="141">(DC3*DB3+HP3*HQ3)/HT3</f>
        <v>2.3846153846153846</v>
      </c>
      <c r="HV3" s="696" t="str">
        <f t="shared" si="29"/>
        <v>2.38</v>
      </c>
      <c r="HW3" s="699">
        <f t="shared" ref="HW3:HW14" si="142">HO3+HD3+GS3+GH3+FW3+FL3+FA3+EP3+EE3+DT3+DA3+CP3+CE3+BT3+BI3+AX3+AM3+AB3</f>
        <v>37</v>
      </c>
      <c r="HX3" s="700">
        <f t="shared" ref="HX3:HX14" si="143">(HO3*HI3+HD3*GX3+GS3*GM3+GH3*GB3+FW3*FQ3+FL3*FF3+FA3*EU3+EP3*EJ3+EE3*DY3+DT3*DN3+DA3*CU3+CP3*CJ3+CE3*BY3+BT3*BN3+BI3*BC3+AX3*AR3+AM3*AG3+AB3*V3)/HW3</f>
        <v>6.7621621621621619</v>
      </c>
      <c r="HY3" s="701">
        <f t="shared" ref="HY3:HY14" si="144">(HO3*HL3+HD3*HA3+GS3*GP3+GH3*GE3+FW3*FT3+FL3*FI3+FA3*EX3+EP3*EM3+EE3*EB3+DT3*DQ3+DA3*CX3+CP3*CM3+CE3*CB3+BT3*BQ3+BI3*BF3+AX3*AU3+AM3*AJ3+AB3*Y3)/HW3</f>
        <v>2.5135135135135136</v>
      </c>
      <c r="HZ3" s="702" t="str">
        <f t="shared" si="30"/>
        <v>Lên lớp</v>
      </c>
      <c r="IA3" s="972"/>
      <c r="IB3" s="970">
        <v>7.2</v>
      </c>
      <c r="IC3" s="908">
        <v>7</v>
      </c>
      <c r="ID3" s="976"/>
      <c r="IE3" s="910">
        <f t="shared" ref="IE3:IE14" si="145">ROUND((IB3*0.4+IC3*0.6),1)</f>
        <v>7.1</v>
      </c>
      <c r="IF3" s="911">
        <f t="shared" ref="IF3:IF14" si="146">ROUND(MAX((IB3*0.4+IC3*0.6),(IB3*0.4+ID3*0.6)),1)</f>
        <v>7.1</v>
      </c>
      <c r="IG3" s="912" t="str">
        <f t="shared" ref="IG3:IG14" si="147">TEXT(IF3,"0.0")</f>
        <v>7.1</v>
      </c>
      <c r="IH3" s="913" t="str">
        <f t="shared" ref="IH3:IH14" si="148">IF(IF3&gt;=8.5,"A",IF(IF3&gt;=8,"B+",IF(IF3&gt;=7,"B",IF(IF3&gt;=6.5,"C+",IF(IF3&gt;=5.5,"C",IF(IF3&gt;=5,"D+",IF(IF3&gt;=4,"D","F")))))))</f>
        <v>B</v>
      </c>
      <c r="II3" s="914">
        <f t="shared" ref="II3:II14" si="149">IF(IH3="A",4,IF(IH3="B+",3.5,IF(IH3="B",3,IF(IH3="C+",2.5,IF(IH3="C",2,IF(IH3="D+",1.5,IF(IH3="D",1,0)))))))</f>
        <v>3</v>
      </c>
      <c r="IJ3" s="914" t="str">
        <f t="shared" ref="IJ3:IJ14" si="150">TEXT(II3,"0.0")</f>
        <v>3.0</v>
      </c>
      <c r="IK3" s="915">
        <v>3</v>
      </c>
      <c r="IL3" s="916">
        <v>3</v>
      </c>
      <c r="IM3" s="970">
        <v>6.4</v>
      </c>
      <c r="IN3" s="908">
        <v>5</v>
      </c>
      <c r="IO3" s="1039"/>
      <c r="IP3" s="28">
        <f t="shared" ref="IP3:IP14" si="151">ROUND((IM3*0.4+IN3*0.6),1)</f>
        <v>5.6</v>
      </c>
      <c r="IQ3" s="29">
        <f t="shared" ref="IQ3:IQ14" si="152">ROUND(MAX((IM3*0.4+IN3*0.6),(IM3*0.4+IO3*0.6)),1)</f>
        <v>5.6</v>
      </c>
      <c r="IR3" s="501" t="str">
        <f t="shared" ref="IR3:IR14" si="153">TEXT(IQ3,"0.0")</f>
        <v>5.6</v>
      </c>
      <c r="IS3" s="30" t="str">
        <f t="shared" ref="IS3:IS14" si="154">IF(IQ3&gt;=8.5,"A",IF(IQ3&gt;=8,"B+",IF(IQ3&gt;=7,"B",IF(IQ3&gt;=6.5,"C+",IF(IQ3&gt;=5.5,"C",IF(IQ3&gt;=5,"D+",IF(IQ3&gt;=4,"D","F")))))))</f>
        <v>C</v>
      </c>
      <c r="IT3" s="31">
        <f t="shared" ref="IT3:IT14" si="155">IF(IS3="A",4,IF(IS3="B+",3.5,IF(IS3="B",3,IF(IS3="C+",2.5,IF(IS3="C",2,IF(IS3="D+",1.5,IF(IS3="D",1,0)))))))</f>
        <v>2</v>
      </c>
      <c r="IU3" s="31" t="str">
        <f t="shared" ref="IU3:IU14" si="156">TEXT(IT3,"0.0")</f>
        <v>2.0</v>
      </c>
      <c r="IV3" s="42">
        <v>3</v>
      </c>
      <c r="IW3" s="43">
        <v>3</v>
      </c>
      <c r="IX3" s="146">
        <v>7.2</v>
      </c>
      <c r="IY3" s="1045">
        <v>6.5</v>
      </c>
      <c r="IZ3" s="37"/>
      <c r="JA3" s="28">
        <f t="shared" ref="JA3:JA14" si="157">ROUND((IX3*0.4+IY3*0.6),1)</f>
        <v>6.8</v>
      </c>
      <c r="JB3" s="29">
        <f t="shared" ref="JB3:JB14" si="158">ROUND(MAX((IX3*0.4+IY3*0.6),(IX3*0.4+IZ3*0.6)),1)</f>
        <v>6.8</v>
      </c>
      <c r="JC3" s="501" t="str">
        <f t="shared" ref="JC3:JC14" si="159">TEXT(JB3,"0.0")</f>
        <v>6.8</v>
      </c>
      <c r="JD3" s="30" t="str">
        <f t="shared" ref="JD3:JD14" si="160">IF(JB3&gt;=8.5,"A",IF(JB3&gt;=8,"B+",IF(JB3&gt;=7,"B",IF(JB3&gt;=6.5,"C+",IF(JB3&gt;=5.5,"C",IF(JB3&gt;=5,"D+",IF(JB3&gt;=4,"D","F")))))))</f>
        <v>C+</v>
      </c>
      <c r="JE3" s="31">
        <f t="shared" ref="JE3:JE14" si="161">IF(JD3="A",4,IF(JD3="B+",3.5,IF(JD3="B",3,IF(JD3="C+",2.5,IF(JD3="C",2,IF(JD3="D+",1.5,IF(JD3="D",1,0)))))))</f>
        <v>2.5</v>
      </c>
      <c r="JF3" s="31" t="str">
        <f t="shared" ref="JF3:JF14" si="162">TEXT(JE3,"0.0")</f>
        <v>2.5</v>
      </c>
      <c r="JG3" s="42">
        <v>3</v>
      </c>
      <c r="JH3" s="43">
        <v>3</v>
      </c>
      <c r="JI3" s="146">
        <v>7</v>
      </c>
      <c r="JJ3" s="506">
        <v>7</v>
      </c>
      <c r="JK3" s="37"/>
      <c r="JL3" s="28">
        <f t="shared" ref="JL3:JL14" si="163">ROUND((JI3*0.4+JJ3*0.6),1)</f>
        <v>7</v>
      </c>
      <c r="JM3" s="29">
        <f t="shared" ref="JM3:JM14" si="164">ROUND(MAX((JI3*0.4+JJ3*0.6),(JI3*0.4+JK3*0.6)),1)</f>
        <v>7</v>
      </c>
      <c r="JN3" s="501" t="str">
        <f t="shared" ref="JN3:JN14" si="165">TEXT(JM3,"0.0")</f>
        <v>7.0</v>
      </c>
      <c r="JO3" s="30" t="str">
        <f t="shared" ref="JO3:JO14" si="166">IF(JM3&gt;=8.5,"A",IF(JM3&gt;=8,"B+",IF(JM3&gt;=7,"B",IF(JM3&gt;=6.5,"C+",IF(JM3&gt;=5.5,"C",IF(JM3&gt;=5,"D+",IF(JM3&gt;=4,"D","F")))))))</f>
        <v>B</v>
      </c>
      <c r="JP3" s="31">
        <f t="shared" ref="JP3:JP14" si="167">IF(JO3="A",4,IF(JO3="B+",3.5,IF(JO3="B",3,IF(JO3="C+",2.5,IF(JO3="C",2,IF(JO3="D+",1.5,IF(JO3="D",1,0)))))))</f>
        <v>3</v>
      </c>
      <c r="JQ3" s="31" t="str">
        <f t="shared" ref="JQ3:JQ14" si="168">TEXT(JP3,"0.0")</f>
        <v>3.0</v>
      </c>
      <c r="JR3" s="42">
        <v>2</v>
      </c>
      <c r="JS3" s="43">
        <v>2</v>
      </c>
      <c r="JT3" s="146">
        <v>8</v>
      </c>
      <c r="JU3" s="506">
        <v>8</v>
      </c>
      <c r="JV3" s="37"/>
      <c r="JW3" s="28">
        <f t="shared" ref="JW3:JW14" si="169">ROUND((JT3*0.4+JU3*0.6),1)</f>
        <v>8</v>
      </c>
      <c r="JX3" s="29">
        <f t="shared" ref="JX3:JX14" si="170">ROUND(MAX((JT3*0.4+JU3*0.6),(JT3*0.4+JV3*0.6)),1)</f>
        <v>8</v>
      </c>
      <c r="JY3" s="501" t="str">
        <f t="shared" ref="JY3:JY14" si="171">TEXT(JX3,"0.0")</f>
        <v>8.0</v>
      </c>
      <c r="JZ3" s="30" t="str">
        <f t="shared" ref="JZ3:JZ14" si="172">IF(JX3&gt;=8.5,"A",IF(JX3&gt;=8,"B+",IF(JX3&gt;=7,"B",IF(JX3&gt;=6.5,"C+",IF(JX3&gt;=5.5,"C",IF(JX3&gt;=5,"D+",IF(JX3&gt;=4,"D","F")))))))</f>
        <v>B+</v>
      </c>
      <c r="KA3" s="31">
        <f t="shared" ref="KA3:KA14" si="173">IF(JZ3="A",4,IF(JZ3="B+",3.5,IF(JZ3="B",3,IF(JZ3="C+",2.5,IF(JZ3="C",2,IF(JZ3="D+",1.5,IF(JZ3="D",1,0)))))))</f>
        <v>3.5</v>
      </c>
      <c r="KB3" s="31" t="str">
        <f t="shared" ref="KB3:KB14" si="174">TEXT(KA3,"0.0")</f>
        <v>3.5</v>
      </c>
      <c r="KC3" s="42">
        <v>2</v>
      </c>
      <c r="KD3" s="43">
        <v>2</v>
      </c>
      <c r="KE3" s="146">
        <v>8.1999999999999993</v>
      </c>
      <c r="KF3" s="506">
        <v>8</v>
      </c>
      <c r="KG3" s="37"/>
      <c r="KH3" s="28">
        <f t="shared" ref="KH3:KH14" si="175">ROUND((KE3*0.4+KF3*0.6),1)</f>
        <v>8.1</v>
      </c>
      <c r="KI3" s="29">
        <f t="shared" ref="KI3:KI14" si="176">ROUND(MAX((KE3*0.4+KF3*0.6),(KE3*0.4+KG3*0.6)),1)</f>
        <v>8.1</v>
      </c>
      <c r="KJ3" s="501" t="str">
        <f t="shared" ref="KJ3:KJ14" si="177">TEXT(KI3,"0.0")</f>
        <v>8.1</v>
      </c>
      <c r="KK3" s="30" t="str">
        <f t="shared" ref="KK3:KK14" si="178">IF(KI3&gt;=8.5,"A",IF(KI3&gt;=8,"B+",IF(KI3&gt;=7,"B",IF(KI3&gt;=6.5,"C+",IF(KI3&gt;=5.5,"C",IF(KI3&gt;=5,"D+",IF(KI3&gt;=4,"D","F")))))))</f>
        <v>B+</v>
      </c>
      <c r="KL3" s="31">
        <f t="shared" ref="KL3:KL14" si="179">IF(KK3="A",4,IF(KK3="B+",3.5,IF(KK3="B",3,IF(KK3="C+",2.5,IF(KK3="C",2,IF(KK3="D+",1.5,IF(KK3="D",1,0)))))))</f>
        <v>3.5</v>
      </c>
      <c r="KM3" s="31" t="str">
        <f t="shared" ref="KM3:KM14" si="180">TEXT(KL3,"0.0")</f>
        <v>3.5</v>
      </c>
      <c r="KN3" s="42">
        <v>5</v>
      </c>
      <c r="KO3" s="43">
        <v>5</v>
      </c>
      <c r="KP3" s="182">
        <f t="shared" ref="KP3:KP14" si="181">IK3+IV3+JG3+JR3+KC3+KN3</f>
        <v>18</v>
      </c>
      <c r="KQ3" s="87">
        <f t="shared" ref="KQ3:KQ14" si="182">(II3*IK3+IT3*IV3+JE3*JG3+JP3*JR3+KA3*KC3+KL3*KN3)/KP3</f>
        <v>2.9444444444444446</v>
      </c>
      <c r="KR3" s="88" t="str">
        <f t="shared" si="43"/>
        <v>2.94</v>
      </c>
    </row>
    <row r="4" spans="1:305" ht="18.75" x14ac:dyDescent="0.3">
      <c r="A4" s="163">
        <v>4</v>
      </c>
      <c r="B4" s="306" t="s">
        <v>708</v>
      </c>
      <c r="C4" s="392" t="s">
        <v>754</v>
      </c>
      <c r="D4" s="622" t="s">
        <v>755</v>
      </c>
      <c r="E4" s="624" t="s">
        <v>13</v>
      </c>
      <c r="F4" s="37"/>
      <c r="G4" s="334" t="s">
        <v>781</v>
      </c>
      <c r="H4" s="276" t="s">
        <v>23</v>
      </c>
      <c r="I4" s="563" t="s">
        <v>179</v>
      </c>
      <c r="J4" s="169">
        <v>6.8</v>
      </c>
      <c r="K4" s="1" t="str">
        <f t="shared" si="0"/>
        <v>C+</v>
      </c>
      <c r="L4" s="2">
        <f t="shared" si="1"/>
        <v>2.5</v>
      </c>
      <c r="M4" s="170" t="str">
        <f t="shared" si="2"/>
        <v>2.5</v>
      </c>
      <c r="N4" s="166">
        <v>5.3</v>
      </c>
      <c r="O4" s="1" t="str">
        <f t="shared" si="3"/>
        <v>D+</v>
      </c>
      <c r="P4" s="2">
        <f t="shared" si="4"/>
        <v>1.5</v>
      </c>
      <c r="Q4" s="170" t="str">
        <f t="shared" si="5"/>
        <v>1.5</v>
      </c>
      <c r="R4" s="180">
        <v>7</v>
      </c>
      <c r="S4" s="55">
        <v>6</v>
      </c>
      <c r="T4" s="55"/>
      <c r="U4" s="28">
        <f t="shared" si="6"/>
        <v>6.4</v>
      </c>
      <c r="V4" s="29">
        <f t="shared" si="7"/>
        <v>6.4</v>
      </c>
      <c r="W4" s="232" t="str">
        <f t="shared" si="8"/>
        <v>6.4</v>
      </c>
      <c r="X4" s="30" t="str">
        <f t="shared" si="9"/>
        <v>C</v>
      </c>
      <c r="Y4" s="31">
        <f t="shared" si="10"/>
        <v>2</v>
      </c>
      <c r="Z4" s="31" t="str">
        <f t="shared" si="11"/>
        <v>2.0</v>
      </c>
      <c r="AA4" s="42">
        <v>2</v>
      </c>
      <c r="AB4" s="43">
        <v>2</v>
      </c>
      <c r="AC4" s="188">
        <v>7</v>
      </c>
      <c r="AD4" s="65">
        <v>7</v>
      </c>
      <c r="AE4" s="65"/>
      <c r="AF4" s="28">
        <f t="shared" si="44"/>
        <v>7</v>
      </c>
      <c r="AG4" s="29">
        <f t="shared" si="45"/>
        <v>7</v>
      </c>
      <c r="AH4" s="325" t="str">
        <f t="shared" si="12"/>
        <v>7.0</v>
      </c>
      <c r="AI4" s="30" t="str">
        <f t="shared" si="13"/>
        <v>B</v>
      </c>
      <c r="AJ4" s="31">
        <f t="shared" si="14"/>
        <v>3</v>
      </c>
      <c r="AK4" s="31" t="str">
        <f t="shared" si="15"/>
        <v>3.0</v>
      </c>
      <c r="AL4" s="42">
        <v>1</v>
      </c>
      <c r="AM4" s="43">
        <v>1</v>
      </c>
      <c r="AN4" s="146">
        <v>5</v>
      </c>
      <c r="AO4" s="147">
        <v>6</v>
      </c>
      <c r="AP4" s="157"/>
      <c r="AQ4" s="28">
        <f t="shared" si="46"/>
        <v>5.6</v>
      </c>
      <c r="AR4" s="29">
        <f t="shared" si="47"/>
        <v>5.6</v>
      </c>
      <c r="AS4" s="325" t="str">
        <f t="shared" si="48"/>
        <v>5.6</v>
      </c>
      <c r="AT4" s="30" t="str">
        <f t="shared" si="49"/>
        <v>C</v>
      </c>
      <c r="AU4" s="31">
        <f t="shared" si="50"/>
        <v>2</v>
      </c>
      <c r="AV4" s="31" t="str">
        <f t="shared" si="16"/>
        <v>2.0</v>
      </c>
      <c r="AW4" s="42">
        <v>2</v>
      </c>
      <c r="AX4" s="43">
        <v>2</v>
      </c>
      <c r="AY4" s="411">
        <v>6</v>
      </c>
      <c r="AZ4" s="147">
        <v>5</v>
      </c>
      <c r="BA4" s="157"/>
      <c r="BB4" s="28">
        <f t="shared" si="51"/>
        <v>5.4</v>
      </c>
      <c r="BC4" s="29">
        <f t="shared" si="52"/>
        <v>5.4</v>
      </c>
      <c r="BD4" s="325" t="str">
        <f t="shared" si="53"/>
        <v>5.4</v>
      </c>
      <c r="BE4" s="30" t="str">
        <f t="shared" si="54"/>
        <v>D+</v>
      </c>
      <c r="BF4" s="31">
        <f t="shared" si="55"/>
        <v>1.5</v>
      </c>
      <c r="BG4" s="31" t="str">
        <f t="shared" si="56"/>
        <v>1.5</v>
      </c>
      <c r="BH4" s="42">
        <v>4</v>
      </c>
      <c r="BI4" s="43">
        <v>4</v>
      </c>
      <c r="BJ4" s="188">
        <v>5.2</v>
      </c>
      <c r="BK4" s="68">
        <v>3</v>
      </c>
      <c r="BL4" s="68">
        <v>3</v>
      </c>
      <c r="BM4" s="28">
        <f t="shared" si="57"/>
        <v>3.9</v>
      </c>
      <c r="BN4" s="29">
        <f t="shared" si="17"/>
        <v>3.9</v>
      </c>
      <c r="BO4" s="325" t="str">
        <f t="shared" si="18"/>
        <v>3.9</v>
      </c>
      <c r="BP4" s="30" t="str">
        <f t="shared" si="19"/>
        <v>F</v>
      </c>
      <c r="BQ4" s="31">
        <f t="shared" si="20"/>
        <v>0</v>
      </c>
      <c r="BR4" s="31" t="str">
        <f t="shared" si="21"/>
        <v>0.0</v>
      </c>
      <c r="BS4" s="42">
        <v>2</v>
      </c>
      <c r="BT4" s="43"/>
      <c r="BU4" s="214">
        <v>5</v>
      </c>
      <c r="BV4" s="73">
        <v>5</v>
      </c>
      <c r="BW4" s="73"/>
      <c r="BX4" s="28">
        <f t="shared" si="58"/>
        <v>5</v>
      </c>
      <c r="BY4" s="29">
        <f t="shared" si="59"/>
        <v>5</v>
      </c>
      <c r="BZ4" s="325" t="str">
        <f t="shared" si="60"/>
        <v>5.0</v>
      </c>
      <c r="CA4" s="30" t="str">
        <f t="shared" si="61"/>
        <v>D+</v>
      </c>
      <c r="CB4" s="31">
        <f t="shared" si="62"/>
        <v>1.5</v>
      </c>
      <c r="CC4" s="31" t="str">
        <f t="shared" si="63"/>
        <v>1.5</v>
      </c>
      <c r="CD4" s="42">
        <v>2</v>
      </c>
      <c r="CE4" s="43">
        <v>2</v>
      </c>
      <c r="CF4" s="48">
        <v>9</v>
      </c>
      <c r="CG4" s="55">
        <v>9</v>
      </c>
      <c r="CH4" s="55"/>
      <c r="CI4" s="28">
        <f t="shared" si="64"/>
        <v>9</v>
      </c>
      <c r="CJ4" s="29">
        <f t="shared" si="65"/>
        <v>9</v>
      </c>
      <c r="CK4" s="501" t="str">
        <f t="shared" si="66"/>
        <v>9.0</v>
      </c>
      <c r="CL4" s="30" t="str">
        <f t="shared" si="22"/>
        <v>A</v>
      </c>
      <c r="CM4" s="31">
        <f t="shared" si="23"/>
        <v>4</v>
      </c>
      <c r="CN4" s="31" t="str">
        <f t="shared" si="24"/>
        <v>4.0</v>
      </c>
      <c r="CO4" s="42">
        <v>3</v>
      </c>
      <c r="CP4" s="43">
        <v>3</v>
      </c>
      <c r="CQ4" s="180">
        <v>7.3</v>
      </c>
      <c r="CR4" s="70">
        <v>6</v>
      </c>
      <c r="CS4" s="70"/>
      <c r="CT4" s="28">
        <f t="shared" si="67"/>
        <v>6.5</v>
      </c>
      <c r="CU4" s="29">
        <f t="shared" si="68"/>
        <v>6.5</v>
      </c>
      <c r="CV4" s="501" t="str">
        <f t="shared" si="69"/>
        <v>6.5</v>
      </c>
      <c r="CW4" s="30" t="str">
        <f t="shared" si="70"/>
        <v>C+</v>
      </c>
      <c r="CX4" s="31">
        <f t="shared" si="71"/>
        <v>2.5</v>
      </c>
      <c r="CY4" s="31" t="str">
        <f t="shared" si="72"/>
        <v>2.5</v>
      </c>
      <c r="CZ4" s="42">
        <v>2</v>
      </c>
      <c r="DA4" s="43">
        <v>2</v>
      </c>
      <c r="DB4" s="84">
        <f t="shared" si="73"/>
        <v>18</v>
      </c>
      <c r="DC4" s="87">
        <f t="shared" si="74"/>
        <v>2.0555555555555554</v>
      </c>
      <c r="DD4" s="88" t="str">
        <f t="shared" si="75"/>
        <v>2.06</v>
      </c>
      <c r="DE4" s="64" t="str">
        <f t="shared" si="76"/>
        <v>Lên lớp</v>
      </c>
      <c r="DF4" s="128">
        <f t="shared" si="77"/>
        <v>16</v>
      </c>
      <c r="DG4" s="129">
        <f t="shared" si="78"/>
        <v>2.3125</v>
      </c>
      <c r="DH4" s="64" t="str">
        <f t="shared" si="79"/>
        <v>Lên lớp</v>
      </c>
      <c r="DI4" s="504"/>
      <c r="DJ4" s="48">
        <v>6.7</v>
      </c>
      <c r="DK4" s="70">
        <v>7</v>
      </c>
      <c r="DL4" s="602"/>
      <c r="DM4" s="28">
        <f t="shared" si="80"/>
        <v>6.9</v>
      </c>
      <c r="DN4" s="29">
        <f t="shared" si="81"/>
        <v>6.9</v>
      </c>
      <c r="DO4" s="501" t="str">
        <f t="shared" si="82"/>
        <v>6.9</v>
      </c>
      <c r="DP4" s="30" t="str">
        <f t="shared" si="83"/>
        <v>C+</v>
      </c>
      <c r="DQ4" s="31">
        <f t="shared" si="84"/>
        <v>2.5</v>
      </c>
      <c r="DR4" s="31" t="str">
        <f t="shared" si="85"/>
        <v>2.5</v>
      </c>
      <c r="DS4" s="42">
        <v>2</v>
      </c>
      <c r="DT4" s="43">
        <v>2</v>
      </c>
      <c r="DU4" s="48">
        <v>5.6</v>
      </c>
      <c r="DV4" s="70">
        <v>6</v>
      </c>
      <c r="DW4" s="602"/>
      <c r="DX4" s="28">
        <f t="shared" si="86"/>
        <v>5.8</v>
      </c>
      <c r="DY4" s="29">
        <f t="shared" si="87"/>
        <v>5.8</v>
      </c>
      <c r="DZ4" s="501" t="str">
        <f t="shared" si="88"/>
        <v>5.8</v>
      </c>
      <c r="EA4" s="30" t="str">
        <f t="shared" si="89"/>
        <v>C</v>
      </c>
      <c r="EB4" s="31">
        <f t="shared" si="25"/>
        <v>2</v>
      </c>
      <c r="EC4" s="31" t="str">
        <f t="shared" si="26"/>
        <v>2.0</v>
      </c>
      <c r="ED4" s="42">
        <v>3</v>
      </c>
      <c r="EE4" s="43">
        <v>3</v>
      </c>
      <c r="EF4" s="180">
        <v>6.4</v>
      </c>
      <c r="EG4" s="70">
        <v>8</v>
      </c>
      <c r="EH4" s="602"/>
      <c r="EI4" s="28">
        <f t="shared" si="90"/>
        <v>7.4</v>
      </c>
      <c r="EJ4" s="29">
        <f t="shared" si="91"/>
        <v>7.4</v>
      </c>
      <c r="EK4" s="501" t="str">
        <f t="shared" si="92"/>
        <v>7.4</v>
      </c>
      <c r="EL4" s="30" t="str">
        <f t="shared" si="93"/>
        <v>B</v>
      </c>
      <c r="EM4" s="31">
        <f t="shared" si="94"/>
        <v>3</v>
      </c>
      <c r="EN4" s="31" t="str">
        <f t="shared" si="95"/>
        <v>3.0</v>
      </c>
      <c r="EO4" s="42">
        <v>1</v>
      </c>
      <c r="EP4" s="43">
        <v>1</v>
      </c>
      <c r="EQ4" s="180">
        <v>6.2</v>
      </c>
      <c r="ER4" s="70">
        <v>6</v>
      </c>
      <c r="ES4" s="70"/>
      <c r="ET4" s="28">
        <f t="shared" si="96"/>
        <v>6.1</v>
      </c>
      <c r="EU4" s="29">
        <f t="shared" si="97"/>
        <v>6.1</v>
      </c>
      <c r="EV4" s="501" t="str">
        <f t="shared" si="98"/>
        <v>6.1</v>
      </c>
      <c r="EW4" s="30" t="str">
        <f t="shared" si="99"/>
        <v>C</v>
      </c>
      <c r="EX4" s="31">
        <f t="shared" si="100"/>
        <v>2</v>
      </c>
      <c r="EY4" s="31" t="str">
        <f t="shared" si="101"/>
        <v>2.0</v>
      </c>
      <c r="EZ4" s="42">
        <v>2</v>
      </c>
      <c r="FA4" s="43">
        <v>2</v>
      </c>
      <c r="FB4" s="180">
        <v>6.3</v>
      </c>
      <c r="FC4" s="55">
        <v>5</v>
      </c>
      <c r="FD4" s="55"/>
      <c r="FE4" s="28">
        <f t="shared" si="102"/>
        <v>5.5</v>
      </c>
      <c r="FF4" s="29">
        <f t="shared" si="103"/>
        <v>5.5</v>
      </c>
      <c r="FG4" s="501" t="str">
        <f t="shared" si="104"/>
        <v>5.5</v>
      </c>
      <c r="FH4" s="30" t="str">
        <f t="shared" si="105"/>
        <v>C</v>
      </c>
      <c r="FI4" s="31">
        <f t="shared" si="106"/>
        <v>2</v>
      </c>
      <c r="FJ4" s="31" t="str">
        <f t="shared" si="107"/>
        <v>2.0</v>
      </c>
      <c r="FK4" s="42">
        <v>3</v>
      </c>
      <c r="FL4" s="43">
        <v>3</v>
      </c>
      <c r="FM4" s="197">
        <v>5.4</v>
      </c>
      <c r="FN4" s="499">
        <v>4</v>
      </c>
      <c r="FO4" s="147"/>
      <c r="FP4" s="28">
        <f t="shared" si="108"/>
        <v>4.5999999999999996</v>
      </c>
      <c r="FQ4" s="29">
        <f t="shared" si="109"/>
        <v>4.5999999999999996</v>
      </c>
      <c r="FR4" s="501" t="str">
        <f t="shared" si="110"/>
        <v>4.6</v>
      </c>
      <c r="FS4" s="30" t="str">
        <f t="shared" si="111"/>
        <v>D</v>
      </c>
      <c r="FT4" s="31">
        <f t="shared" si="112"/>
        <v>1</v>
      </c>
      <c r="FU4" s="31" t="str">
        <f t="shared" si="113"/>
        <v>1.0</v>
      </c>
      <c r="FV4" s="42">
        <v>2</v>
      </c>
      <c r="FW4" s="43">
        <v>2</v>
      </c>
      <c r="FX4" s="863">
        <v>6.6</v>
      </c>
      <c r="FY4" s="723">
        <v>7</v>
      </c>
      <c r="FZ4" s="831"/>
      <c r="GA4" s="725">
        <f t="shared" si="114"/>
        <v>6.8</v>
      </c>
      <c r="GB4" s="726">
        <f t="shared" si="115"/>
        <v>6.8</v>
      </c>
      <c r="GC4" s="727" t="str">
        <f t="shared" si="116"/>
        <v>6.8</v>
      </c>
      <c r="GD4" s="728" t="str">
        <f t="shared" si="117"/>
        <v>C+</v>
      </c>
      <c r="GE4" s="729">
        <f t="shared" si="118"/>
        <v>2.5</v>
      </c>
      <c r="GF4" s="729" t="str">
        <f t="shared" si="119"/>
        <v>2.5</v>
      </c>
      <c r="GG4" s="730">
        <v>2</v>
      </c>
      <c r="GH4" s="739">
        <v>2</v>
      </c>
      <c r="GI4" s="867">
        <v>6.8</v>
      </c>
      <c r="GJ4" s="868">
        <v>6</v>
      </c>
      <c r="GK4" s="831"/>
      <c r="GL4" s="827">
        <f t="shared" si="120"/>
        <v>6.3</v>
      </c>
      <c r="GM4" s="839">
        <f t="shared" si="121"/>
        <v>6.3</v>
      </c>
      <c r="GN4" s="845" t="str">
        <f t="shared" si="122"/>
        <v>6.3</v>
      </c>
      <c r="GO4" s="841" t="str">
        <f t="shared" si="123"/>
        <v>C</v>
      </c>
      <c r="GP4" s="842">
        <f t="shared" si="124"/>
        <v>2</v>
      </c>
      <c r="GQ4" s="842" t="str">
        <f t="shared" si="125"/>
        <v>2.0</v>
      </c>
      <c r="GR4" s="846">
        <v>2</v>
      </c>
      <c r="GS4" s="844">
        <v>2</v>
      </c>
      <c r="GT4" s="867">
        <v>5.6</v>
      </c>
      <c r="GU4" s="822">
        <v>6</v>
      </c>
      <c r="GV4" s="736"/>
      <c r="GW4" s="827">
        <f t="shared" si="126"/>
        <v>5.8</v>
      </c>
      <c r="GX4" s="839">
        <f t="shared" si="127"/>
        <v>5.8</v>
      </c>
      <c r="GY4" s="845" t="str">
        <f t="shared" si="128"/>
        <v>5.8</v>
      </c>
      <c r="GZ4" s="841" t="str">
        <f t="shared" si="129"/>
        <v>C</v>
      </c>
      <c r="HA4" s="842">
        <f t="shared" si="130"/>
        <v>2</v>
      </c>
      <c r="HB4" s="842" t="str">
        <f t="shared" si="131"/>
        <v>2.0</v>
      </c>
      <c r="HC4" s="846">
        <v>2</v>
      </c>
      <c r="HD4" s="844">
        <v>2</v>
      </c>
      <c r="HE4" s="961">
        <v>6.8</v>
      </c>
      <c r="HF4" s="746">
        <v>7</v>
      </c>
      <c r="HG4" s="736"/>
      <c r="HH4" s="725">
        <f t="shared" si="132"/>
        <v>6.9</v>
      </c>
      <c r="HI4" s="726">
        <f t="shared" si="133"/>
        <v>6.9</v>
      </c>
      <c r="HJ4" s="727" t="str">
        <f t="shared" si="134"/>
        <v>6.9</v>
      </c>
      <c r="HK4" s="728" t="str">
        <f t="shared" si="135"/>
        <v>C+</v>
      </c>
      <c r="HL4" s="729">
        <f t="shared" si="136"/>
        <v>2.5</v>
      </c>
      <c r="HM4" s="729" t="str">
        <f t="shared" si="137"/>
        <v>2.5</v>
      </c>
      <c r="HN4" s="730">
        <v>2</v>
      </c>
      <c r="HO4" s="739">
        <v>2</v>
      </c>
      <c r="HP4" s="694">
        <f t="shared" si="138"/>
        <v>21</v>
      </c>
      <c r="HQ4" s="695">
        <f t="shared" si="139"/>
        <v>2.0952380952380953</v>
      </c>
      <c r="HR4" s="696" t="str">
        <f t="shared" si="27"/>
        <v>2.10</v>
      </c>
      <c r="HS4" s="697" t="str">
        <f t="shared" si="28"/>
        <v>Lên lớp</v>
      </c>
      <c r="HT4" s="698">
        <f t="shared" si="140"/>
        <v>39</v>
      </c>
      <c r="HU4" s="695">
        <f t="shared" si="141"/>
        <v>2.0769230769230771</v>
      </c>
      <c r="HV4" s="696" t="str">
        <f t="shared" si="29"/>
        <v>2.08</v>
      </c>
      <c r="HW4" s="699">
        <f t="shared" si="142"/>
        <v>37</v>
      </c>
      <c r="HX4" s="700">
        <f t="shared" si="143"/>
        <v>6.2351351351351356</v>
      </c>
      <c r="HY4" s="701">
        <f t="shared" si="144"/>
        <v>2.189189189189189</v>
      </c>
      <c r="HZ4" s="702" t="str">
        <f t="shared" si="30"/>
        <v>Lên lớp</v>
      </c>
      <c r="IA4" s="153"/>
      <c r="IB4" s="970">
        <v>6.5</v>
      </c>
      <c r="IC4" s="908">
        <v>8</v>
      </c>
      <c r="ID4" s="37"/>
      <c r="IE4" s="910">
        <f t="shared" si="145"/>
        <v>7.4</v>
      </c>
      <c r="IF4" s="911">
        <f t="shared" si="146"/>
        <v>7.4</v>
      </c>
      <c r="IG4" s="912" t="str">
        <f t="shared" si="147"/>
        <v>7.4</v>
      </c>
      <c r="IH4" s="913" t="str">
        <f t="shared" si="148"/>
        <v>B</v>
      </c>
      <c r="II4" s="914">
        <f t="shared" si="149"/>
        <v>3</v>
      </c>
      <c r="IJ4" s="914" t="str">
        <f t="shared" si="150"/>
        <v>3.0</v>
      </c>
      <c r="IK4" s="915">
        <v>3</v>
      </c>
      <c r="IL4" s="916">
        <v>3</v>
      </c>
      <c r="IM4" s="970">
        <v>6.3</v>
      </c>
      <c r="IN4" s="908">
        <v>5</v>
      </c>
      <c r="IO4" s="37"/>
      <c r="IP4" s="28">
        <f t="shared" si="151"/>
        <v>5.5</v>
      </c>
      <c r="IQ4" s="29">
        <f t="shared" si="152"/>
        <v>5.5</v>
      </c>
      <c r="IR4" s="501" t="str">
        <f t="shared" si="153"/>
        <v>5.5</v>
      </c>
      <c r="IS4" s="30" t="str">
        <f t="shared" si="154"/>
        <v>C</v>
      </c>
      <c r="IT4" s="31">
        <f t="shared" si="155"/>
        <v>2</v>
      </c>
      <c r="IU4" s="31" t="str">
        <f t="shared" si="156"/>
        <v>2.0</v>
      </c>
      <c r="IV4" s="42">
        <v>3</v>
      </c>
      <c r="IW4" s="43">
        <v>3</v>
      </c>
      <c r="IX4" s="146">
        <v>7.5</v>
      </c>
      <c r="IY4" s="1038">
        <v>6</v>
      </c>
      <c r="IZ4" s="37"/>
      <c r="JA4" s="28">
        <f t="shared" si="157"/>
        <v>6.6</v>
      </c>
      <c r="JB4" s="29">
        <f t="shared" si="158"/>
        <v>6.6</v>
      </c>
      <c r="JC4" s="501" t="str">
        <f t="shared" si="159"/>
        <v>6.6</v>
      </c>
      <c r="JD4" s="30" t="str">
        <f t="shared" si="160"/>
        <v>C+</v>
      </c>
      <c r="JE4" s="31">
        <f t="shared" si="161"/>
        <v>2.5</v>
      </c>
      <c r="JF4" s="31" t="str">
        <f t="shared" si="162"/>
        <v>2.5</v>
      </c>
      <c r="JG4" s="42">
        <v>3</v>
      </c>
      <c r="JH4" s="43">
        <v>3</v>
      </c>
      <c r="JI4" s="146">
        <v>6.5</v>
      </c>
      <c r="JJ4" s="506">
        <v>7</v>
      </c>
      <c r="JK4" s="37"/>
      <c r="JL4" s="28">
        <f t="shared" si="163"/>
        <v>6.8</v>
      </c>
      <c r="JM4" s="29">
        <f t="shared" si="164"/>
        <v>6.8</v>
      </c>
      <c r="JN4" s="501" t="str">
        <f t="shared" si="165"/>
        <v>6.8</v>
      </c>
      <c r="JO4" s="30" t="str">
        <f t="shared" si="166"/>
        <v>C+</v>
      </c>
      <c r="JP4" s="31">
        <f t="shared" si="167"/>
        <v>2.5</v>
      </c>
      <c r="JQ4" s="31" t="str">
        <f t="shared" si="168"/>
        <v>2.5</v>
      </c>
      <c r="JR4" s="42">
        <v>2</v>
      </c>
      <c r="JS4" s="43">
        <v>2</v>
      </c>
      <c r="JT4" s="146">
        <v>7</v>
      </c>
      <c r="JU4" s="506">
        <v>7</v>
      </c>
      <c r="JV4" s="37"/>
      <c r="JW4" s="28">
        <f t="shared" si="169"/>
        <v>7</v>
      </c>
      <c r="JX4" s="29">
        <f t="shared" si="170"/>
        <v>7</v>
      </c>
      <c r="JY4" s="501" t="str">
        <f t="shared" si="171"/>
        <v>7.0</v>
      </c>
      <c r="JZ4" s="30" t="str">
        <f t="shared" si="172"/>
        <v>B</v>
      </c>
      <c r="KA4" s="31">
        <f t="shared" si="173"/>
        <v>3</v>
      </c>
      <c r="KB4" s="31" t="str">
        <f t="shared" si="174"/>
        <v>3.0</v>
      </c>
      <c r="KC4" s="42">
        <v>2</v>
      </c>
      <c r="KD4" s="43">
        <v>2</v>
      </c>
      <c r="KE4" s="146">
        <v>7.6</v>
      </c>
      <c r="KF4" s="506">
        <v>8</v>
      </c>
      <c r="KG4" s="37"/>
      <c r="KH4" s="28">
        <f t="shared" si="175"/>
        <v>7.8</v>
      </c>
      <c r="KI4" s="29">
        <f t="shared" si="176"/>
        <v>7.8</v>
      </c>
      <c r="KJ4" s="501" t="str">
        <f t="shared" si="177"/>
        <v>7.8</v>
      </c>
      <c r="KK4" s="30" t="str">
        <f t="shared" si="178"/>
        <v>B</v>
      </c>
      <c r="KL4" s="31">
        <f t="shared" si="179"/>
        <v>3</v>
      </c>
      <c r="KM4" s="31" t="str">
        <f t="shared" si="180"/>
        <v>3.0</v>
      </c>
      <c r="KN4" s="42">
        <v>5</v>
      </c>
      <c r="KO4" s="43">
        <v>5</v>
      </c>
      <c r="KP4" s="182">
        <f t="shared" si="181"/>
        <v>18</v>
      </c>
      <c r="KQ4" s="87">
        <f t="shared" si="182"/>
        <v>2.6944444444444446</v>
      </c>
      <c r="KR4" s="88" t="str">
        <f t="shared" si="43"/>
        <v>2.69</v>
      </c>
      <c r="KS4" s="756"/>
    </row>
    <row r="5" spans="1:305" ht="18.75" x14ac:dyDescent="0.3">
      <c r="A5" s="163">
        <v>6</v>
      </c>
      <c r="B5" s="306" t="s">
        <v>708</v>
      </c>
      <c r="C5" s="392" t="s">
        <v>756</v>
      </c>
      <c r="D5" s="380" t="s">
        <v>757</v>
      </c>
      <c r="E5" s="388" t="s">
        <v>156</v>
      </c>
      <c r="F5" s="37"/>
      <c r="G5" s="334" t="s">
        <v>712</v>
      </c>
      <c r="H5" s="276" t="s">
        <v>169</v>
      </c>
      <c r="I5" s="563" t="s">
        <v>179</v>
      </c>
      <c r="J5" s="169">
        <v>6.9</v>
      </c>
      <c r="K5" s="1" t="str">
        <f t="shared" si="0"/>
        <v>C+</v>
      </c>
      <c r="L5" s="2">
        <f t="shared" si="1"/>
        <v>2.5</v>
      </c>
      <c r="M5" s="170" t="str">
        <f t="shared" si="2"/>
        <v>2.5</v>
      </c>
      <c r="N5" s="166">
        <v>5.3</v>
      </c>
      <c r="O5" s="1" t="str">
        <f t="shared" si="3"/>
        <v>D+</v>
      </c>
      <c r="P5" s="2">
        <f t="shared" si="4"/>
        <v>1.5</v>
      </c>
      <c r="Q5" s="170" t="str">
        <f t="shared" si="5"/>
        <v>1.5</v>
      </c>
      <c r="R5" s="180">
        <v>7</v>
      </c>
      <c r="S5" s="55">
        <v>6</v>
      </c>
      <c r="T5" s="55"/>
      <c r="U5" s="28">
        <f t="shared" si="6"/>
        <v>6.4</v>
      </c>
      <c r="V5" s="29">
        <f t="shared" si="7"/>
        <v>6.4</v>
      </c>
      <c r="W5" s="232" t="str">
        <f t="shared" si="8"/>
        <v>6.4</v>
      </c>
      <c r="X5" s="30" t="str">
        <f t="shared" si="9"/>
        <v>C</v>
      </c>
      <c r="Y5" s="31">
        <f t="shared" si="10"/>
        <v>2</v>
      </c>
      <c r="Z5" s="31" t="str">
        <f t="shared" si="11"/>
        <v>2.0</v>
      </c>
      <c r="AA5" s="42">
        <v>2</v>
      </c>
      <c r="AB5" s="43">
        <v>2</v>
      </c>
      <c r="AC5" s="188">
        <v>7</v>
      </c>
      <c r="AD5" s="65">
        <v>7</v>
      </c>
      <c r="AE5" s="65"/>
      <c r="AF5" s="28">
        <f t="shared" si="44"/>
        <v>7</v>
      </c>
      <c r="AG5" s="29">
        <f t="shared" si="45"/>
        <v>7</v>
      </c>
      <c r="AH5" s="325" t="str">
        <f t="shared" si="12"/>
        <v>7.0</v>
      </c>
      <c r="AI5" s="30" t="str">
        <f t="shared" si="13"/>
        <v>B</v>
      </c>
      <c r="AJ5" s="31">
        <f t="shared" si="14"/>
        <v>3</v>
      </c>
      <c r="AK5" s="31" t="str">
        <f t="shared" si="15"/>
        <v>3.0</v>
      </c>
      <c r="AL5" s="42">
        <v>1</v>
      </c>
      <c r="AM5" s="43">
        <v>1</v>
      </c>
      <c r="AN5" s="146">
        <v>5.2</v>
      </c>
      <c r="AO5" s="147">
        <v>4</v>
      </c>
      <c r="AP5" s="157"/>
      <c r="AQ5" s="28">
        <f t="shared" si="46"/>
        <v>4.5</v>
      </c>
      <c r="AR5" s="29">
        <f t="shared" si="47"/>
        <v>4.5</v>
      </c>
      <c r="AS5" s="325" t="str">
        <f t="shared" si="48"/>
        <v>4.5</v>
      </c>
      <c r="AT5" s="30" t="str">
        <f t="shared" si="49"/>
        <v>D</v>
      </c>
      <c r="AU5" s="31">
        <f t="shared" si="50"/>
        <v>1</v>
      </c>
      <c r="AV5" s="31" t="str">
        <f t="shared" si="16"/>
        <v>1.0</v>
      </c>
      <c r="AW5" s="42">
        <v>2</v>
      </c>
      <c r="AX5" s="43">
        <v>2</v>
      </c>
      <c r="AY5" s="411">
        <v>7</v>
      </c>
      <c r="AZ5" s="147">
        <v>8</v>
      </c>
      <c r="BA5" s="157"/>
      <c r="BB5" s="28">
        <f t="shared" si="51"/>
        <v>7.6</v>
      </c>
      <c r="BC5" s="29">
        <f t="shared" si="52"/>
        <v>7.6</v>
      </c>
      <c r="BD5" s="325" t="str">
        <f t="shared" si="53"/>
        <v>7.6</v>
      </c>
      <c r="BE5" s="30" t="str">
        <f t="shared" si="54"/>
        <v>B</v>
      </c>
      <c r="BF5" s="31">
        <f t="shared" si="55"/>
        <v>3</v>
      </c>
      <c r="BG5" s="31" t="str">
        <f t="shared" si="56"/>
        <v>3.0</v>
      </c>
      <c r="BH5" s="42">
        <v>4</v>
      </c>
      <c r="BI5" s="43">
        <v>4</v>
      </c>
      <c r="BJ5" s="188">
        <v>5.2</v>
      </c>
      <c r="BK5" s="68">
        <v>4</v>
      </c>
      <c r="BL5" s="68"/>
      <c r="BM5" s="28">
        <f t="shared" si="57"/>
        <v>4.5</v>
      </c>
      <c r="BN5" s="29">
        <f t="shared" si="17"/>
        <v>4.5</v>
      </c>
      <c r="BO5" s="325" t="str">
        <f t="shared" si="18"/>
        <v>4.5</v>
      </c>
      <c r="BP5" s="30" t="str">
        <f t="shared" si="19"/>
        <v>D</v>
      </c>
      <c r="BQ5" s="31">
        <f t="shared" si="20"/>
        <v>1</v>
      </c>
      <c r="BR5" s="31" t="str">
        <f t="shared" si="21"/>
        <v>1.0</v>
      </c>
      <c r="BS5" s="42">
        <v>2</v>
      </c>
      <c r="BT5" s="43">
        <v>2</v>
      </c>
      <c r="BU5" s="214">
        <v>6</v>
      </c>
      <c r="BV5" s="73">
        <v>4</v>
      </c>
      <c r="BW5" s="73"/>
      <c r="BX5" s="28">
        <f t="shared" si="58"/>
        <v>4.8</v>
      </c>
      <c r="BY5" s="29">
        <f t="shared" si="59"/>
        <v>4.8</v>
      </c>
      <c r="BZ5" s="325" t="str">
        <f t="shared" si="60"/>
        <v>4.8</v>
      </c>
      <c r="CA5" s="30" t="str">
        <f t="shared" si="61"/>
        <v>D</v>
      </c>
      <c r="CB5" s="31">
        <f t="shared" si="62"/>
        <v>1</v>
      </c>
      <c r="CC5" s="31" t="str">
        <f t="shared" si="63"/>
        <v>1.0</v>
      </c>
      <c r="CD5" s="42">
        <v>2</v>
      </c>
      <c r="CE5" s="43">
        <v>2</v>
      </c>
      <c r="CF5" s="48">
        <v>8.8000000000000007</v>
      </c>
      <c r="CG5" s="55">
        <v>8</v>
      </c>
      <c r="CH5" s="55"/>
      <c r="CI5" s="28">
        <f t="shared" si="64"/>
        <v>8.3000000000000007</v>
      </c>
      <c r="CJ5" s="29">
        <f t="shared" si="65"/>
        <v>8.3000000000000007</v>
      </c>
      <c r="CK5" s="501" t="str">
        <f t="shared" si="66"/>
        <v>8.3</v>
      </c>
      <c r="CL5" s="30" t="str">
        <f t="shared" si="22"/>
        <v>B+</v>
      </c>
      <c r="CM5" s="31">
        <f t="shared" si="23"/>
        <v>3.5</v>
      </c>
      <c r="CN5" s="31" t="str">
        <f t="shared" si="24"/>
        <v>3.5</v>
      </c>
      <c r="CO5" s="42">
        <v>3</v>
      </c>
      <c r="CP5" s="43">
        <v>3</v>
      </c>
      <c r="CQ5" s="180">
        <v>7.7</v>
      </c>
      <c r="CR5" s="70">
        <v>7</v>
      </c>
      <c r="CS5" s="70"/>
      <c r="CT5" s="28">
        <f t="shared" si="67"/>
        <v>7.3</v>
      </c>
      <c r="CU5" s="29">
        <f t="shared" si="68"/>
        <v>7.3</v>
      </c>
      <c r="CV5" s="501" t="str">
        <f t="shared" si="69"/>
        <v>7.3</v>
      </c>
      <c r="CW5" s="30" t="str">
        <f t="shared" si="70"/>
        <v>B</v>
      </c>
      <c r="CX5" s="31">
        <f t="shared" si="71"/>
        <v>3</v>
      </c>
      <c r="CY5" s="31" t="str">
        <f t="shared" si="72"/>
        <v>3.0</v>
      </c>
      <c r="CZ5" s="42">
        <v>2</v>
      </c>
      <c r="DA5" s="43">
        <v>2</v>
      </c>
      <c r="DB5" s="84">
        <f t="shared" si="73"/>
        <v>18</v>
      </c>
      <c r="DC5" s="87">
        <f t="shared" si="74"/>
        <v>2.3055555555555554</v>
      </c>
      <c r="DD5" s="88" t="str">
        <f t="shared" si="75"/>
        <v>2.31</v>
      </c>
      <c r="DE5" s="64" t="str">
        <f t="shared" si="76"/>
        <v>Lên lớp</v>
      </c>
      <c r="DF5" s="128">
        <f t="shared" si="77"/>
        <v>18</v>
      </c>
      <c r="DG5" s="129">
        <f t="shared" si="78"/>
        <v>2.3055555555555554</v>
      </c>
      <c r="DH5" s="64" t="str">
        <f t="shared" si="79"/>
        <v>Lên lớp</v>
      </c>
      <c r="DI5" s="504"/>
      <c r="DJ5" s="48">
        <v>6.3</v>
      </c>
      <c r="DK5" s="70">
        <v>7</v>
      </c>
      <c r="DL5" s="602"/>
      <c r="DM5" s="28">
        <f t="shared" si="80"/>
        <v>6.7</v>
      </c>
      <c r="DN5" s="29">
        <f t="shared" si="81"/>
        <v>6.7</v>
      </c>
      <c r="DO5" s="501" t="str">
        <f t="shared" si="82"/>
        <v>6.7</v>
      </c>
      <c r="DP5" s="30" t="str">
        <f t="shared" si="83"/>
        <v>C+</v>
      </c>
      <c r="DQ5" s="31">
        <f t="shared" si="84"/>
        <v>2.5</v>
      </c>
      <c r="DR5" s="31" t="str">
        <f t="shared" si="85"/>
        <v>2.5</v>
      </c>
      <c r="DS5" s="42">
        <v>2</v>
      </c>
      <c r="DT5" s="43">
        <v>2</v>
      </c>
      <c r="DU5" s="48">
        <v>6.3</v>
      </c>
      <c r="DV5" s="70">
        <v>7</v>
      </c>
      <c r="DW5" s="602"/>
      <c r="DX5" s="28">
        <f t="shared" si="86"/>
        <v>6.7</v>
      </c>
      <c r="DY5" s="29">
        <f t="shared" si="87"/>
        <v>6.7</v>
      </c>
      <c r="DZ5" s="501" t="str">
        <f t="shared" si="88"/>
        <v>6.7</v>
      </c>
      <c r="EA5" s="30" t="str">
        <f t="shared" si="89"/>
        <v>C+</v>
      </c>
      <c r="EB5" s="31">
        <f t="shared" si="25"/>
        <v>2.5</v>
      </c>
      <c r="EC5" s="31" t="str">
        <f t="shared" si="26"/>
        <v>2.5</v>
      </c>
      <c r="ED5" s="42">
        <v>3</v>
      </c>
      <c r="EE5" s="43">
        <v>3</v>
      </c>
      <c r="EF5" s="180">
        <v>6.2</v>
      </c>
      <c r="EG5" s="70">
        <v>9</v>
      </c>
      <c r="EH5" s="602"/>
      <c r="EI5" s="28">
        <f t="shared" si="90"/>
        <v>7.9</v>
      </c>
      <c r="EJ5" s="29">
        <f t="shared" si="91"/>
        <v>7.9</v>
      </c>
      <c r="EK5" s="501" t="str">
        <f t="shared" si="92"/>
        <v>7.9</v>
      </c>
      <c r="EL5" s="30" t="str">
        <f t="shared" si="93"/>
        <v>B</v>
      </c>
      <c r="EM5" s="31">
        <f t="shared" si="94"/>
        <v>3</v>
      </c>
      <c r="EN5" s="31" t="str">
        <f t="shared" si="95"/>
        <v>3.0</v>
      </c>
      <c r="EO5" s="42">
        <v>1</v>
      </c>
      <c r="EP5" s="43">
        <v>1</v>
      </c>
      <c r="EQ5" s="180">
        <v>5</v>
      </c>
      <c r="ER5" s="70">
        <v>4</v>
      </c>
      <c r="ES5" s="70"/>
      <c r="ET5" s="28">
        <f t="shared" si="96"/>
        <v>4.4000000000000004</v>
      </c>
      <c r="EU5" s="29">
        <f t="shared" si="97"/>
        <v>4.4000000000000004</v>
      </c>
      <c r="EV5" s="501" t="str">
        <f t="shared" si="98"/>
        <v>4.4</v>
      </c>
      <c r="EW5" s="30" t="str">
        <f t="shared" si="99"/>
        <v>D</v>
      </c>
      <c r="EX5" s="31">
        <f t="shared" si="100"/>
        <v>1</v>
      </c>
      <c r="EY5" s="31" t="str">
        <f t="shared" si="101"/>
        <v>1.0</v>
      </c>
      <c r="EZ5" s="42">
        <v>2</v>
      </c>
      <c r="FA5" s="43">
        <v>2</v>
      </c>
      <c r="FB5" s="180">
        <v>5.4</v>
      </c>
      <c r="FC5" s="55">
        <v>5</v>
      </c>
      <c r="FD5" s="55"/>
      <c r="FE5" s="28">
        <f t="shared" si="102"/>
        <v>5.2</v>
      </c>
      <c r="FF5" s="29">
        <f t="shared" si="103"/>
        <v>5.2</v>
      </c>
      <c r="FG5" s="501" t="str">
        <f t="shared" si="104"/>
        <v>5.2</v>
      </c>
      <c r="FH5" s="30" t="str">
        <f t="shared" si="105"/>
        <v>D+</v>
      </c>
      <c r="FI5" s="31">
        <f t="shared" si="106"/>
        <v>1.5</v>
      </c>
      <c r="FJ5" s="31" t="str">
        <f t="shared" si="107"/>
        <v>1.5</v>
      </c>
      <c r="FK5" s="42">
        <v>3</v>
      </c>
      <c r="FL5" s="43">
        <v>3</v>
      </c>
      <c r="FM5" s="197">
        <v>6.8</v>
      </c>
      <c r="FN5" s="499">
        <v>7</v>
      </c>
      <c r="FO5" s="147"/>
      <c r="FP5" s="28">
        <f t="shared" si="108"/>
        <v>6.9</v>
      </c>
      <c r="FQ5" s="29">
        <f t="shared" si="109"/>
        <v>6.9</v>
      </c>
      <c r="FR5" s="501" t="str">
        <f t="shared" si="110"/>
        <v>6.9</v>
      </c>
      <c r="FS5" s="30" t="str">
        <f t="shared" si="111"/>
        <v>C+</v>
      </c>
      <c r="FT5" s="31">
        <f t="shared" si="112"/>
        <v>2.5</v>
      </c>
      <c r="FU5" s="31" t="str">
        <f t="shared" si="113"/>
        <v>2.5</v>
      </c>
      <c r="FV5" s="42">
        <v>2</v>
      </c>
      <c r="FW5" s="43">
        <v>2</v>
      </c>
      <c r="FX5" s="863">
        <v>8</v>
      </c>
      <c r="FY5" s="723">
        <v>8</v>
      </c>
      <c r="FZ5" s="831"/>
      <c r="GA5" s="725">
        <f t="shared" si="114"/>
        <v>8</v>
      </c>
      <c r="GB5" s="726">
        <f t="shared" si="115"/>
        <v>8</v>
      </c>
      <c r="GC5" s="727" t="str">
        <f t="shared" si="116"/>
        <v>8.0</v>
      </c>
      <c r="GD5" s="728" t="str">
        <f t="shared" si="117"/>
        <v>B+</v>
      </c>
      <c r="GE5" s="729">
        <f t="shared" si="118"/>
        <v>3.5</v>
      </c>
      <c r="GF5" s="729" t="str">
        <f t="shared" si="119"/>
        <v>3.5</v>
      </c>
      <c r="GG5" s="730">
        <v>2</v>
      </c>
      <c r="GH5" s="739">
        <v>2</v>
      </c>
      <c r="GI5" s="867">
        <v>8.4</v>
      </c>
      <c r="GJ5" s="868">
        <v>7</v>
      </c>
      <c r="GK5" s="831"/>
      <c r="GL5" s="827">
        <f t="shared" si="120"/>
        <v>7.6</v>
      </c>
      <c r="GM5" s="839">
        <f t="shared" si="121"/>
        <v>7.6</v>
      </c>
      <c r="GN5" s="845" t="str">
        <f t="shared" si="122"/>
        <v>7.6</v>
      </c>
      <c r="GO5" s="841" t="str">
        <f t="shared" si="123"/>
        <v>B</v>
      </c>
      <c r="GP5" s="842">
        <f t="shared" si="124"/>
        <v>3</v>
      </c>
      <c r="GQ5" s="842" t="str">
        <f t="shared" si="125"/>
        <v>3.0</v>
      </c>
      <c r="GR5" s="846">
        <v>2</v>
      </c>
      <c r="GS5" s="844">
        <v>2</v>
      </c>
      <c r="GT5" s="867">
        <v>6.4</v>
      </c>
      <c r="GU5" s="822">
        <v>7</v>
      </c>
      <c r="GV5" s="736"/>
      <c r="GW5" s="827">
        <f t="shared" si="126"/>
        <v>6.8</v>
      </c>
      <c r="GX5" s="839">
        <f t="shared" si="127"/>
        <v>6.8</v>
      </c>
      <c r="GY5" s="845" t="str">
        <f t="shared" si="128"/>
        <v>6.8</v>
      </c>
      <c r="GZ5" s="841" t="str">
        <f t="shared" si="129"/>
        <v>C+</v>
      </c>
      <c r="HA5" s="842">
        <f t="shared" si="130"/>
        <v>2.5</v>
      </c>
      <c r="HB5" s="842" t="str">
        <f t="shared" si="131"/>
        <v>2.5</v>
      </c>
      <c r="HC5" s="846">
        <v>2</v>
      </c>
      <c r="HD5" s="844">
        <v>2</v>
      </c>
      <c r="HE5" s="961">
        <v>8.4</v>
      </c>
      <c r="HF5" s="746">
        <v>9</v>
      </c>
      <c r="HG5" s="736"/>
      <c r="HH5" s="725">
        <f t="shared" si="132"/>
        <v>8.8000000000000007</v>
      </c>
      <c r="HI5" s="726">
        <f t="shared" si="133"/>
        <v>8.8000000000000007</v>
      </c>
      <c r="HJ5" s="727" t="str">
        <f t="shared" si="134"/>
        <v>8.8</v>
      </c>
      <c r="HK5" s="728" t="str">
        <f t="shared" si="135"/>
        <v>A</v>
      </c>
      <c r="HL5" s="729">
        <f t="shared" si="136"/>
        <v>4</v>
      </c>
      <c r="HM5" s="729" t="str">
        <f t="shared" si="137"/>
        <v>4.0</v>
      </c>
      <c r="HN5" s="730">
        <v>2</v>
      </c>
      <c r="HO5" s="739">
        <v>2</v>
      </c>
      <c r="HP5" s="694">
        <f t="shared" si="138"/>
        <v>21</v>
      </c>
      <c r="HQ5" s="695">
        <f t="shared" si="139"/>
        <v>2.5238095238095237</v>
      </c>
      <c r="HR5" s="696" t="str">
        <f t="shared" si="27"/>
        <v>2.52</v>
      </c>
      <c r="HS5" s="697" t="str">
        <f t="shared" si="28"/>
        <v>Lên lớp</v>
      </c>
      <c r="HT5" s="698">
        <f t="shared" si="140"/>
        <v>39</v>
      </c>
      <c r="HU5" s="695">
        <f t="shared" si="141"/>
        <v>2.4230769230769229</v>
      </c>
      <c r="HV5" s="696" t="str">
        <f t="shared" si="29"/>
        <v>2.42</v>
      </c>
      <c r="HW5" s="699">
        <f t="shared" si="142"/>
        <v>39</v>
      </c>
      <c r="HX5" s="700">
        <f t="shared" si="143"/>
        <v>6.6487179487179491</v>
      </c>
      <c r="HY5" s="701">
        <f t="shared" si="144"/>
        <v>2.4230769230769229</v>
      </c>
      <c r="HZ5" s="702" t="str">
        <f t="shared" si="30"/>
        <v>Lên lớp</v>
      </c>
      <c r="IA5" s="153"/>
      <c r="IB5" s="970">
        <v>6.8</v>
      </c>
      <c r="IC5" s="908">
        <v>7</v>
      </c>
      <c r="ID5" s="37"/>
      <c r="IE5" s="910">
        <f t="shared" si="145"/>
        <v>6.9</v>
      </c>
      <c r="IF5" s="911">
        <f t="shared" si="146"/>
        <v>6.9</v>
      </c>
      <c r="IG5" s="912" t="str">
        <f t="shared" si="147"/>
        <v>6.9</v>
      </c>
      <c r="IH5" s="913" t="str">
        <f t="shared" si="148"/>
        <v>C+</v>
      </c>
      <c r="II5" s="914">
        <f t="shared" si="149"/>
        <v>2.5</v>
      </c>
      <c r="IJ5" s="914" t="str">
        <f t="shared" si="150"/>
        <v>2.5</v>
      </c>
      <c r="IK5" s="915">
        <v>3</v>
      </c>
      <c r="IL5" s="916">
        <v>3</v>
      </c>
      <c r="IM5" s="970">
        <v>7.3</v>
      </c>
      <c r="IN5" s="908">
        <v>9</v>
      </c>
      <c r="IO5" s="37"/>
      <c r="IP5" s="28">
        <f t="shared" si="151"/>
        <v>8.3000000000000007</v>
      </c>
      <c r="IQ5" s="29">
        <f t="shared" si="152"/>
        <v>8.3000000000000007</v>
      </c>
      <c r="IR5" s="501" t="str">
        <f t="shared" si="153"/>
        <v>8.3</v>
      </c>
      <c r="IS5" s="30" t="str">
        <f t="shared" si="154"/>
        <v>B+</v>
      </c>
      <c r="IT5" s="31">
        <f t="shared" si="155"/>
        <v>3.5</v>
      </c>
      <c r="IU5" s="31" t="str">
        <f t="shared" si="156"/>
        <v>3.5</v>
      </c>
      <c r="IV5" s="42">
        <v>3</v>
      </c>
      <c r="IW5" s="43">
        <v>3</v>
      </c>
      <c r="IX5" s="146">
        <v>7.3</v>
      </c>
      <c r="IY5" s="1038">
        <v>5</v>
      </c>
      <c r="IZ5" s="37"/>
      <c r="JA5" s="28">
        <f t="shared" si="157"/>
        <v>5.9</v>
      </c>
      <c r="JB5" s="29">
        <f t="shared" si="158"/>
        <v>5.9</v>
      </c>
      <c r="JC5" s="501" t="str">
        <f t="shared" si="159"/>
        <v>5.9</v>
      </c>
      <c r="JD5" s="30" t="str">
        <f t="shared" si="160"/>
        <v>C</v>
      </c>
      <c r="JE5" s="31">
        <f t="shared" si="161"/>
        <v>2</v>
      </c>
      <c r="JF5" s="31" t="str">
        <f t="shared" si="162"/>
        <v>2.0</v>
      </c>
      <c r="JG5" s="42">
        <v>3</v>
      </c>
      <c r="JH5" s="43">
        <v>3</v>
      </c>
      <c r="JI5" s="146">
        <v>7.5</v>
      </c>
      <c r="JJ5" s="506">
        <v>8</v>
      </c>
      <c r="JK5" s="37"/>
      <c r="JL5" s="28">
        <f t="shared" si="163"/>
        <v>7.8</v>
      </c>
      <c r="JM5" s="29">
        <f t="shared" si="164"/>
        <v>7.8</v>
      </c>
      <c r="JN5" s="501" t="str">
        <f t="shared" si="165"/>
        <v>7.8</v>
      </c>
      <c r="JO5" s="30" t="str">
        <f t="shared" si="166"/>
        <v>B</v>
      </c>
      <c r="JP5" s="31">
        <f t="shared" si="167"/>
        <v>3</v>
      </c>
      <c r="JQ5" s="31" t="str">
        <f t="shared" si="168"/>
        <v>3.0</v>
      </c>
      <c r="JR5" s="42">
        <v>2</v>
      </c>
      <c r="JS5" s="43">
        <v>2</v>
      </c>
      <c r="JT5" s="146">
        <v>8</v>
      </c>
      <c r="JU5" s="506">
        <v>9</v>
      </c>
      <c r="JV5" s="37"/>
      <c r="JW5" s="28">
        <f t="shared" si="169"/>
        <v>8.6</v>
      </c>
      <c r="JX5" s="29">
        <f t="shared" si="170"/>
        <v>8.6</v>
      </c>
      <c r="JY5" s="501" t="str">
        <f t="shared" si="171"/>
        <v>8.6</v>
      </c>
      <c r="JZ5" s="30" t="str">
        <f t="shared" si="172"/>
        <v>A</v>
      </c>
      <c r="KA5" s="31">
        <f t="shared" si="173"/>
        <v>4</v>
      </c>
      <c r="KB5" s="31" t="str">
        <f t="shared" si="174"/>
        <v>4.0</v>
      </c>
      <c r="KC5" s="42">
        <v>2</v>
      </c>
      <c r="KD5" s="43">
        <v>2</v>
      </c>
      <c r="KE5" s="146">
        <v>8.1999999999999993</v>
      </c>
      <c r="KF5" s="506">
        <v>9</v>
      </c>
      <c r="KG5" s="37"/>
      <c r="KH5" s="28">
        <f t="shared" si="175"/>
        <v>8.6999999999999993</v>
      </c>
      <c r="KI5" s="29">
        <f t="shared" si="176"/>
        <v>8.6999999999999993</v>
      </c>
      <c r="KJ5" s="501" t="str">
        <f t="shared" si="177"/>
        <v>8.7</v>
      </c>
      <c r="KK5" s="30" t="str">
        <f t="shared" si="178"/>
        <v>A</v>
      </c>
      <c r="KL5" s="31">
        <f t="shared" si="179"/>
        <v>4</v>
      </c>
      <c r="KM5" s="31" t="str">
        <f t="shared" si="180"/>
        <v>4.0</v>
      </c>
      <c r="KN5" s="42">
        <v>5</v>
      </c>
      <c r="KO5" s="43">
        <v>5</v>
      </c>
      <c r="KP5" s="182">
        <f t="shared" si="181"/>
        <v>18</v>
      </c>
      <c r="KQ5" s="87">
        <f t="shared" si="182"/>
        <v>3.2222222222222223</v>
      </c>
      <c r="KR5" s="88" t="str">
        <f t="shared" si="43"/>
        <v>3.22</v>
      </c>
    </row>
    <row r="6" spans="1:305" ht="18.75" x14ac:dyDescent="0.3">
      <c r="A6" s="163">
        <v>9</v>
      </c>
      <c r="B6" s="306" t="s">
        <v>708</v>
      </c>
      <c r="C6" s="392" t="s">
        <v>758</v>
      </c>
      <c r="D6" s="380" t="s">
        <v>759</v>
      </c>
      <c r="E6" s="388" t="s">
        <v>16</v>
      </c>
      <c r="F6" s="37"/>
      <c r="G6" s="334" t="s">
        <v>780</v>
      </c>
      <c r="H6" s="276" t="s">
        <v>23</v>
      </c>
      <c r="I6" s="563" t="s">
        <v>232</v>
      </c>
      <c r="J6" s="169">
        <v>6.9</v>
      </c>
      <c r="K6" s="1" t="str">
        <f t="shared" si="0"/>
        <v>C+</v>
      </c>
      <c r="L6" s="2">
        <f t="shared" si="1"/>
        <v>2.5</v>
      </c>
      <c r="M6" s="170" t="str">
        <f t="shared" si="2"/>
        <v>2.5</v>
      </c>
      <c r="N6" s="166">
        <v>7</v>
      </c>
      <c r="O6" s="1" t="str">
        <f t="shared" si="3"/>
        <v>B</v>
      </c>
      <c r="P6" s="2">
        <f t="shared" si="4"/>
        <v>3</v>
      </c>
      <c r="Q6" s="170" t="str">
        <f t="shared" si="5"/>
        <v>3.0</v>
      </c>
      <c r="R6" s="180">
        <v>7.7</v>
      </c>
      <c r="S6" s="55">
        <v>4</v>
      </c>
      <c r="T6" s="55"/>
      <c r="U6" s="28">
        <f t="shared" si="6"/>
        <v>5.5</v>
      </c>
      <c r="V6" s="29">
        <f t="shared" si="7"/>
        <v>5.5</v>
      </c>
      <c r="W6" s="232" t="str">
        <f t="shared" si="8"/>
        <v>5.5</v>
      </c>
      <c r="X6" s="30" t="str">
        <f t="shared" si="9"/>
        <v>C</v>
      </c>
      <c r="Y6" s="31">
        <f t="shared" si="10"/>
        <v>2</v>
      </c>
      <c r="Z6" s="31" t="str">
        <f t="shared" si="11"/>
        <v>2.0</v>
      </c>
      <c r="AA6" s="42">
        <v>2</v>
      </c>
      <c r="AB6" s="43">
        <v>2</v>
      </c>
      <c r="AC6" s="188">
        <v>7</v>
      </c>
      <c r="AD6" s="65">
        <v>6</v>
      </c>
      <c r="AE6" s="65"/>
      <c r="AF6" s="28">
        <f t="shared" si="44"/>
        <v>6.4</v>
      </c>
      <c r="AG6" s="29">
        <f t="shared" si="45"/>
        <v>6.4</v>
      </c>
      <c r="AH6" s="325" t="str">
        <f t="shared" si="12"/>
        <v>6.4</v>
      </c>
      <c r="AI6" s="30" t="str">
        <f t="shared" si="13"/>
        <v>C</v>
      </c>
      <c r="AJ6" s="31">
        <f t="shared" si="14"/>
        <v>2</v>
      </c>
      <c r="AK6" s="31" t="str">
        <f t="shared" si="15"/>
        <v>2.0</v>
      </c>
      <c r="AL6" s="42">
        <v>1</v>
      </c>
      <c r="AM6" s="43">
        <v>1</v>
      </c>
      <c r="AN6" s="146">
        <v>7.4</v>
      </c>
      <c r="AO6" s="147">
        <v>6</v>
      </c>
      <c r="AP6" s="157"/>
      <c r="AQ6" s="28">
        <f t="shared" si="46"/>
        <v>6.6</v>
      </c>
      <c r="AR6" s="29">
        <f t="shared" si="47"/>
        <v>6.6</v>
      </c>
      <c r="AS6" s="325" t="str">
        <f t="shared" si="48"/>
        <v>6.6</v>
      </c>
      <c r="AT6" s="30" t="str">
        <f t="shared" si="49"/>
        <v>C+</v>
      </c>
      <c r="AU6" s="31">
        <f t="shared" si="50"/>
        <v>2.5</v>
      </c>
      <c r="AV6" s="31" t="str">
        <f t="shared" si="16"/>
        <v>2.5</v>
      </c>
      <c r="AW6" s="42">
        <v>2</v>
      </c>
      <c r="AX6" s="43">
        <v>2</v>
      </c>
      <c r="AY6" s="411">
        <v>7.8</v>
      </c>
      <c r="AZ6" s="147">
        <v>9</v>
      </c>
      <c r="BA6" s="157"/>
      <c r="BB6" s="28">
        <f t="shared" si="51"/>
        <v>8.5</v>
      </c>
      <c r="BC6" s="29">
        <f t="shared" si="52"/>
        <v>8.5</v>
      </c>
      <c r="BD6" s="325" t="str">
        <f t="shared" si="53"/>
        <v>8.5</v>
      </c>
      <c r="BE6" s="30" t="str">
        <f t="shared" si="54"/>
        <v>A</v>
      </c>
      <c r="BF6" s="31">
        <f t="shared" si="55"/>
        <v>4</v>
      </c>
      <c r="BG6" s="31" t="str">
        <f t="shared" si="56"/>
        <v>4.0</v>
      </c>
      <c r="BH6" s="42">
        <v>4</v>
      </c>
      <c r="BI6" s="43">
        <v>4</v>
      </c>
      <c r="BJ6" s="188">
        <v>7</v>
      </c>
      <c r="BK6" s="68">
        <v>6</v>
      </c>
      <c r="BL6" s="68"/>
      <c r="BM6" s="28">
        <f t="shared" si="57"/>
        <v>6.4</v>
      </c>
      <c r="BN6" s="29">
        <f t="shared" si="17"/>
        <v>6.4</v>
      </c>
      <c r="BO6" s="325" t="str">
        <f t="shared" si="18"/>
        <v>6.4</v>
      </c>
      <c r="BP6" s="30" t="str">
        <f t="shared" si="19"/>
        <v>C</v>
      </c>
      <c r="BQ6" s="31">
        <f t="shared" si="20"/>
        <v>2</v>
      </c>
      <c r="BR6" s="31" t="str">
        <f t="shared" si="21"/>
        <v>2.0</v>
      </c>
      <c r="BS6" s="42">
        <v>2</v>
      </c>
      <c r="BT6" s="43">
        <v>2</v>
      </c>
      <c r="BU6" s="214">
        <v>5.6</v>
      </c>
      <c r="BV6" s="73">
        <v>5</v>
      </c>
      <c r="BW6" s="73"/>
      <c r="BX6" s="28">
        <f t="shared" si="58"/>
        <v>5.2</v>
      </c>
      <c r="BY6" s="29">
        <f t="shared" si="59"/>
        <v>5.2</v>
      </c>
      <c r="BZ6" s="325" t="str">
        <f t="shared" si="60"/>
        <v>5.2</v>
      </c>
      <c r="CA6" s="30" t="str">
        <f t="shared" si="61"/>
        <v>D+</v>
      </c>
      <c r="CB6" s="31">
        <f t="shared" si="62"/>
        <v>1.5</v>
      </c>
      <c r="CC6" s="31" t="str">
        <f t="shared" si="63"/>
        <v>1.5</v>
      </c>
      <c r="CD6" s="42">
        <v>2</v>
      </c>
      <c r="CE6" s="43">
        <v>2</v>
      </c>
      <c r="CF6" s="48">
        <v>7.6</v>
      </c>
      <c r="CG6" s="55">
        <v>9</v>
      </c>
      <c r="CH6" s="55"/>
      <c r="CI6" s="28">
        <f t="shared" si="64"/>
        <v>8.4</v>
      </c>
      <c r="CJ6" s="29">
        <f t="shared" si="65"/>
        <v>8.4</v>
      </c>
      <c r="CK6" s="501" t="str">
        <f t="shared" si="66"/>
        <v>8.4</v>
      </c>
      <c r="CL6" s="30" t="str">
        <f t="shared" si="22"/>
        <v>B+</v>
      </c>
      <c r="CM6" s="31">
        <f t="shared" si="23"/>
        <v>3.5</v>
      </c>
      <c r="CN6" s="31" t="str">
        <f t="shared" si="24"/>
        <v>3.5</v>
      </c>
      <c r="CO6" s="42">
        <v>3</v>
      </c>
      <c r="CP6" s="43">
        <v>3</v>
      </c>
      <c r="CQ6" s="180">
        <v>8</v>
      </c>
      <c r="CR6" s="70">
        <v>7</v>
      </c>
      <c r="CS6" s="70"/>
      <c r="CT6" s="28">
        <f t="shared" si="67"/>
        <v>7.4</v>
      </c>
      <c r="CU6" s="29">
        <f t="shared" si="68"/>
        <v>7.4</v>
      </c>
      <c r="CV6" s="501" t="str">
        <f t="shared" si="69"/>
        <v>7.4</v>
      </c>
      <c r="CW6" s="30" t="str">
        <f t="shared" si="70"/>
        <v>B</v>
      </c>
      <c r="CX6" s="31">
        <f t="shared" si="71"/>
        <v>3</v>
      </c>
      <c r="CY6" s="31" t="str">
        <f t="shared" si="72"/>
        <v>3.0</v>
      </c>
      <c r="CZ6" s="42">
        <v>2</v>
      </c>
      <c r="DA6" s="43">
        <v>2</v>
      </c>
      <c r="DB6" s="84">
        <f t="shared" si="73"/>
        <v>18</v>
      </c>
      <c r="DC6" s="87">
        <f t="shared" si="74"/>
        <v>2.8055555555555554</v>
      </c>
      <c r="DD6" s="88" t="str">
        <f t="shared" si="75"/>
        <v>2.81</v>
      </c>
      <c r="DE6" s="64" t="str">
        <f t="shared" si="76"/>
        <v>Lên lớp</v>
      </c>
      <c r="DF6" s="128">
        <f t="shared" si="77"/>
        <v>18</v>
      </c>
      <c r="DG6" s="129">
        <f t="shared" si="78"/>
        <v>2.8055555555555554</v>
      </c>
      <c r="DH6" s="64" t="str">
        <f t="shared" si="79"/>
        <v>Lên lớp</v>
      </c>
      <c r="DI6" s="504"/>
      <c r="DJ6" s="48">
        <v>7</v>
      </c>
      <c r="DK6" s="70">
        <v>7</v>
      </c>
      <c r="DL6" s="602"/>
      <c r="DM6" s="28">
        <f t="shared" si="80"/>
        <v>7</v>
      </c>
      <c r="DN6" s="29">
        <f t="shared" si="81"/>
        <v>7</v>
      </c>
      <c r="DO6" s="501" t="str">
        <f t="shared" si="82"/>
        <v>7.0</v>
      </c>
      <c r="DP6" s="30" t="str">
        <f t="shared" si="83"/>
        <v>B</v>
      </c>
      <c r="DQ6" s="31">
        <f t="shared" si="84"/>
        <v>3</v>
      </c>
      <c r="DR6" s="31" t="str">
        <f t="shared" si="85"/>
        <v>3.0</v>
      </c>
      <c r="DS6" s="42">
        <v>2</v>
      </c>
      <c r="DT6" s="43">
        <v>2</v>
      </c>
      <c r="DU6" s="48">
        <v>5.9</v>
      </c>
      <c r="DV6" s="70">
        <v>7</v>
      </c>
      <c r="DW6" s="602"/>
      <c r="DX6" s="28">
        <f t="shared" si="86"/>
        <v>6.6</v>
      </c>
      <c r="DY6" s="29">
        <f t="shared" si="87"/>
        <v>6.6</v>
      </c>
      <c r="DZ6" s="501" t="str">
        <f t="shared" si="88"/>
        <v>6.6</v>
      </c>
      <c r="EA6" s="30" t="str">
        <f t="shared" si="89"/>
        <v>C+</v>
      </c>
      <c r="EB6" s="31">
        <f t="shared" si="25"/>
        <v>2.5</v>
      </c>
      <c r="EC6" s="31" t="str">
        <f t="shared" si="26"/>
        <v>2.5</v>
      </c>
      <c r="ED6" s="42">
        <v>3</v>
      </c>
      <c r="EE6" s="43">
        <v>3</v>
      </c>
      <c r="EF6" s="180">
        <v>7.6</v>
      </c>
      <c r="EG6" s="70">
        <v>9</v>
      </c>
      <c r="EH6" s="602"/>
      <c r="EI6" s="28">
        <f t="shared" si="90"/>
        <v>8.4</v>
      </c>
      <c r="EJ6" s="29">
        <f t="shared" si="91"/>
        <v>8.4</v>
      </c>
      <c r="EK6" s="501" t="str">
        <f t="shared" si="92"/>
        <v>8.4</v>
      </c>
      <c r="EL6" s="30" t="str">
        <f t="shared" si="93"/>
        <v>B+</v>
      </c>
      <c r="EM6" s="31">
        <f t="shared" si="94"/>
        <v>3.5</v>
      </c>
      <c r="EN6" s="31" t="str">
        <f t="shared" si="95"/>
        <v>3.5</v>
      </c>
      <c r="EO6" s="42">
        <v>1</v>
      </c>
      <c r="EP6" s="43">
        <v>1</v>
      </c>
      <c r="EQ6" s="180">
        <v>8.4</v>
      </c>
      <c r="ER6" s="70">
        <v>8</v>
      </c>
      <c r="ES6" s="70"/>
      <c r="ET6" s="28">
        <f t="shared" si="96"/>
        <v>8.1999999999999993</v>
      </c>
      <c r="EU6" s="29">
        <f t="shared" si="97"/>
        <v>8.1999999999999993</v>
      </c>
      <c r="EV6" s="501" t="str">
        <f t="shared" si="98"/>
        <v>8.2</v>
      </c>
      <c r="EW6" s="30" t="str">
        <f t="shared" si="99"/>
        <v>B+</v>
      </c>
      <c r="EX6" s="31">
        <f t="shared" si="100"/>
        <v>3.5</v>
      </c>
      <c r="EY6" s="31" t="str">
        <f t="shared" si="101"/>
        <v>3.5</v>
      </c>
      <c r="EZ6" s="42">
        <v>2</v>
      </c>
      <c r="FA6" s="43">
        <v>2</v>
      </c>
      <c r="FB6" s="180">
        <v>8.1</v>
      </c>
      <c r="FC6" s="55">
        <v>7</v>
      </c>
      <c r="FD6" s="55"/>
      <c r="FE6" s="28">
        <f t="shared" si="102"/>
        <v>7.4</v>
      </c>
      <c r="FF6" s="29">
        <f t="shared" si="103"/>
        <v>7.4</v>
      </c>
      <c r="FG6" s="501" t="str">
        <f t="shared" si="104"/>
        <v>7.4</v>
      </c>
      <c r="FH6" s="30" t="str">
        <f t="shared" si="105"/>
        <v>B</v>
      </c>
      <c r="FI6" s="31">
        <f t="shared" si="106"/>
        <v>3</v>
      </c>
      <c r="FJ6" s="31" t="str">
        <f t="shared" si="107"/>
        <v>3.0</v>
      </c>
      <c r="FK6" s="42">
        <v>3</v>
      </c>
      <c r="FL6" s="43">
        <v>3</v>
      </c>
      <c r="FM6" s="197">
        <v>7</v>
      </c>
      <c r="FN6" s="499">
        <v>7</v>
      </c>
      <c r="FO6" s="147"/>
      <c r="FP6" s="28">
        <f t="shared" si="108"/>
        <v>7</v>
      </c>
      <c r="FQ6" s="29">
        <f t="shared" si="109"/>
        <v>7</v>
      </c>
      <c r="FR6" s="501" t="str">
        <f t="shared" si="110"/>
        <v>7.0</v>
      </c>
      <c r="FS6" s="30" t="str">
        <f t="shared" si="111"/>
        <v>B</v>
      </c>
      <c r="FT6" s="31">
        <f t="shared" si="112"/>
        <v>3</v>
      </c>
      <c r="FU6" s="31" t="str">
        <f t="shared" si="113"/>
        <v>3.0</v>
      </c>
      <c r="FV6" s="42">
        <v>2</v>
      </c>
      <c r="FW6" s="43">
        <v>2</v>
      </c>
      <c r="FX6" s="863">
        <v>7.2</v>
      </c>
      <c r="FY6" s="723">
        <v>8</v>
      </c>
      <c r="FZ6" s="831"/>
      <c r="GA6" s="725">
        <f t="shared" si="114"/>
        <v>7.7</v>
      </c>
      <c r="GB6" s="726">
        <f t="shared" si="115"/>
        <v>7.7</v>
      </c>
      <c r="GC6" s="727" t="str">
        <f t="shared" si="116"/>
        <v>7.7</v>
      </c>
      <c r="GD6" s="728" t="str">
        <f t="shared" si="117"/>
        <v>B</v>
      </c>
      <c r="GE6" s="729">
        <f t="shared" si="118"/>
        <v>3</v>
      </c>
      <c r="GF6" s="729" t="str">
        <f t="shared" si="119"/>
        <v>3.0</v>
      </c>
      <c r="GG6" s="730">
        <v>2</v>
      </c>
      <c r="GH6" s="739">
        <v>2</v>
      </c>
      <c r="GI6" s="867">
        <v>7.8</v>
      </c>
      <c r="GJ6" s="868">
        <v>6</v>
      </c>
      <c r="GK6" s="831"/>
      <c r="GL6" s="827">
        <f t="shared" si="120"/>
        <v>6.7</v>
      </c>
      <c r="GM6" s="839">
        <f t="shared" si="121"/>
        <v>6.7</v>
      </c>
      <c r="GN6" s="845" t="str">
        <f t="shared" si="122"/>
        <v>6.7</v>
      </c>
      <c r="GO6" s="841" t="str">
        <f t="shared" si="123"/>
        <v>C+</v>
      </c>
      <c r="GP6" s="842">
        <f t="shared" si="124"/>
        <v>2.5</v>
      </c>
      <c r="GQ6" s="842" t="str">
        <f t="shared" si="125"/>
        <v>2.5</v>
      </c>
      <c r="GR6" s="846">
        <v>2</v>
      </c>
      <c r="GS6" s="844">
        <v>2</v>
      </c>
      <c r="GT6" s="867">
        <v>5.8</v>
      </c>
      <c r="GU6" s="822">
        <v>7</v>
      </c>
      <c r="GV6" s="736"/>
      <c r="GW6" s="827">
        <f t="shared" si="126"/>
        <v>6.5</v>
      </c>
      <c r="GX6" s="839">
        <f t="shared" si="127"/>
        <v>6.5</v>
      </c>
      <c r="GY6" s="845" t="str">
        <f t="shared" si="128"/>
        <v>6.5</v>
      </c>
      <c r="GZ6" s="841" t="str">
        <f t="shared" si="129"/>
        <v>C+</v>
      </c>
      <c r="HA6" s="842">
        <f t="shared" si="130"/>
        <v>2.5</v>
      </c>
      <c r="HB6" s="842" t="str">
        <f t="shared" si="131"/>
        <v>2.5</v>
      </c>
      <c r="HC6" s="846">
        <v>2</v>
      </c>
      <c r="HD6" s="844">
        <v>2</v>
      </c>
      <c r="HE6" s="961">
        <v>7.8</v>
      </c>
      <c r="HF6" s="746">
        <v>7</v>
      </c>
      <c r="HG6" s="736"/>
      <c r="HH6" s="725">
        <f t="shared" si="132"/>
        <v>7.3</v>
      </c>
      <c r="HI6" s="726">
        <f t="shared" si="133"/>
        <v>7.3</v>
      </c>
      <c r="HJ6" s="727" t="str">
        <f t="shared" si="134"/>
        <v>7.3</v>
      </c>
      <c r="HK6" s="728" t="str">
        <f t="shared" si="135"/>
        <v>B</v>
      </c>
      <c r="HL6" s="729">
        <f t="shared" si="136"/>
        <v>3</v>
      </c>
      <c r="HM6" s="729" t="str">
        <f t="shared" si="137"/>
        <v>3.0</v>
      </c>
      <c r="HN6" s="730">
        <v>2</v>
      </c>
      <c r="HO6" s="739">
        <v>2</v>
      </c>
      <c r="HP6" s="694">
        <f t="shared" si="138"/>
        <v>21</v>
      </c>
      <c r="HQ6" s="695">
        <f t="shared" si="139"/>
        <v>2.9047619047619047</v>
      </c>
      <c r="HR6" s="696" t="str">
        <f t="shared" si="27"/>
        <v>2.90</v>
      </c>
      <c r="HS6" s="697" t="str">
        <f t="shared" si="28"/>
        <v>Lên lớp</v>
      </c>
      <c r="HT6" s="698">
        <f t="shared" si="140"/>
        <v>39</v>
      </c>
      <c r="HU6" s="695">
        <f t="shared" si="141"/>
        <v>2.858974358974359</v>
      </c>
      <c r="HV6" s="696" t="str">
        <f t="shared" si="29"/>
        <v>2.86</v>
      </c>
      <c r="HW6" s="699">
        <f t="shared" si="142"/>
        <v>39</v>
      </c>
      <c r="HX6" s="700">
        <f t="shared" si="143"/>
        <v>7.1538461538461542</v>
      </c>
      <c r="HY6" s="701">
        <f t="shared" si="144"/>
        <v>2.858974358974359</v>
      </c>
      <c r="HZ6" s="702" t="str">
        <f t="shared" si="30"/>
        <v>Lên lớp</v>
      </c>
      <c r="IA6" s="153"/>
      <c r="IB6" s="970">
        <v>7.3</v>
      </c>
      <c r="IC6" s="908">
        <v>6</v>
      </c>
      <c r="ID6" s="37"/>
      <c r="IE6" s="910">
        <f t="shared" si="145"/>
        <v>6.5</v>
      </c>
      <c r="IF6" s="911">
        <f t="shared" si="146"/>
        <v>6.5</v>
      </c>
      <c r="IG6" s="912" t="str">
        <f t="shared" si="147"/>
        <v>6.5</v>
      </c>
      <c r="IH6" s="913" t="str">
        <f t="shared" si="148"/>
        <v>C+</v>
      </c>
      <c r="II6" s="914">
        <f t="shared" si="149"/>
        <v>2.5</v>
      </c>
      <c r="IJ6" s="914" t="str">
        <f t="shared" si="150"/>
        <v>2.5</v>
      </c>
      <c r="IK6" s="915">
        <v>3</v>
      </c>
      <c r="IL6" s="916">
        <v>3</v>
      </c>
      <c r="IM6" s="970">
        <v>7.9</v>
      </c>
      <c r="IN6" s="908">
        <v>8</v>
      </c>
      <c r="IO6" s="37"/>
      <c r="IP6" s="28">
        <f t="shared" si="151"/>
        <v>8</v>
      </c>
      <c r="IQ6" s="29">
        <f t="shared" si="152"/>
        <v>8</v>
      </c>
      <c r="IR6" s="501" t="str">
        <f t="shared" si="153"/>
        <v>8.0</v>
      </c>
      <c r="IS6" s="30" t="str">
        <f t="shared" si="154"/>
        <v>B+</v>
      </c>
      <c r="IT6" s="31">
        <f t="shared" si="155"/>
        <v>3.5</v>
      </c>
      <c r="IU6" s="31" t="str">
        <f t="shared" si="156"/>
        <v>3.5</v>
      </c>
      <c r="IV6" s="42">
        <v>3</v>
      </c>
      <c r="IW6" s="43">
        <v>3</v>
      </c>
      <c r="IX6" s="146">
        <v>8</v>
      </c>
      <c r="IY6" s="1038">
        <v>9</v>
      </c>
      <c r="IZ6" s="37"/>
      <c r="JA6" s="28">
        <f t="shared" si="157"/>
        <v>8.6</v>
      </c>
      <c r="JB6" s="29">
        <f t="shared" si="158"/>
        <v>8.6</v>
      </c>
      <c r="JC6" s="501" t="str">
        <f t="shared" si="159"/>
        <v>8.6</v>
      </c>
      <c r="JD6" s="30" t="str">
        <f t="shared" si="160"/>
        <v>A</v>
      </c>
      <c r="JE6" s="31">
        <f t="shared" si="161"/>
        <v>4</v>
      </c>
      <c r="JF6" s="31" t="str">
        <f t="shared" si="162"/>
        <v>4.0</v>
      </c>
      <c r="JG6" s="42">
        <v>3</v>
      </c>
      <c r="JH6" s="43">
        <v>3</v>
      </c>
      <c r="JI6" s="146">
        <v>7.5</v>
      </c>
      <c r="JJ6" s="506">
        <v>7</v>
      </c>
      <c r="JK6" s="37"/>
      <c r="JL6" s="28">
        <f t="shared" si="163"/>
        <v>7.2</v>
      </c>
      <c r="JM6" s="29">
        <f t="shared" si="164"/>
        <v>7.2</v>
      </c>
      <c r="JN6" s="501" t="str">
        <f t="shared" si="165"/>
        <v>7.2</v>
      </c>
      <c r="JO6" s="30" t="str">
        <f t="shared" si="166"/>
        <v>B</v>
      </c>
      <c r="JP6" s="31">
        <f t="shared" si="167"/>
        <v>3</v>
      </c>
      <c r="JQ6" s="31" t="str">
        <f t="shared" si="168"/>
        <v>3.0</v>
      </c>
      <c r="JR6" s="42">
        <v>2</v>
      </c>
      <c r="JS6" s="43">
        <v>2</v>
      </c>
      <c r="JT6" s="146">
        <v>9</v>
      </c>
      <c r="JU6" s="506">
        <v>9</v>
      </c>
      <c r="JV6" s="37"/>
      <c r="JW6" s="28">
        <f t="shared" si="169"/>
        <v>9</v>
      </c>
      <c r="JX6" s="29">
        <f t="shared" si="170"/>
        <v>9</v>
      </c>
      <c r="JY6" s="501" t="str">
        <f t="shared" si="171"/>
        <v>9.0</v>
      </c>
      <c r="JZ6" s="30" t="str">
        <f t="shared" si="172"/>
        <v>A</v>
      </c>
      <c r="KA6" s="31">
        <f t="shared" si="173"/>
        <v>4</v>
      </c>
      <c r="KB6" s="31" t="str">
        <f t="shared" si="174"/>
        <v>4.0</v>
      </c>
      <c r="KC6" s="42">
        <v>2</v>
      </c>
      <c r="KD6" s="43">
        <v>2</v>
      </c>
      <c r="KE6" s="146">
        <v>9</v>
      </c>
      <c r="KF6" s="506">
        <v>9</v>
      </c>
      <c r="KG6" s="37"/>
      <c r="KH6" s="28">
        <f t="shared" si="175"/>
        <v>9</v>
      </c>
      <c r="KI6" s="29">
        <f t="shared" si="176"/>
        <v>9</v>
      </c>
      <c r="KJ6" s="501" t="str">
        <f t="shared" si="177"/>
        <v>9.0</v>
      </c>
      <c r="KK6" s="30" t="str">
        <f t="shared" si="178"/>
        <v>A</v>
      </c>
      <c r="KL6" s="31">
        <f t="shared" si="179"/>
        <v>4</v>
      </c>
      <c r="KM6" s="31" t="str">
        <f t="shared" si="180"/>
        <v>4.0</v>
      </c>
      <c r="KN6" s="42">
        <v>5</v>
      </c>
      <c r="KO6" s="43">
        <v>5</v>
      </c>
      <c r="KP6" s="182">
        <f t="shared" si="181"/>
        <v>18</v>
      </c>
      <c r="KQ6" s="87">
        <f t="shared" si="182"/>
        <v>3.5555555555555554</v>
      </c>
      <c r="KR6" s="88" t="str">
        <f t="shared" si="43"/>
        <v>3.56</v>
      </c>
    </row>
    <row r="7" spans="1:305" ht="18.75" x14ac:dyDescent="0.3">
      <c r="A7" s="163">
        <v>11</v>
      </c>
      <c r="B7" s="306" t="s">
        <v>708</v>
      </c>
      <c r="C7" s="392" t="s">
        <v>760</v>
      </c>
      <c r="D7" s="380" t="s">
        <v>761</v>
      </c>
      <c r="E7" s="388" t="s">
        <v>177</v>
      </c>
      <c r="F7" s="37"/>
      <c r="G7" s="334" t="s">
        <v>439</v>
      </c>
      <c r="H7" s="276" t="s">
        <v>23</v>
      </c>
      <c r="I7" s="563" t="s">
        <v>179</v>
      </c>
      <c r="J7" s="169">
        <v>8.1</v>
      </c>
      <c r="K7" s="1" t="str">
        <f t="shared" si="0"/>
        <v>B+</v>
      </c>
      <c r="L7" s="2">
        <f t="shared" si="1"/>
        <v>3.5</v>
      </c>
      <c r="M7" s="170" t="str">
        <f t="shared" si="2"/>
        <v>3.5</v>
      </c>
      <c r="N7" s="166">
        <v>6</v>
      </c>
      <c r="O7" s="1" t="str">
        <f t="shared" si="3"/>
        <v>C</v>
      </c>
      <c r="P7" s="2">
        <f t="shared" si="4"/>
        <v>2</v>
      </c>
      <c r="Q7" s="170" t="str">
        <f t="shared" si="5"/>
        <v>2.0</v>
      </c>
      <c r="R7" s="180">
        <v>7.7</v>
      </c>
      <c r="S7" s="55">
        <v>8</v>
      </c>
      <c r="T7" s="55"/>
      <c r="U7" s="28">
        <f t="shared" si="6"/>
        <v>7.9</v>
      </c>
      <c r="V7" s="29">
        <f t="shared" si="7"/>
        <v>7.9</v>
      </c>
      <c r="W7" s="232" t="str">
        <f t="shared" si="8"/>
        <v>7.9</v>
      </c>
      <c r="X7" s="30" t="str">
        <f t="shared" si="9"/>
        <v>B</v>
      </c>
      <c r="Y7" s="31">
        <f t="shared" si="10"/>
        <v>3</v>
      </c>
      <c r="Z7" s="31" t="str">
        <f t="shared" si="11"/>
        <v>3.0</v>
      </c>
      <c r="AA7" s="42">
        <v>2</v>
      </c>
      <c r="AB7" s="43">
        <v>2</v>
      </c>
      <c r="AC7" s="188">
        <v>8.3000000000000007</v>
      </c>
      <c r="AD7" s="65">
        <v>7</v>
      </c>
      <c r="AE7" s="65"/>
      <c r="AF7" s="28">
        <f t="shared" si="44"/>
        <v>7.5</v>
      </c>
      <c r="AG7" s="29">
        <f t="shared" si="45"/>
        <v>7.5</v>
      </c>
      <c r="AH7" s="325" t="str">
        <f t="shared" si="12"/>
        <v>7.5</v>
      </c>
      <c r="AI7" s="30" t="str">
        <f t="shared" si="13"/>
        <v>B</v>
      </c>
      <c r="AJ7" s="31">
        <f t="shared" si="14"/>
        <v>3</v>
      </c>
      <c r="AK7" s="31" t="str">
        <f t="shared" si="15"/>
        <v>3.0</v>
      </c>
      <c r="AL7" s="42">
        <v>1</v>
      </c>
      <c r="AM7" s="43">
        <v>1</v>
      </c>
      <c r="AN7" s="146">
        <v>7.4</v>
      </c>
      <c r="AO7" s="147">
        <v>6</v>
      </c>
      <c r="AP7" s="157"/>
      <c r="AQ7" s="28">
        <f t="shared" si="46"/>
        <v>6.6</v>
      </c>
      <c r="AR7" s="29">
        <f t="shared" si="47"/>
        <v>6.6</v>
      </c>
      <c r="AS7" s="325" t="str">
        <f t="shared" si="48"/>
        <v>6.6</v>
      </c>
      <c r="AT7" s="30" t="str">
        <f t="shared" si="49"/>
        <v>C+</v>
      </c>
      <c r="AU7" s="31">
        <f t="shared" si="50"/>
        <v>2.5</v>
      </c>
      <c r="AV7" s="31" t="str">
        <f t="shared" si="16"/>
        <v>2.5</v>
      </c>
      <c r="AW7" s="42">
        <v>2</v>
      </c>
      <c r="AX7" s="43">
        <v>2</v>
      </c>
      <c r="AY7" s="411">
        <v>6.3</v>
      </c>
      <c r="AZ7" s="147">
        <v>9</v>
      </c>
      <c r="BA7" s="157"/>
      <c r="BB7" s="28">
        <f t="shared" si="51"/>
        <v>7.9</v>
      </c>
      <c r="BC7" s="29">
        <f t="shared" si="52"/>
        <v>7.9</v>
      </c>
      <c r="BD7" s="325" t="str">
        <f t="shared" si="53"/>
        <v>7.9</v>
      </c>
      <c r="BE7" s="30" t="str">
        <f t="shared" si="54"/>
        <v>B</v>
      </c>
      <c r="BF7" s="31">
        <f t="shared" si="55"/>
        <v>3</v>
      </c>
      <c r="BG7" s="31" t="str">
        <f t="shared" si="56"/>
        <v>3.0</v>
      </c>
      <c r="BH7" s="42">
        <v>4</v>
      </c>
      <c r="BI7" s="43">
        <v>4</v>
      </c>
      <c r="BJ7" s="188">
        <v>8</v>
      </c>
      <c r="BK7" s="68">
        <v>8</v>
      </c>
      <c r="BL7" s="68"/>
      <c r="BM7" s="28">
        <f t="shared" si="57"/>
        <v>8</v>
      </c>
      <c r="BN7" s="29">
        <f t="shared" si="17"/>
        <v>8</v>
      </c>
      <c r="BO7" s="325" t="str">
        <f t="shared" si="18"/>
        <v>8.0</v>
      </c>
      <c r="BP7" s="30" t="str">
        <f t="shared" si="19"/>
        <v>B+</v>
      </c>
      <c r="BQ7" s="31">
        <f t="shared" si="20"/>
        <v>3.5</v>
      </c>
      <c r="BR7" s="31" t="str">
        <f t="shared" si="21"/>
        <v>3.5</v>
      </c>
      <c r="BS7" s="42">
        <v>2</v>
      </c>
      <c r="BT7" s="43">
        <v>2</v>
      </c>
      <c r="BU7" s="214">
        <v>6.6</v>
      </c>
      <c r="BV7" s="73">
        <v>5</v>
      </c>
      <c r="BW7" s="73"/>
      <c r="BX7" s="28">
        <f t="shared" si="58"/>
        <v>5.6</v>
      </c>
      <c r="BY7" s="29">
        <f t="shared" si="59"/>
        <v>5.6</v>
      </c>
      <c r="BZ7" s="325" t="str">
        <f t="shared" si="60"/>
        <v>5.6</v>
      </c>
      <c r="CA7" s="30" t="str">
        <f t="shared" si="61"/>
        <v>C</v>
      </c>
      <c r="CB7" s="31">
        <f t="shared" si="62"/>
        <v>2</v>
      </c>
      <c r="CC7" s="31" t="str">
        <f t="shared" si="63"/>
        <v>2.0</v>
      </c>
      <c r="CD7" s="42">
        <v>2</v>
      </c>
      <c r="CE7" s="43">
        <v>2</v>
      </c>
      <c r="CF7" s="48">
        <v>9.4</v>
      </c>
      <c r="CG7" s="55">
        <v>9</v>
      </c>
      <c r="CH7" s="55"/>
      <c r="CI7" s="28">
        <f t="shared" si="64"/>
        <v>9.1999999999999993</v>
      </c>
      <c r="CJ7" s="29">
        <f t="shared" si="65"/>
        <v>9.1999999999999993</v>
      </c>
      <c r="CK7" s="501" t="str">
        <f t="shared" si="66"/>
        <v>9.2</v>
      </c>
      <c r="CL7" s="30" t="str">
        <f t="shared" si="22"/>
        <v>A</v>
      </c>
      <c r="CM7" s="31">
        <f t="shared" si="23"/>
        <v>4</v>
      </c>
      <c r="CN7" s="31" t="str">
        <f t="shared" si="24"/>
        <v>4.0</v>
      </c>
      <c r="CO7" s="42">
        <v>3</v>
      </c>
      <c r="CP7" s="43">
        <v>3</v>
      </c>
      <c r="CQ7" s="180">
        <v>7.3</v>
      </c>
      <c r="CR7" s="70">
        <v>7</v>
      </c>
      <c r="CS7" s="70"/>
      <c r="CT7" s="28">
        <f t="shared" si="67"/>
        <v>7.1</v>
      </c>
      <c r="CU7" s="29">
        <f t="shared" si="68"/>
        <v>7.1</v>
      </c>
      <c r="CV7" s="501" t="str">
        <f t="shared" si="69"/>
        <v>7.1</v>
      </c>
      <c r="CW7" s="30" t="str">
        <f t="shared" si="70"/>
        <v>B</v>
      </c>
      <c r="CX7" s="31">
        <f t="shared" si="71"/>
        <v>3</v>
      </c>
      <c r="CY7" s="31" t="str">
        <f t="shared" si="72"/>
        <v>3.0</v>
      </c>
      <c r="CZ7" s="42">
        <v>2</v>
      </c>
      <c r="DA7" s="43">
        <v>2</v>
      </c>
      <c r="DB7" s="84">
        <f t="shared" si="73"/>
        <v>18</v>
      </c>
      <c r="DC7" s="87">
        <f t="shared" si="74"/>
        <v>3.0555555555555554</v>
      </c>
      <c r="DD7" s="88" t="str">
        <f t="shared" si="75"/>
        <v>3.06</v>
      </c>
      <c r="DE7" s="64" t="str">
        <f t="shared" si="76"/>
        <v>Lên lớp</v>
      </c>
      <c r="DF7" s="128">
        <f t="shared" si="77"/>
        <v>18</v>
      </c>
      <c r="DG7" s="129">
        <f t="shared" si="78"/>
        <v>3.0555555555555554</v>
      </c>
      <c r="DH7" s="64" t="str">
        <f t="shared" si="79"/>
        <v>Lên lớp</v>
      </c>
      <c r="DI7" s="504"/>
      <c r="DJ7" s="48">
        <v>8.3000000000000007</v>
      </c>
      <c r="DK7" s="70">
        <v>8</v>
      </c>
      <c r="DL7" s="602"/>
      <c r="DM7" s="28">
        <f t="shared" si="80"/>
        <v>8.1</v>
      </c>
      <c r="DN7" s="29">
        <f t="shared" si="81"/>
        <v>8.1</v>
      </c>
      <c r="DO7" s="501" t="str">
        <f t="shared" si="82"/>
        <v>8.1</v>
      </c>
      <c r="DP7" s="30" t="str">
        <f t="shared" si="83"/>
        <v>B+</v>
      </c>
      <c r="DQ7" s="31">
        <f t="shared" si="84"/>
        <v>3.5</v>
      </c>
      <c r="DR7" s="31" t="str">
        <f t="shared" si="85"/>
        <v>3.5</v>
      </c>
      <c r="DS7" s="42">
        <v>2</v>
      </c>
      <c r="DT7" s="43">
        <v>2</v>
      </c>
      <c r="DU7" s="48">
        <v>5.9</v>
      </c>
      <c r="DV7" s="70">
        <v>9</v>
      </c>
      <c r="DW7" s="602"/>
      <c r="DX7" s="28">
        <f t="shared" si="86"/>
        <v>7.8</v>
      </c>
      <c r="DY7" s="29">
        <f t="shared" si="87"/>
        <v>7.8</v>
      </c>
      <c r="DZ7" s="501" t="str">
        <f t="shared" si="88"/>
        <v>7.8</v>
      </c>
      <c r="EA7" s="30" t="str">
        <f t="shared" si="89"/>
        <v>B</v>
      </c>
      <c r="EB7" s="31">
        <f t="shared" si="25"/>
        <v>3</v>
      </c>
      <c r="EC7" s="31" t="str">
        <f t="shared" si="26"/>
        <v>3.0</v>
      </c>
      <c r="ED7" s="42">
        <v>3</v>
      </c>
      <c r="EE7" s="43">
        <v>3</v>
      </c>
      <c r="EF7" s="180">
        <v>8.1999999999999993</v>
      </c>
      <c r="EG7" s="70">
        <v>9</v>
      </c>
      <c r="EH7" s="602"/>
      <c r="EI7" s="28">
        <f t="shared" si="90"/>
        <v>8.6999999999999993</v>
      </c>
      <c r="EJ7" s="29">
        <f t="shared" si="91"/>
        <v>8.6999999999999993</v>
      </c>
      <c r="EK7" s="501" t="str">
        <f t="shared" si="92"/>
        <v>8.7</v>
      </c>
      <c r="EL7" s="30" t="str">
        <f t="shared" si="93"/>
        <v>A</v>
      </c>
      <c r="EM7" s="31">
        <f t="shared" si="94"/>
        <v>4</v>
      </c>
      <c r="EN7" s="31" t="str">
        <f t="shared" si="95"/>
        <v>4.0</v>
      </c>
      <c r="EO7" s="42">
        <v>1</v>
      </c>
      <c r="EP7" s="43">
        <v>1</v>
      </c>
      <c r="EQ7" s="180">
        <v>7.8</v>
      </c>
      <c r="ER7" s="70">
        <v>8</v>
      </c>
      <c r="ES7" s="70"/>
      <c r="ET7" s="28">
        <f t="shared" si="96"/>
        <v>7.9</v>
      </c>
      <c r="EU7" s="29">
        <f t="shared" si="97"/>
        <v>7.9</v>
      </c>
      <c r="EV7" s="501" t="str">
        <f t="shared" si="98"/>
        <v>7.9</v>
      </c>
      <c r="EW7" s="30" t="str">
        <f t="shared" si="99"/>
        <v>B</v>
      </c>
      <c r="EX7" s="31">
        <f t="shared" si="100"/>
        <v>3</v>
      </c>
      <c r="EY7" s="31" t="str">
        <f t="shared" si="101"/>
        <v>3.0</v>
      </c>
      <c r="EZ7" s="42">
        <v>2</v>
      </c>
      <c r="FA7" s="43">
        <v>2</v>
      </c>
      <c r="FB7" s="180">
        <v>9.1</v>
      </c>
      <c r="FC7" s="55">
        <v>6</v>
      </c>
      <c r="FD7" s="55"/>
      <c r="FE7" s="28">
        <f t="shared" si="102"/>
        <v>7.2</v>
      </c>
      <c r="FF7" s="29">
        <f t="shared" si="103"/>
        <v>7.2</v>
      </c>
      <c r="FG7" s="501" t="str">
        <f t="shared" si="104"/>
        <v>7.2</v>
      </c>
      <c r="FH7" s="30" t="str">
        <f t="shared" si="105"/>
        <v>B</v>
      </c>
      <c r="FI7" s="31">
        <f t="shared" si="106"/>
        <v>3</v>
      </c>
      <c r="FJ7" s="31" t="str">
        <f t="shared" si="107"/>
        <v>3.0</v>
      </c>
      <c r="FK7" s="42">
        <v>3</v>
      </c>
      <c r="FL7" s="43">
        <v>3</v>
      </c>
      <c r="FM7" s="197">
        <v>7.6</v>
      </c>
      <c r="FN7" s="499">
        <v>7</v>
      </c>
      <c r="FO7" s="147"/>
      <c r="FP7" s="28">
        <f t="shared" si="108"/>
        <v>7.2</v>
      </c>
      <c r="FQ7" s="29">
        <f t="shared" si="109"/>
        <v>7.2</v>
      </c>
      <c r="FR7" s="501" t="str">
        <f t="shared" si="110"/>
        <v>7.2</v>
      </c>
      <c r="FS7" s="30" t="str">
        <f t="shared" si="111"/>
        <v>B</v>
      </c>
      <c r="FT7" s="31">
        <f t="shared" si="112"/>
        <v>3</v>
      </c>
      <c r="FU7" s="31" t="str">
        <f t="shared" si="113"/>
        <v>3.0</v>
      </c>
      <c r="FV7" s="42">
        <v>2</v>
      </c>
      <c r="FW7" s="43">
        <v>2</v>
      </c>
      <c r="FX7" s="863">
        <v>7.6</v>
      </c>
      <c r="FY7" s="723">
        <v>7</v>
      </c>
      <c r="FZ7" s="831"/>
      <c r="GA7" s="725">
        <f t="shared" si="114"/>
        <v>7.2</v>
      </c>
      <c r="GB7" s="726">
        <f t="shared" si="115"/>
        <v>7.2</v>
      </c>
      <c r="GC7" s="727" t="str">
        <f t="shared" si="116"/>
        <v>7.2</v>
      </c>
      <c r="GD7" s="728" t="str">
        <f t="shared" si="117"/>
        <v>B</v>
      </c>
      <c r="GE7" s="729">
        <f t="shared" si="118"/>
        <v>3</v>
      </c>
      <c r="GF7" s="729" t="str">
        <f t="shared" si="119"/>
        <v>3.0</v>
      </c>
      <c r="GG7" s="730">
        <v>2</v>
      </c>
      <c r="GH7" s="739">
        <v>2</v>
      </c>
      <c r="GI7" s="867">
        <v>8</v>
      </c>
      <c r="GJ7" s="868">
        <v>8</v>
      </c>
      <c r="GK7" s="831"/>
      <c r="GL7" s="827">
        <f t="shared" si="120"/>
        <v>8</v>
      </c>
      <c r="GM7" s="839">
        <f t="shared" si="121"/>
        <v>8</v>
      </c>
      <c r="GN7" s="845" t="str">
        <f t="shared" si="122"/>
        <v>8.0</v>
      </c>
      <c r="GO7" s="841" t="str">
        <f t="shared" si="123"/>
        <v>B+</v>
      </c>
      <c r="GP7" s="842">
        <f t="shared" si="124"/>
        <v>3.5</v>
      </c>
      <c r="GQ7" s="842" t="str">
        <f t="shared" si="125"/>
        <v>3.5</v>
      </c>
      <c r="GR7" s="846">
        <v>2</v>
      </c>
      <c r="GS7" s="844">
        <v>2</v>
      </c>
      <c r="GT7" s="867">
        <v>6.2</v>
      </c>
      <c r="GU7" s="822">
        <v>8</v>
      </c>
      <c r="GV7" s="736"/>
      <c r="GW7" s="827">
        <f t="shared" si="126"/>
        <v>7.3</v>
      </c>
      <c r="GX7" s="839">
        <f t="shared" si="127"/>
        <v>7.3</v>
      </c>
      <c r="GY7" s="845" t="str">
        <f t="shared" si="128"/>
        <v>7.3</v>
      </c>
      <c r="GZ7" s="841" t="str">
        <f t="shared" si="129"/>
        <v>B</v>
      </c>
      <c r="HA7" s="842">
        <f t="shared" si="130"/>
        <v>3</v>
      </c>
      <c r="HB7" s="842" t="str">
        <f t="shared" si="131"/>
        <v>3.0</v>
      </c>
      <c r="HC7" s="846">
        <v>2</v>
      </c>
      <c r="HD7" s="844">
        <v>2</v>
      </c>
      <c r="HE7" s="961">
        <v>7.6</v>
      </c>
      <c r="HF7" s="746">
        <v>8</v>
      </c>
      <c r="HG7" s="736"/>
      <c r="HH7" s="725">
        <f t="shared" si="132"/>
        <v>7.8</v>
      </c>
      <c r="HI7" s="726">
        <f t="shared" si="133"/>
        <v>7.8</v>
      </c>
      <c r="HJ7" s="727" t="str">
        <f t="shared" si="134"/>
        <v>7.8</v>
      </c>
      <c r="HK7" s="728" t="str">
        <f t="shared" si="135"/>
        <v>B</v>
      </c>
      <c r="HL7" s="729">
        <f t="shared" si="136"/>
        <v>3</v>
      </c>
      <c r="HM7" s="729" t="str">
        <f t="shared" si="137"/>
        <v>3.0</v>
      </c>
      <c r="HN7" s="730">
        <v>2</v>
      </c>
      <c r="HO7" s="739">
        <v>2</v>
      </c>
      <c r="HP7" s="694">
        <f t="shared" si="138"/>
        <v>21</v>
      </c>
      <c r="HQ7" s="695">
        <f t="shared" si="139"/>
        <v>3.1428571428571428</v>
      </c>
      <c r="HR7" s="696" t="str">
        <f t="shared" si="27"/>
        <v>3.14</v>
      </c>
      <c r="HS7" s="697" t="str">
        <f t="shared" si="28"/>
        <v>Lên lớp</v>
      </c>
      <c r="HT7" s="698">
        <f t="shared" si="140"/>
        <v>39</v>
      </c>
      <c r="HU7" s="695">
        <f t="shared" si="141"/>
        <v>3.1025641025641026</v>
      </c>
      <c r="HV7" s="696" t="str">
        <f t="shared" si="29"/>
        <v>3.10</v>
      </c>
      <c r="HW7" s="699">
        <f t="shared" si="142"/>
        <v>39</v>
      </c>
      <c r="HX7" s="700">
        <f t="shared" si="143"/>
        <v>7.6358974358974345</v>
      </c>
      <c r="HY7" s="701">
        <f t="shared" si="144"/>
        <v>3.1025641025641026</v>
      </c>
      <c r="HZ7" s="702" t="str">
        <f t="shared" si="30"/>
        <v>Lên lớp</v>
      </c>
      <c r="IA7" s="153"/>
      <c r="IB7" s="970">
        <v>7.5</v>
      </c>
      <c r="IC7" s="908">
        <v>8</v>
      </c>
      <c r="ID7" s="37"/>
      <c r="IE7" s="910">
        <f t="shared" si="145"/>
        <v>7.8</v>
      </c>
      <c r="IF7" s="911">
        <f t="shared" si="146"/>
        <v>7.8</v>
      </c>
      <c r="IG7" s="912" t="str">
        <f t="shared" si="147"/>
        <v>7.8</v>
      </c>
      <c r="IH7" s="913" t="str">
        <f t="shared" si="148"/>
        <v>B</v>
      </c>
      <c r="II7" s="914">
        <f t="shared" si="149"/>
        <v>3</v>
      </c>
      <c r="IJ7" s="914" t="str">
        <f t="shared" si="150"/>
        <v>3.0</v>
      </c>
      <c r="IK7" s="915">
        <v>3</v>
      </c>
      <c r="IL7" s="916">
        <v>3</v>
      </c>
      <c r="IM7" s="970">
        <v>8.3000000000000007</v>
      </c>
      <c r="IN7" s="908">
        <v>9</v>
      </c>
      <c r="IO7" s="37"/>
      <c r="IP7" s="28">
        <f t="shared" si="151"/>
        <v>8.6999999999999993</v>
      </c>
      <c r="IQ7" s="29">
        <f t="shared" si="152"/>
        <v>8.6999999999999993</v>
      </c>
      <c r="IR7" s="501" t="str">
        <f t="shared" si="153"/>
        <v>8.7</v>
      </c>
      <c r="IS7" s="30" t="str">
        <f t="shared" si="154"/>
        <v>A</v>
      </c>
      <c r="IT7" s="31">
        <f t="shared" si="155"/>
        <v>4</v>
      </c>
      <c r="IU7" s="31" t="str">
        <f t="shared" si="156"/>
        <v>4.0</v>
      </c>
      <c r="IV7" s="42">
        <v>3</v>
      </c>
      <c r="IW7" s="43">
        <v>3</v>
      </c>
      <c r="IX7" s="146">
        <v>7.5</v>
      </c>
      <c r="IY7" s="1038">
        <v>8</v>
      </c>
      <c r="IZ7" s="37"/>
      <c r="JA7" s="28">
        <f t="shared" si="157"/>
        <v>7.8</v>
      </c>
      <c r="JB7" s="29">
        <f t="shared" si="158"/>
        <v>7.8</v>
      </c>
      <c r="JC7" s="501" t="str">
        <f t="shared" si="159"/>
        <v>7.8</v>
      </c>
      <c r="JD7" s="30" t="str">
        <f t="shared" si="160"/>
        <v>B</v>
      </c>
      <c r="JE7" s="31">
        <f t="shared" si="161"/>
        <v>3</v>
      </c>
      <c r="JF7" s="31" t="str">
        <f t="shared" si="162"/>
        <v>3.0</v>
      </c>
      <c r="JG7" s="42">
        <v>3</v>
      </c>
      <c r="JH7" s="43">
        <v>3</v>
      </c>
      <c r="JI7" s="146">
        <v>8</v>
      </c>
      <c r="JJ7" s="506">
        <v>9</v>
      </c>
      <c r="JK7" s="37"/>
      <c r="JL7" s="28">
        <f t="shared" si="163"/>
        <v>8.6</v>
      </c>
      <c r="JM7" s="29">
        <f t="shared" si="164"/>
        <v>8.6</v>
      </c>
      <c r="JN7" s="501" t="str">
        <f t="shared" si="165"/>
        <v>8.6</v>
      </c>
      <c r="JO7" s="30" t="str">
        <f t="shared" si="166"/>
        <v>A</v>
      </c>
      <c r="JP7" s="31">
        <f t="shared" si="167"/>
        <v>4</v>
      </c>
      <c r="JQ7" s="31" t="str">
        <f t="shared" si="168"/>
        <v>4.0</v>
      </c>
      <c r="JR7" s="42">
        <v>2</v>
      </c>
      <c r="JS7" s="43">
        <v>2</v>
      </c>
      <c r="JT7" s="146">
        <v>9</v>
      </c>
      <c r="JU7" s="506">
        <v>9</v>
      </c>
      <c r="JV7" s="37"/>
      <c r="JW7" s="28">
        <f t="shared" si="169"/>
        <v>9</v>
      </c>
      <c r="JX7" s="29">
        <f t="shared" si="170"/>
        <v>9</v>
      </c>
      <c r="JY7" s="501" t="str">
        <f t="shared" si="171"/>
        <v>9.0</v>
      </c>
      <c r="JZ7" s="30" t="str">
        <f t="shared" si="172"/>
        <v>A</v>
      </c>
      <c r="KA7" s="31">
        <f t="shared" si="173"/>
        <v>4</v>
      </c>
      <c r="KB7" s="31" t="str">
        <f t="shared" si="174"/>
        <v>4.0</v>
      </c>
      <c r="KC7" s="42">
        <v>2</v>
      </c>
      <c r="KD7" s="43">
        <v>2</v>
      </c>
      <c r="KE7" s="146">
        <v>9.4</v>
      </c>
      <c r="KF7" s="506">
        <v>10</v>
      </c>
      <c r="KG7" s="37"/>
      <c r="KH7" s="28">
        <f t="shared" si="175"/>
        <v>9.8000000000000007</v>
      </c>
      <c r="KI7" s="29">
        <f t="shared" si="176"/>
        <v>9.8000000000000007</v>
      </c>
      <c r="KJ7" s="501" t="str">
        <f t="shared" si="177"/>
        <v>9.8</v>
      </c>
      <c r="KK7" s="30" t="str">
        <f t="shared" si="178"/>
        <v>A</v>
      </c>
      <c r="KL7" s="31">
        <f t="shared" si="179"/>
        <v>4</v>
      </c>
      <c r="KM7" s="31" t="str">
        <f t="shared" si="180"/>
        <v>4.0</v>
      </c>
      <c r="KN7" s="42">
        <v>5</v>
      </c>
      <c r="KO7" s="43">
        <v>5</v>
      </c>
      <c r="KP7" s="182">
        <f t="shared" si="181"/>
        <v>18</v>
      </c>
      <c r="KQ7" s="87">
        <f t="shared" si="182"/>
        <v>3.6666666666666665</v>
      </c>
      <c r="KR7" s="88" t="str">
        <f t="shared" si="43"/>
        <v>3.67</v>
      </c>
    </row>
    <row r="8" spans="1:305" ht="18.75" x14ac:dyDescent="0.3">
      <c r="A8" s="163">
        <v>13</v>
      </c>
      <c r="B8" s="306" t="s">
        <v>708</v>
      </c>
      <c r="C8" s="392" t="s">
        <v>762</v>
      </c>
      <c r="D8" s="380" t="s">
        <v>763</v>
      </c>
      <c r="E8" s="388" t="s">
        <v>41</v>
      </c>
      <c r="F8" s="37"/>
      <c r="G8" s="334" t="s">
        <v>782</v>
      </c>
      <c r="H8" s="276" t="s">
        <v>23</v>
      </c>
      <c r="I8" s="563" t="s">
        <v>179</v>
      </c>
      <c r="J8" s="169">
        <v>7.2</v>
      </c>
      <c r="K8" s="1" t="str">
        <f t="shared" si="0"/>
        <v>B</v>
      </c>
      <c r="L8" s="2">
        <f t="shared" si="1"/>
        <v>3</v>
      </c>
      <c r="M8" s="170" t="str">
        <f t="shared" si="2"/>
        <v>3.0</v>
      </c>
      <c r="N8" s="166">
        <v>8</v>
      </c>
      <c r="O8" s="1" t="str">
        <f t="shared" si="3"/>
        <v>B+</v>
      </c>
      <c r="P8" s="2">
        <f t="shared" si="4"/>
        <v>3.5</v>
      </c>
      <c r="Q8" s="170" t="str">
        <f t="shared" si="5"/>
        <v>3.5</v>
      </c>
      <c r="R8" s="180">
        <v>9.6999999999999993</v>
      </c>
      <c r="S8" s="55">
        <v>8</v>
      </c>
      <c r="T8" s="55"/>
      <c r="U8" s="28">
        <f t="shared" si="6"/>
        <v>8.6999999999999993</v>
      </c>
      <c r="V8" s="29">
        <f t="shared" si="7"/>
        <v>8.6999999999999993</v>
      </c>
      <c r="W8" s="232" t="str">
        <f t="shared" si="8"/>
        <v>8.7</v>
      </c>
      <c r="X8" s="30" t="str">
        <f t="shared" si="9"/>
        <v>A</v>
      </c>
      <c r="Y8" s="31">
        <f t="shared" si="10"/>
        <v>4</v>
      </c>
      <c r="Z8" s="31" t="str">
        <f t="shared" si="11"/>
        <v>4.0</v>
      </c>
      <c r="AA8" s="42">
        <v>2</v>
      </c>
      <c r="AB8" s="43">
        <v>2</v>
      </c>
      <c r="AC8" s="188">
        <v>8.3000000000000007</v>
      </c>
      <c r="AD8" s="65">
        <v>10</v>
      </c>
      <c r="AE8" s="65"/>
      <c r="AF8" s="28">
        <f t="shared" si="44"/>
        <v>9.3000000000000007</v>
      </c>
      <c r="AG8" s="29">
        <f t="shared" si="45"/>
        <v>9.3000000000000007</v>
      </c>
      <c r="AH8" s="325" t="str">
        <f t="shared" si="12"/>
        <v>9.3</v>
      </c>
      <c r="AI8" s="30" t="str">
        <f t="shared" si="13"/>
        <v>A</v>
      </c>
      <c r="AJ8" s="31">
        <f t="shared" si="14"/>
        <v>4</v>
      </c>
      <c r="AK8" s="31" t="str">
        <f t="shared" si="15"/>
        <v>4.0</v>
      </c>
      <c r="AL8" s="42">
        <v>1</v>
      </c>
      <c r="AM8" s="43">
        <v>1</v>
      </c>
      <c r="AN8" s="146">
        <v>9</v>
      </c>
      <c r="AO8" s="147">
        <v>9</v>
      </c>
      <c r="AP8" s="157"/>
      <c r="AQ8" s="28">
        <f t="shared" si="46"/>
        <v>9</v>
      </c>
      <c r="AR8" s="29">
        <f t="shared" si="47"/>
        <v>9</v>
      </c>
      <c r="AS8" s="325" t="str">
        <f t="shared" si="48"/>
        <v>9.0</v>
      </c>
      <c r="AT8" s="30" t="str">
        <f t="shared" si="49"/>
        <v>A</v>
      </c>
      <c r="AU8" s="31">
        <f t="shared" si="50"/>
        <v>4</v>
      </c>
      <c r="AV8" s="31" t="str">
        <f t="shared" si="16"/>
        <v>4.0</v>
      </c>
      <c r="AW8" s="42">
        <v>2</v>
      </c>
      <c r="AX8" s="43">
        <v>2</v>
      </c>
      <c r="AY8" s="411">
        <v>8</v>
      </c>
      <c r="AZ8" s="147">
        <v>9</v>
      </c>
      <c r="BA8" s="157"/>
      <c r="BB8" s="28">
        <f t="shared" si="51"/>
        <v>8.6</v>
      </c>
      <c r="BC8" s="29">
        <f t="shared" si="52"/>
        <v>8.6</v>
      </c>
      <c r="BD8" s="325" t="str">
        <f t="shared" si="53"/>
        <v>8.6</v>
      </c>
      <c r="BE8" s="30" t="str">
        <f t="shared" si="54"/>
        <v>A</v>
      </c>
      <c r="BF8" s="31">
        <f t="shared" si="55"/>
        <v>4</v>
      </c>
      <c r="BG8" s="31" t="str">
        <f t="shared" si="56"/>
        <v>4.0</v>
      </c>
      <c r="BH8" s="42">
        <v>4</v>
      </c>
      <c r="BI8" s="43">
        <v>4</v>
      </c>
      <c r="BJ8" s="188">
        <v>9</v>
      </c>
      <c r="BK8" s="68">
        <v>7</v>
      </c>
      <c r="BL8" s="68"/>
      <c r="BM8" s="28">
        <f t="shared" si="57"/>
        <v>7.8</v>
      </c>
      <c r="BN8" s="29">
        <f t="shared" si="17"/>
        <v>7.8</v>
      </c>
      <c r="BO8" s="325" t="str">
        <f t="shared" si="18"/>
        <v>7.8</v>
      </c>
      <c r="BP8" s="30" t="str">
        <f t="shared" si="19"/>
        <v>B</v>
      </c>
      <c r="BQ8" s="31">
        <f t="shared" si="20"/>
        <v>3</v>
      </c>
      <c r="BR8" s="31" t="str">
        <f t="shared" si="21"/>
        <v>3.0</v>
      </c>
      <c r="BS8" s="42">
        <v>2</v>
      </c>
      <c r="BT8" s="43">
        <v>2</v>
      </c>
      <c r="BU8" s="214">
        <v>7.6</v>
      </c>
      <c r="BV8" s="73">
        <v>5</v>
      </c>
      <c r="BW8" s="73"/>
      <c r="BX8" s="28">
        <f t="shared" si="58"/>
        <v>6</v>
      </c>
      <c r="BY8" s="29">
        <f t="shared" si="59"/>
        <v>6</v>
      </c>
      <c r="BZ8" s="325" t="str">
        <f t="shared" si="60"/>
        <v>6.0</v>
      </c>
      <c r="CA8" s="30" t="str">
        <f t="shared" si="61"/>
        <v>C</v>
      </c>
      <c r="CB8" s="31">
        <f t="shared" si="62"/>
        <v>2</v>
      </c>
      <c r="CC8" s="31" t="str">
        <f t="shared" si="63"/>
        <v>2.0</v>
      </c>
      <c r="CD8" s="42">
        <v>2</v>
      </c>
      <c r="CE8" s="43">
        <v>2</v>
      </c>
      <c r="CF8" s="48">
        <v>9.1999999999999993</v>
      </c>
      <c r="CG8" s="55">
        <v>10</v>
      </c>
      <c r="CH8" s="55"/>
      <c r="CI8" s="28">
        <f t="shared" si="64"/>
        <v>9.6999999999999993</v>
      </c>
      <c r="CJ8" s="29">
        <f t="shared" si="65"/>
        <v>9.6999999999999993</v>
      </c>
      <c r="CK8" s="501" t="str">
        <f t="shared" si="66"/>
        <v>9.7</v>
      </c>
      <c r="CL8" s="30" t="str">
        <f t="shared" si="22"/>
        <v>A</v>
      </c>
      <c r="CM8" s="31">
        <f t="shared" si="23"/>
        <v>4</v>
      </c>
      <c r="CN8" s="31" t="str">
        <f t="shared" si="24"/>
        <v>4.0</v>
      </c>
      <c r="CO8" s="42">
        <v>3</v>
      </c>
      <c r="CP8" s="43">
        <v>3</v>
      </c>
      <c r="CQ8" s="180">
        <v>8.3000000000000007</v>
      </c>
      <c r="CR8" s="70">
        <v>8</v>
      </c>
      <c r="CS8" s="70"/>
      <c r="CT8" s="28">
        <f t="shared" si="67"/>
        <v>8.1</v>
      </c>
      <c r="CU8" s="29">
        <f t="shared" si="68"/>
        <v>8.1</v>
      </c>
      <c r="CV8" s="501" t="str">
        <f t="shared" si="69"/>
        <v>8.1</v>
      </c>
      <c r="CW8" s="30" t="str">
        <f t="shared" si="70"/>
        <v>B+</v>
      </c>
      <c r="CX8" s="31">
        <f t="shared" si="71"/>
        <v>3.5</v>
      </c>
      <c r="CY8" s="31" t="str">
        <f t="shared" si="72"/>
        <v>3.5</v>
      </c>
      <c r="CZ8" s="42">
        <v>2</v>
      </c>
      <c r="DA8" s="43">
        <v>2</v>
      </c>
      <c r="DB8" s="84">
        <f t="shared" si="73"/>
        <v>18</v>
      </c>
      <c r="DC8" s="87">
        <f t="shared" si="74"/>
        <v>3.6111111111111112</v>
      </c>
      <c r="DD8" s="88" t="str">
        <f t="shared" si="75"/>
        <v>3.61</v>
      </c>
      <c r="DE8" s="64" t="str">
        <f t="shared" si="76"/>
        <v>Lên lớp</v>
      </c>
      <c r="DF8" s="128">
        <f t="shared" si="77"/>
        <v>18</v>
      </c>
      <c r="DG8" s="129">
        <f t="shared" si="78"/>
        <v>3.6111111111111112</v>
      </c>
      <c r="DH8" s="64" t="str">
        <f t="shared" si="79"/>
        <v>Lên lớp</v>
      </c>
      <c r="DI8" s="504"/>
      <c r="DJ8" s="48">
        <v>8.6999999999999993</v>
      </c>
      <c r="DK8" s="70">
        <v>9</v>
      </c>
      <c r="DL8" s="602"/>
      <c r="DM8" s="28">
        <f t="shared" si="80"/>
        <v>8.9</v>
      </c>
      <c r="DN8" s="29">
        <f t="shared" si="81"/>
        <v>8.9</v>
      </c>
      <c r="DO8" s="501" t="str">
        <f t="shared" si="82"/>
        <v>8.9</v>
      </c>
      <c r="DP8" s="30" t="str">
        <f t="shared" si="83"/>
        <v>A</v>
      </c>
      <c r="DQ8" s="31">
        <f t="shared" si="84"/>
        <v>4</v>
      </c>
      <c r="DR8" s="31" t="str">
        <f t="shared" si="85"/>
        <v>4.0</v>
      </c>
      <c r="DS8" s="42">
        <v>2</v>
      </c>
      <c r="DT8" s="43">
        <v>2</v>
      </c>
      <c r="DU8" s="48">
        <v>9.6999999999999993</v>
      </c>
      <c r="DV8" s="70">
        <v>10</v>
      </c>
      <c r="DW8" s="602"/>
      <c r="DX8" s="28">
        <f t="shared" si="86"/>
        <v>9.9</v>
      </c>
      <c r="DY8" s="29">
        <f t="shared" si="87"/>
        <v>9.9</v>
      </c>
      <c r="DZ8" s="501" t="str">
        <f t="shared" si="88"/>
        <v>9.9</v>
      </c>
      <c r="EA8" s="30" t="str">
        <f t="shared" si="89"/>
        <v>A</v>
      </c>
      <c r="EB8" s="31">
        <f t="shared" si="25"/>
        <v>4</v>
      </c>
      <c r="EC8" s="31" t="str">
        <f t="shared" si="26"/>
        <v>4.0</v>
      </c>
      <c r="ED8" s="42">
        <v>3</v>
      </c>
      <c r="EE8" s="43">
        <v>3</v>
      </c>
      <c r="EF8" s="180">
        <v>9.4</v>
      </c>
      <c r="EG8" s="70">
        <v>9</v>
      </c>
      <c r="EH8" s="602"/>
      <c r="EI8" s="28">
        <f t="shared" si="90"/>
        <v>9.1999999999999993</v>
      </c>
      <c r="EJ8" s="29">
        <f t="shared" si="91"/>
        <v>9.1999999999999993</v>
      </c>
      <c r="EK8" s="501" t="str">
        <f t="shared" si="92"/>
        <v>9.2</v>
      </c>
      <c r="EL8" s="30" t="str">
        <f t="shared" si="93"/>
        <v>A</v>
      </c>
      <c r="EM8" s="31">
        <f t="shared" si="94"/>
        <v>4</v>
      </c>
      <c r="EN8" s="31" t="str">
        <f t="shared" si="95"/>
        <v>4.0</v>
      </c>
      <c r="EO8" s="42">
        <v>1</v>
      </c>
      <c r="EP8" s="43">
        <v>1</v>
      </c>
      <c r="EQ8" s="180">
        <v>8.6</v>
      </c>
      <c r="ER8" s="70">
        <v>10</v>
      </c>
      <c r="ES8" s="70"/>
      <c r="ET8" s="28">
        <f t="shared" si="96"/>
        <v>9.4</v>
      </c>
      <c r="EU8" s="29">
        <f t="shared" si="97"/>
        <v>9.4</v>
      </c>
      <c r="EV8" s="501" t="str">
        <f t="shared" si="98"/>
        <v>9.4</v>
      </c>
      <c r="EW8" s="30" t="str">
        <f t="shared" si="99"/>
        <v>A</v>
      </c>
      <c r="EX8" s="31">
        <f t="shared" si="100"/>
        <v>4</v>
      </c>
      <c r="EY8" s="31" t="str">
        <f t="shared" si="101"/>
        <v>4.0</v>
      </c>
      <c r="EZ8" s="42">
        <v>2</v>
      </c>
      <c r="FA8" s="43">
        <v>2</v>
      </c>
      <c r="FB8" s="180">
        <v>9.6999999999999993</v>
      </c>
      <c r="FC8" s="55">
        <v>8</v>
      </c>
      <c r="FD8" s="55"/>
      <c r="FE8" s="28">
        <f t="shared" si="102"/>
        <v>8.6999999999999993</v>
      </c>
      <c r="FF8" s="29">
        <f t="shared" si="103"/>
        <v>8.6999999999999993</v>
      </c>
      <c r="FG8" s="501" t="str">
        <f t="shared" si="104"/>
        <v>8.7</v>
      </c>
      <c r="FH8" s="30" t="str">
        <f t="shared" si="105"/>
        <v>A</v>
      </c>
      <c r="FI8" s="31">
        <f t="shared" si="106"/>
        <v>4</v>
      </c>
      <c r="FJ8" s="31" t="str">
        <f t="shared" si="107"/>
        <v>4.0</v>
      </c>
      <c r="FK8" s="42">
        <v>3</v>
      </c>
      <c r="FL8" s="43">
        <v>3</v>
      </c>
      <c r="FM8" s="197">
        <v>9</v>
      </c>
      <c r="FN8" s="499">
        <v>9</v>
      </c>
      <c r="FO8" s="147"/>
      <c r="FP8" s="28">
        <f t="shared" si="108"/>
        <v>9</v>
      </c>
      <c r="FQ8" s="29">
        <f t="shared" si="109"/>
        <v>9</v>
      </c>
      <c r="FR8" s="501" t="str">
        <f t="shared" si="110"/>
        <v>9.0</v>
      </c>
      <c r="FS8" s="30" t="str">
        <f t="shared" si="111"/>
        <v>A</v>
      </c>
      <c r="FT8" s="31">
        <f t="shared" si="112"/>
        <v>4</v>
      </c>
      <c r="FU8" s="31" t="str">
        <f t="shared" si="113"/>
        <v>4.0</v>
      </c>
      <c r="FV8" s="42">
        <v>2</v>
      </c>
      <c r="FW8" s="43">
        <v>2</v>
      </c>
      <c r="FX8" s="863">
        <v>9</v>
      </c>
      <c r="FY8" s="723">
        <v>8</v>
      </c>
      <c r="FZ8" s="831"/>
      <c r="GA8" s="725">
        <f t="shared" si="114"/>
        <v>8.4</v>
      </c>
      <c r="GB8" s="726">
        <f t="shared" si="115"/>
        <v>8.4</v>
      </c>
      <c r="GC8" s="727" t="str">
        <f t="shared" si="116"/>
        <v>8.4</v>
      </c>
      <c r="GD8" s="728" t="str">
        <f t="shared" si="117"/>
        <v>B+</v>
      </c>
      <c r="GE8" s="729">
        <f t="shared" si="118"/>
        <v>3.5</v>
      </c>
      <c r="GF8" s="729" t="str">
        <f t="shared" si="119"/>
        <v>3.5</v>
      </c>
      <c r="GG8" s="730">
        <v>2</v>
      </c>
      <c r="GH8" s="739">
        <v>2</v>
      </c>
      <c r="GI8" s="867">
        <v>8</v>
      </c>
      <c r="GJ8" s="868">
        <v>7</v>
      </c>
      <c r="GK8" s="831"/>
      <c r="GL8" s="827">
        <f t="shared" si="120"/>
        <v>7.4</v>
      </c>
      <c r="GM8" s="839">
        <f t="shared" si="121"/>
        <v>7.4</v>
      </c>
      <c r="GN8" s="845" t="str">
        <f t="shared" si="122"/>
        <v>7.4</v>
      </c>
      <c r="GO8" s="841" t="str">
        <f t="shared" si="123"/>
        <v>B</v>
      </c>
      <c r="GP8" s="842">
        <f t="shared" si="124"/>
        <v>3</v>
      </c>
      <c r="GQ8" s="842" t="str">
        <f t="shared" si="125"/>
        <v>3.0</v>
      </c>
      <c r="GR8" s="846">
        <v>2</v>
      </c>
      <c r="GS8" s="844">
        <v>2</v>
      </c>
      <c r="GT8" s="867">
        <v>9</v>
      </c>
      <c r="GU8" s="822">
        <v>6</v>
      </c>
      <c r="GV8" s="736"/>
      <c r="GW8" s="827">
        <f t="shared" si="126"/>
        <v>7.2</v>
      </c>
      <c r="GX8" s="839">
        <f t="shared" si="127"/>
        <v>7.2</v>
      </c>
      <c r="GY8" s="845" t="str">
        <f t="shared" si="128"/>
        <v>7.2</v>
      </c>
      <c r="GZ8" s="841" t="str">
        <f t="shared" si="129"/>
        <v>B</v>
      </c>
      <c r="HA8" s="842">
        <f t="shared" si="130"/>
        <v>3</v>
      </c>
      <c r="HB8" s="842" t="str">
        <f t="shared" si="131"/>
        <v>3.0</v>
      </c>
      <c r="HC8" s="846">
        <v>2</v>
      </c>
      <c r="HD8" s="844">
        <v>2</v>
      </c>
      <c r="HE8" s="961">
        <v>9</v>
      </c>
      <c r="HF8" s="746">
        <v>8</v>
      </c>
      <c r="HG8" s="736"/>
      <c r="HH8" s="725">
        <f t="shared" si="132"/>
        <v>8.4</v>
      </c>
      <c r="HI8" s="726">
        <f t="shared" si="133"/>
        <v>8.4</v>
      </c>
      <c r="HJ8" s="727" t="str">
        <f t="shared" si="134"/>
        <v>8.4</v>
      </c>
      <c r="HK8" s="728" t="str">
        <f t="shared" si="135"/>
        <v>B+</v>
      </c>
      <c r="HL8" s="729">
        <f t="shared" si="136"/>
        <v>3.5</v>
      </c>
      <c r="HM8" s="729" t="str">
        <f t="shared" si="137"/>
        <v>3.5</v>
      </c>
      <c r="HN8" s="730">
        <v>2</v>
      </c>
      <c r="HO8" s="739">
        <v>2</v>
      </c>
      <c r="HP8" s="694">
        <f t="shared" si="138"/>
        <v>21</v>
      </c>
      <c r="HQ8" s="695">
        <f t="shared" si="139"/>
        <v>3.7142857142857144</v>
      </c>
      <c r="HR8" s="696" t="str">
        <f t="shared" si="27"/>
        <v>3.71</v>
      </c>
      <c r="HS8" s="697" t="str">
        <f t="shared" si="28"/>
        <v>Lên lớp</v>
      </c>
      <c r="HT8" s="698">
        <f t="shared" si="140"/>
        <v>39</v>
      </c>
      <c r="HU8" s="695">
        <f t="shared" si="141"/>
        <v>3.6666666666666665</v>
      </c>
      <c r="HV8" s="696" t="str">
        <f t="shared" si="29"/>
        <v>3.67</v>
      </c>
      <c r="HW8" s="699">
        <f t="shared" si="142"/>
        <v>39</v>
      </c>
      <c r="HX8" s="700">
        <f t="shared" si="143"/>
        <v>8.5743589743589723</v>
      </c>
      <c r="HY8" s="701">
        <f t="shared" si="144"/>
        <v>3.6666666666666665</v>
      </c>
      <c r="HZ8" s="702" t="str">
        <f t="shared" si="30"/>
        <v>Lên lớp</v>
      </c>
      <c r="IA8" s="153"/>
      <c r="IB8" s="970">
        <v>8.3000000000000007</v>
      </c>
      <c r="IC8" s="908">
        <v>9</v>
      </c>
      <c r="ID8" s="37"/>
      <c r="IE8" s="910">
        <f t="shared" si="145"/>
        <v>8.6999999999999993</v>
      </c>
      <c r="IF8" s="911">
        <f t="shared" si="146"/>
        <v>8.6999999999999993</v>
      </c>
      <c r="IG8" s="912" t="str">
        <f t="shared" si="147"/>
        <v>8.7</v>
      </c>
      <c r="IH8" s="913" t="str">
        <f t="shared" si="148"/>
        <v>A</v>
      </c>
      <c r="II8" s="914">
        <f t="shared" si="149"/>
        <v>4</v>
      </c>
      <c r="IJ8" s="914" t="str">
        <f t="shared" si="150"/>
        <v>4.0</v>
      </c>
      <c r="IK8" s="915">
        <v>3</v>
      </c>
      <c r="IL8" s="916">
        <v>3</v>
      </c>
      <c r="IM8" s="970">
        <v>8.9</v>
      </c>
      <c r="IN8" s="908">
        <v>9</v>
      </c>
      <c r="IO8" s="37"/>
      <c r="IP8" s="28">
        <f t="shared" si="151"/>
        <v>9</v>
      </c>
      <c r="IQ8" s="29">
        <f t="shared" si="152"/>
        <v>9</v>
      </c>
      <c r="IR8" s="501" t="str">
        <f t="shared" si="153"/>
        <v>9.0</v>
      </c>
      <c r="IS8" s="30" t="str">
        <f t="shared" si="154"/>
        <v>A</v>
      </c>
      <c r="IT8" s="31">
        <f t="shared" si="155"/>
        <v>4</v>
      </c>
      <c r="IU8" s="31" t="str">
        <f t="shared" si="156"/>
        <v>4.0</v>
      </c>
      <c r="IV8" s="42">
        <v>3</v>
      </c>
      <c r="IW8" s="43">
        <v>3</v>
      </c>
      <c r="IX8" s="146">
        <v>8.5</v>
      </c>
      <c r="IY8" s="1038">
        <v>9</v>
      </c>
      <c r="IZ8" s="37"/>
      <c r="JA8" s="28">
        <f t="shared" si="157"/>
        <v>8.8000000000000007</v>
      </c>
      <c r="JB8" s="29">
        <f t="shared" si="158"/>
        <v>8.8000000000000007</v>
      </c>
      <c r="JC8" s="501" t="str">
        <f t="shared" si="159"/>
        <v>8.8</v>
      </c>
      <c r="JD8" s="30" t="str">
        <f t="shared" si="160"/>
        <v>A</v>
      </c>
      <c r="JE8" s="31">
        <f t="shared" si="161"/>
        <v>4</v>
      </c>
      <c r="JF8" s="31" t="str">
        <f t="shared" si="162"/>
        <v>4.0</v>
      </c>
      <c r="JG8" s="42">
        <v>3</v>
      </c>
      <c r="JH8" s="43">
        <v>3</v>
      </c>
      <c r="JI8" s="146">
        <v>9</v>
      </c>
      <c r="JJ8" s="506">
        <v>9</v>
      </c>
      <c r="JK8" s="37"/>
      <c r="JL8" s="28">
        <f t="shared" si="163"/>
        <v>9</v>
      </c>
      <c r="JM8" s="29">
        <f t="shared" si="164"/>
        <v>9</v>
      </c>
      <c r="JN8" s="501" t="str">
        <f t="shared" si="165"/>
        <v>9.0</v>
      </c>
      <c r="JO8" s="30" t="str">
        <f t="shared" si="166"/>
        <v>A</v>
      </c>
      <c r="JP8" s="31">
        <f t="shared" si="167"/>
        <v>4</v>
      </c>
      <c r="JQ8" s="31" t="str">
        <f t="shared" si="168"/>
        <v>4.0</v>
      </c>
      <c r="JR8" s="42">
        <v>2</v>
      </c>
      <c r="JS8" s="43">
        <v>2</v>
      </c>
      <c r="JT8" s="146">
        <v>9.5</v>
      </c>
      <c r="JU8" s="506">
        <v>10</v>
      </c>
      <c r="JV8" s="37"/>
      <c r="JW8" s="28">
        <f t="shared" si="169"/>
        <v>9.8000000000000007</v>
      </c>
      <c r="JX8" s="29">
        <f t="shared" si="170"/>
        <v>9.8000000000000007</v>
      </c>
      <c r="JY8" s="501" t="str">
        <f t="shared" si="171"/>
        <v>9.8</v>
      </c>
      <c r="JZ8" s="30" t="str">
        <f t="shared" si="172"/>
        <v>A</v>
      </c>
      <c r="KA8" s="31">
        <f t="shared" si="173"/>
        <v>4</v>
      </c>
      <c r="KB8" s="31" t="str">
        <f t="shared" si="174"/>
        <v>4.0</v>
      </c>
      <c r="KC8" s="42">
        <v>2</v>
      </c>
      <c r="KD8" s="43">
        <v>2</v>
      </c>
      <c r="KE8" s="146">
        <v>9.4</v>
      </c>
      <c r="KF8" s="506">
        <v>10</v>
      </c>
      <c r="KG8" s="37"/>
      <c r="KH8" s="28">
        <f t="shared" si="175"/>
        <v>9.8000000000000007</v>
      </c>
      <c r="KI8" s="29">
        <f t="shared" si="176"/>
        <v>9.8000000000000007</v>
      </c>
      <c r="KJ8" s="501" t="str">
        <f t="shared" si="177"/>
        <v>9.8</v>
      </c>
      <c r="KK8" s="30" t="str">
        <f t="shared" si="178"/>
        <v>A</v>
      </c>
      <c r="KL8" s="31">
        <f t="shared" si="179"/>
        <v>4</v>
      </c>
      <c r="KM8" s="31" t="str">
        <f t="shared" si="180"/>
        <v>4.0</v>
      </c>
      <c r="KN8" s="42">
        <v>5</v>
      </c>
      <c r="KO8" s="43">
        <v>5</v>
      </c>
      <c r="KP8" s="182">
        <f t="shared" si="181"/>
        <v>18</v>
      </c>
      <c r="KQ8" s="87">
        <f t="shared" si="182"/>
        <v>4</v>
      </c>
      <c r="KR8" s="88" t="str">
        <f t="shared" si="43"/>
        <v>4.00</v>
      </c>
    </row>
    <row r="9" spans="1:305" ht="18.75" x14ac:dyDescent="0.3">
      <c r="A9" s="163">
        <v>15</v>
      </c>
      <c r="B9" s="306" t="s">
        <v>708</v>
      </c>
      <c r="C9" s="392" t="s">
        <v>764</v>
      </c>
      <c r="D9" s="380" t="s">
        <v>765</v>
      </c>
      <c r="E9" s="388" t="s">
        <v>20</v>
      </c>
      <c r="F9" s="37"/>
      <c r="G9" s="334" t="s">
        <v>783</v>
      </c>
      <c r="H9" s="276" t="s">
        <v>23</v>
      </c>
      <c r="I9" s="563" t="s">
        <v>231</v>
      </c>
      <c r="J9" s="169">
        <v>6.4</v>
      </c>
      <c r="K9" s="1" t="str">
        <f t="shared" si="0"/>
        <v>C</v>
      </c>
      <c r="L9" s="2">
        <f t="shared" si="1"/>
        <v>2</v>
      </c>
      <c r="M9" s="170" t="str">
        <f t="shared" si="2"/>
        <v>2.0</v>
      </c>
      <c r="N9" s="166">
        <v>7</v>
      </c>
      <c r="O9" s="1" t="str">
        <f t="shared" si="3"/>
        <v>B</v>
      </c>
      <c r="P9" s="2">
        <f t="shared" si="4"/>
        <v>3</v>
      </c>
      <c r="Q9" s="170" t="str">
        <f t="shared" si="5"/>
        <v>3.0</v>
      </c>
      <c r="R9" s="180">
        <v>6.7</v>
      </c>
      <c r="S9" s="55">
        <v>7</v>
      </c>
      <c r="T9" s="55"/>
      <c r="U9" s="28">
        <f t="shared" si="6"/>
        <v>6.9</v>
      </c>
      <c r="V9" s="29">
        <f t="shared" si="7"/>
        <v>6.9</v>
      </c>
      <c r="W9" s="232" t="str">
        <f t="shared" si="8"/>
        <v>6.9</v>
      </c>
      <c r="X9" s="30" t="str">
        <f t="shared" si="9"/>
        <v>C+</v>
      </c>
      <c r="Y9" s="31">
        <f t="shared" si="10"/>
        <v>2.5</v>
      </c>
      <c r="Z9" s="31" t="str">
        <f t="shared" si="11"/>
        <v>2.5</v>
      </c>
      <c r="AA9" s="42">
        <v>2</v>
      </c>
      <c r="AB9" s="43">
        <v>2</v>
      </c>
      <c r="AC9" s="188">
        <v>6.7</v>
      </c>
      <c r="AD9" s="65">
        <v>7</v>
      </c>
      <c r="AE9" s="65"/>
      <c r="AF9" s="28">
        <f t="shared" si="44"/>
        <v>6.9</v>
      </c>
      <c r="AG9" s="29">
        <f t="shared" si="45"/>
        <v>6.9</v>
      </c>
      <c r="AH9" s="325" t="str">
        <f t="shared" si="12"/>
        <v>6.9</v>
      </c>
      <c r="AI9" s="30" t="str">
        <f t="shared" si="13"/>
        <v>C+</v>
      </c>
      <c r="AJ9" s="31">
        <f t="shared" si="14"/>
        <v>2.5</v>
      </c>
      <c r="AK9" s="31" t="str">
        <f t="shared" si="15"/>
        <v>2.5</v>
      </c>
      <c r="AL9" s="42">
        <v>1</v>
      </c>
      <c r="AM9" s="43">
        <v>1</v>
      </c>
      <c r="AN9" s="146">
        <v>6.2</v>
      </c>
      <c r="AO9" s="147">
        <v>5</v>
      </c>
      <c r="AP9" s="157"/>
      <c r="AQ9" s="28">
        <f t="shared" si="46"/>
        <v>5.5</v>
      </c>
      <c r="AR9" s="29">
        <f t="shared" si="47"/>
        <v>5.5</v>
      </c>
      <c r="AS9" s="325" t="str">
        <f t="shared" si="48"/>
        <v>5.5</v>
      </c>
      <c r="AT9" s="30" t="str">
        <f t="shared" si="49"/>
        <v>C</v>
      </c>
      <c r="AU9" s="31">
        <f t="shared" si="50"/>
        <v>2</v>
      </c>
      <c r="AV9" s="31" t="str">
        <f t="shared" si="16"/>
        <v>2.0</v>
      </c>
      <c r="AW9" s="42">
        <v>2</v>
      </c>
      <c r="AX9" s="43">
        <v>2</v>
      </c>
      <c r="AY9" s="411">
        <v>6.8</v>
      </c>
      <c r="AZ9" s="147">
        <v>9</v>
      </c>
      <c r="BA9" s="157"/>
      <c r="BB9" s="28">
        <f t="shared" si="51"/>
        <v>8.1</v>
      </c>
      <c r="BC9" s="29">
        <f t="shared" si="52"/>
        <v>8.1</v>
      </c>
      <c r="BD9" s="325" t="str">
        <f t="shared" si="53"/>
        <v>8.1</v>
      </c>
      <c r="BE9" s="30" t="str">
        <f t="shared" si="54"/>
        <v>B+</v>
      </c>
      <c r="BF9" s="31">
        <f t="shared" si="55"/>
        <v>3.5</v>
      </c>
      <c r="BG9" s="31" t="str">
        <f t="shared" si="56"/>
        <v>3.5</v>
      </c>
      <c r="BH9" s="42">
        <v>4</v>
      </c>
      <c r="BI9" s="43">
        <v>4</v>
      </c>
      <c r="BJ9" s="212">
        <v>5</v>
      </c>
      <c r="BK9" s="68">
        <v>2</v>
      </c>
      <c r="BL9" s="68">
        <v>6</v>
      </c>
      <c r="BM9" s="28">
        <f t="shared" si="57"/>
        <v>3.2</v>
      </c>
      <c r="BN9" s="29">
        <f t="shared" si="17"/>
        <v>5.6</v>
      </c>
      <c r="BO9" s="325" t="str">
        <f t="shared" si="18"/>
        <v>5.6</v>
      </c>
      <c r="BP9" s="30" t="str">
        <f t="shared" si="19"/>
        <v>C</v>
      </c>
      <c r="BQ9" s="31">
        <f t="shared" si="20"/>
        <v>2</v>
      </c>
      <c r="BR9" s="31" t="str">
        <f t="shared" si="21"/>
        <v>2.0</v>
      </c>
      <c r="BS9" s="42">
        <v>2</v>
      </c>
      <c r="BT9" s="43">
        <v>2</v>
      </c>
      <c r="BU9" s="214">
        <v>6.2</v>
      </c>
      <c r="BV9" s="73">
        <v>4</v>
      </c>
      <c r="BW9" s="73"/>
      <c r="BX9" s="28">
        <f t="shared" si="58"/>
        <v>4.9000000000000004</v>
      </c>
      <c r="BY9" s="29">
        <f t="shared" si="59"/>
        <v>4.9000000000000004</v>
      </c>
      <c r="BZ9" s="325" t="str">
        <f t="shared" si="60"/>
        <v>4.9</v>
      </c>
      <c r="CA9" s="30" t="str">
        <f t="shared" si="61"/>
        <v>D</v>
      </c>
      <c r="CB9" s="31">
        <f t="shared" si="62"/>
        <v>1</v>
      </c>
      <c r="CC9" s="31" t="str">
        <f t="shared" si="63"/>
        <v>1.0</v>
      </c>
      <c r="CD9" s="42">
        <v>2</v>
      </c>
      <c r="CE9" s="43">
        <v>2</v>
      </c>
      <c r="CF9" s="48">
        <v>8.4</v>
      </c>
      <c r="CG9" s="55">
        <v>9</v>
      </c>
      <c r="CH9" s="55"/>
      <c r="CI9" s="28">
        <f t="shared" si="64"/>
        <v>8.8000000000000007</v>
      </c>
      <c r="CJ9" s="29">
        <f t="shared" si="65"/>
        <v>8.8000000000000007</v>
      </c>
      <c r="CK9" s="501" t="str">
        <f t="shared" si="66"/>
        <v>8.8</v>
      </c>
      <c r="CL9" s="30" t="str">
        <f t="shared" si="22"/>
        <v>A</v>
      </c>
      <c r="CM9" s="31">
        <f t="shared" si="23"/>
        <v>4</v>
      </c>
      <c r="CN9" s="31" t="str">
        <f t="shared" si="24"/>
        <v>4.0</v>
      </c>
      <c r="CO9" s="42">
        <v>3</v>
      </c>
      <c r="CP9" s="43">
        <v>3</v>
      </c>
      <c r="CQ9" s="180">
        <v>7</v>
      </c>
      <c r="CR9" s="70">
        <v>6</v>
      </c>
      <c r="CS9" s="70"/>
      <c r="CT9" s="28">
        <f t="shared" si="67"/>
        <v>6.4</v>
      </c>
      <c r="CU9" s="29">
        <f t="shared" si="68"/>
        <v>6.4</v>
      </c>
      <c r="CV9" s="501" t="str">
        <f t="shared" si="69"/>
        <v>6.4</v>
      </c>
      <c r="CW9" s="30" t="str">
        <f t="shared" si="70"/>
        <v>C</v>
      </c>
      <c r="CX9" s="31">
        <f t="shared" si="71"/>
        <v>2</v>
      </c>
      <c r="CY9" s="31" t="str">
        <f t="shared" si="72"/>
        <v>2.0</v>
      </c>
      <c r="CZ9" s="42">
        <v>2</v>
      </c>
      <c r="DA9" s="43">
        <v>2</v>
      </c>
      <c r="DB9" s="84">
        <f t="shared" si="73"/>
        <v>18</v>
      </c>
      <c r="DC9" s="87">
        <f t="shared" si="74"/>
        <v>2.6388888888888888</v>
      </c>
      <c r="DD9" s="88" t="str">
        <f t="shared" si="75"/>
        <v>2.64</v>
      </c>
      <c r="DE9" s="64" t="str">
        <f t="shared" si="76"/>
        <v>Lên lớp</v>
      </c>
      <c r="DF9" s="128">
        <f t="shared" si="77"/>
        <v>18</v>
      </c>
      <c r="DG9" s="129">
        <f t="shared" si="78"/>
        <v>2.6388888888888888</v>
      </c>
      <c r="DH9" s="64" t="str">
        <f t="shared" si="79"/>
        <v>Lên lớp</v>
      </c>
      <c r="DI9" s="504"/>
      <c r="DJ9" s="48">
        <v>7.3</v>
      </c>
      <c r="DK9" s="70">
        <v>7</v>
      </c>
      <c r="DL9" s="602"/>
      <c r="DM9" s="28">
        <f t="shared" si="80"/>
        <v>7.1</v>
      </c>
      <c r="DN9" s="29">
        <f t="shared" si="81"/>
        <v>7.1</v>
      </c>
      <c r="DO9" s="501" t="str">
        <f t="shared" si="82"/>
        <v>7.1</v>
      </c>
      <c r="DP9" s="30" t="str">
        <f t="shared" si="83"/>
        <v>B</v>
      </c>
      <c r="DQ9" s="31">
        <f t="shared" si="84"/>
        <v>3</v>
      </c>
      <c r="DR9" s="31" t="str">
        <f t="shared" si="85"/>
        <v>3.0</v>
      </c>
      <c r="DS9" s="42">
        <v>2</v>
      </c>
      <c r="DT9" s="43">
        <v>2</v>
      </c>
      <c r="DU9" s="48">
        <v>6.3</v>
      </c>
      <c r="DV9" s="70">
        <v>8</v>
      </c>
      <c r="DW9" s="602"/>
      <c r="DX9" s="28">
        <f t="shared" si="86"/>
        <v>7.3</v>
      </c>
      <c r="DY9" s="29">
        <f t="shared" si="87"/>
        <v>7.3</v>
      </c>
      <c r="DZ9" s="501" t="str">
        <f t="shared" si="88"/>
        <v>7.3</v>
      </c>
      <c r="EA9" s="30" t="str">
        <f t="shared" si="89"/>
        <v>B</v>
      </c>
      <c r="EB9" s="31">
        <f t="shared" si="25"/>
        <v>3</v>
      </c>
      <c r="EC9" s="31" t="str">
        <f t="shared" si="26"/>
        <v>3.0</v>
      </c>
      <c r="ED9" s="42">
        <v>3</v>
      </c>
      <c r="EE9" s="43">
        <v>3</v>
      </c>
      <c r="EF9" s="180">
        <v>8</v>
      </c>
      <c r="EG9" s="70">
        <v>9</v>
      </c>
      <c r="EH9" s="602"/>
      <c r="EI9" s="28">
        <f t="shared" si="90"/>
        <v>8.6</v>
      </c>
      <c r="EJ9" s="29">
        <f t="shared" si="91"/>
        <v>8.6</v>
      </c>
      <c r="EK9" s="501" t="str">
        <f t="shared" si="92"/>
        <v>8.6</v>
      </c>
      <c r="EL9" s="30" t="str">
        <f t="shared" si="93"/>
        <v>A</v>
      </c>
      <c r="EM9" s="31">
        <f t="shared" si="94"/>
        <v>4</v>
      </c>
      <c r="EN9" s="31" t="str">
        <f t="shared" si="95"/>
        <v>4.0</v>
      </c>
      <c r="EO9" s="42">
        <v>1</v>
      </c>
      <c r="EP9" s="43">
        <v>1</v>
      </c>
      <c r="EQ9" s="180">
        <v>6.8</v>
      </c>
      <c r="ER9" s="70">
        <v>4</v>
      </c>
      <c r="ES9" s="70"/>
      <c r="ET9" s="28">
        <f t="shared" si="96"/>
        <v>5.0999999999999996</v>
      </c>
      <c r="EU9" s="29">
        <f t="shared" si="97"/>
        <v>5.0999999999999996</v>
      </c>
      <c r="EV9" s="501" t="str">
        <f t="shared" si="98"/>
        <v>5.1</v>
      </c>
      <c r="EW9" s="30" t="str">
        <f t="shared" si="99"/>
        <v>D+</v>
      </c>
      <c r="EX9" s="31">
        <f t="shared" si="100"/>
        <v>1.5</v>
      </c>
      <c r="EY9" s="31" t="str">
        <f t="shared" si="101"/>
        <v>1.5</v>
      </c>
      <c r="EZ9" s="42">
        <v>2</v>
      </c>
      <c r="FA9" s="43">
        <v>2</v>
      </c>
      <c r="FB9" s="180">
        <v>5.7</v>
      </c>
      <c r="FC9" s="55">
        <v>6</v>
      </c>
      <c r="FD9" s="55"/>
      <c r="FE9" s="28">
        <f t="shared" si="102"/>
        <v>5.9</v>
      </c>
      <c r="FF9" s="29">
        <f t="shared" si="103"/>
        <v>5.9</v>
      </c>
      <c r="FG9" s="501" t="str">
        <f t="shared" si="104"/>
        <v>5.9</v>
      </c>
      <c r="FH9" s="30" t="str">
        <f t="shared" si="105"/>
        <v>C</v>
      </c>
      <c r="FI9" s="31">
        <f t="shared" si="106"/>
        <v>2</v>
      </c>
      <c r="FJ9" s="31" t="str">
        <f t="shared" si="107"/>
        <v>2.0</v>
      </c>
      <c r="FK9" s="42">
        <v>3</v>
      </c>
      <c r="FL9" s="43">
        <v>3</v>
      </c>
      <c r="FM9" s="197">
        <v>5.8</v>
      </c>
      <c r="FN9" s="499">
        <v>2</v>
      </c>
      <c r="FO9" s="147">
        <v>8</v>
      </c>
      <c r="FP9" s="28">
        <f t="shared" si="108"/>
        <v>3.5</v>
      </c>
      <c r="FQ9" s="29">
        <f t="shared" si="109"/>
        <v>7.1</v>
      </c>
      <c r="FR9" s="501" t="str">
        <f t="shared" si="110"/>
        <v>7.1</v>
      </c>
      <c r="FS9" s="30" t="str">
        <f t="shared" si="111"/>
        <v>B</v>
      </c>
      <c r="FT9" s="31">
        <f t="shared" si="112"/>
        <v>3</v>
      </c>
      <c r="FU9" s="31" t="str">
        <f t="shared" si="113"/>
        <v>3.0</v>
      </c>
      <c r="FV9" s="42">
        <v>2</v>
      </c>
      <c r="FW9" s="43">
        <v>2</v>
      </c>
      <c r="FX9" s="863">
        <v>7.4</v>
      </c>
      <c r="FY9" s="723">
        <v>6</v>
      </c>
      <c r="FZ9" s="831"/>
      <c r="GA9" s="725">
        <f t="shared" si="114"/>
        <v>6.6</v>
      </c>
      <c r="GB9" s="726">
        <f t="shared" si="115"/>
        <v>6.6</v>
      </c>
      <c r="GC9" s="727" t="str">
        <f t="shared" si="116"/>
        <v>6.6</v>
      </c>
      <c r="GD9" s="728" t="str">
        <f t="shared" si="117"/>
        <v>C+</v>
      </c>
      <c r="GE9" s="729">
        <f t="shared" si="118"/>
        <v>2.5</v>
      </c>
      <c r="GF9" s="729" t="str">
        <f t="shared" si="119"/>
        <v>2.5</v>
      </c>
      <c r="GG9" s="730">
        <v>2</v>
      </c>
      <c r="GH9" s="739">
        <v>2</v>
      </c>
      <c r="GI9" s="867">
        <v>6.2</v>
      </c>
      <c r="GJ9" s="868">
        <v>0</v>
      </c>
      <c r="GK9" s="868">
        <v>5</v>
      </c>
      <c r="GL9" s="827">
        <f t="shared" si="120"/>
        <v>2.5</v>
      </c>
      <c r="GM9" s="839">
        <f t="shared" si="121"/>
        <v>5.5</v>
      </c>
      <c r="GN9" s="845" t="str">
        <f t="shared" si="122"/>
        <v>5.5</v>
      </c>
      <c r="GO9" s="841" t="str">
        <f t="shared" si="123"/>
        <v>C</v>
      </c>
      <c r="GP9" s="842">
        <f t="shared" si="124"/>
        <v>2</v>
      </c>
      <c r="GQ9" s="842" t="str">
        <f t="shared" si="125"/>
        <v>2.0</v>
      </c>
      <c r="GR9" s="846">
        <v>2</v>
      </c>
      <c r="GS9" s="844">
        <v>2</v>
      </c>
      <c r="GT9" s="867">
        <v>5.4</v>
      </c>
      <c r="GU9" s="822">
        <v>2</v>
      </c>
      <c r="GV9" s="822">
        <v>4</v>
      </c>
      <c r="GW9" s="827">
        <f t="shared" si="126"/>
        <v>3.4</v>
      </c>
      <c r="GX9" s="839">
        <f t="shared" si="127"/>
        <v>4.5999999999999996</v>
      </c>
      <c r="GY9" s="845" t="str">
        <f t="shared" si="128"/>
        <v>4.6</v>
      </c>
      <c r="GZ9" s="841" t="str">
        <f t="shared" si="129"/>
        <v>D</v>
      </c>
      <c r="HA9" s="842">
        <f t="shared" si="130"/>
        <v>1</v>
      </c>
      <c r="HB9" s="842" t="str">
        <f t="shared" si="131"/>
        <v>1.0</v>
      </c>
      <c r="HC9" s="846">
        <v>2</v>
      </c>
      <c r="HD9" s="844">
        <v>2</v>
      </c>
      <c r="HE9" s="961">
        <v>6</v>
      </c>
      <c r="HF9" s="746">
        <v>2</v>
      </c>
      <c r="HG9" s="746">
        <v>7</v>
      </c>
      <c r="HH9" s="725">
        <f t="shared" si="132"/>
        <v>3.6</v>
      </c>
      <c r="HI9" s="726">
        <f t="shared" si="133"/>
        <v>6.6</v>
      </c>
      <c r="HJ9" s="727" t="str">
        <f t="shared" si="134"/>
        <v>6.6</v>
      </c>
      <c r="HK9" s="728" t="str">
        <f t="shared" si="135"/>
        <v>C+</v>
      </c>
      <c r="HL9" s="729">
        <f t="shared" si="136"/>
        <v>2.5</v>
      </c>
      <c r="HM9" s="729" t="str">
        <f t="shared" si="137"/>
        <v>2.5</v>
      </c>
      <c r="HN9" s="730">
        <v>2</v>
      </c>
      <c r="HO9" s="739">
        <v>2</v>
      </c>
      <c r="HP9" s="694">
        <f t="shared" si="138"/>
        <v>21</v>
      </c>
      <c r="HQ9" s="695">
        <f t="shared" si="139"/>
        <v>2.3809523809523809</v>
      </c>
      <c r="HR9" s="696" t="str">
        <f t="shared" si="27"/>
        <v>2.38</v>
      </c>
      <c r="HS9" s="697" t="str">
        <f t="shared" si="28"/>
        <v>Lên lớp</v>
      </c>
      <c r="HT9" s="698">
        <f t="shared" si="140"/>
        <v>39</v>
      </c>
      <c r="HU9" s="695">
        <f t="shared" si="141"/>
        <v>2.5</v>
      </c>
      <c r="HV9" s="696" t="str">
        <f t="shared" si="29"/>
        <v>2.50</v>
      </c>
      <c r="HW9" s="699">
        <f t="shared" si="142"/>
        <v>39</v>
      </c>
      <c r="HX9" s="700">
        <f t="shared" si="143"/>
        <v>6.6076923076923073</v>
      </c>
      <c r="HY9" s="701">
        <f t="shared" si="144"/>
        <v>2.5</v>
      </c>
      <c r="HZ9" s="702" t="str">
        <f t="shared" si="30"/>
        <v>Lên lớp</v>
      </c>
      <c r="IA9" s="153"/>
      <c r="IB9" s="970">
        <v>6.8</v>
      </c>
      <c r="IC9" s="978"/>
      <c r="ID9" s="908">
        <v>7</v>
      </c>
      <c r="IE9" s="910">
        <f t="shared" si="145"/>
        <v>2.7</v>
      </c>
      <c r="IF9" s="911">
        <f t="shared" si="146"/>
        <v>6.9</v>
      </c>
      <c r="IG9" s="912" t="str">
        <f t="shared" si="147"/>
        <v>6.9</v>
      </c>
      <c r="IH9" s="913" t="str">
        <f t="shared" si="148"/>
        <v>C+</v>
      </c>
      <c r="II9" s="914">
        <f t="shared" si="149"/>
        <v>2.5</v>
      </c>
      <c r="IJ9" s="914" t="str">
        <f t="shared" si="150"/>
        <v>2.5</v>
      </c>
      <c r="IK9" s="915">
        <v>3</v>
      </c>
      <c r="IL9" s="916">
        <v>3</v>
      </c>
      <c r="IM9" s="970">
        <v>6.3</v>
      </c>
      <c r="IN9" s="908">
        <v>5</v>
      </c>
      <c r="IO9" s="37"/>
      <c r="IP9" s="28">
        <f t="shared" si="151"/>
        <v>5.5</v>
      </c>
      <c r="IQ9" s="29">
        <f t="shared" si="152"/>
        <v>5.5</v>
      </c>
      <c r="IR9" s="501" t="str">
        <f t="shared" si="153"/>
        <v>5.5</v>
      </c>
      <c r="IS9" s="30" t="str">
        <f t="shared" si="154"/>
        <v>C</v>
      </c>
      <c r="IT9" s="31">
        <f t="shared" si="155"/>
        <v>2</v>
      </c>
      <c r="IU9" s="31" t="str">
        <f t="shared" si="156"/>
        <v>2.0</v>
      </c>
      <c r="IV9" s="42">
        <v>3</v>
      </c>
      <c r="IW9" s="43">
        <v>3</v>
      </c>
      <c r="IX9" s="146">
        <v>7.3</v>
      </c>
      <c r="IY9" s="1038">
        <v>8</v>
      </c>
      <c r="IZ9" s="37"/>
      <c r="JA9" s="28">
        <f t="shared" si="157"/>
        <v>7.7</v>
      </c>
      <c r="JB9" s="29">
        <f t="shared" si="158"/>
        <v>7.7</v>
      </c>
      <c r="JC9" s="501" t="str">
        <f t="shared" si="159"/>
        <v>7.7</v>
      </c>
      <c r="JD9" s="30" t="str">
        <f t="shared" si="160"/>
        <v>B</v>
      </c>
      <c r="JE9" s="31">
        <f t="shared" si="161"/>
        <v>3</v>
      </c>
      <c r="JF9" s="31" t="str">
        <f t="shared" si="162"/>
        <v>3.0</v>
      </c>
      <c r="JG9" s="42">
        <v>3</v>
      </c>
      <c r="JH9" s="43">
        <v>3</v>
      </c>
      <c r="JI9" s="146">
        <v>6.5</v>
      </c>
      <c r="JJ9" s="506">
        <v>6</v>
      </c>
      <c r="JK9" s="37"/>
      <c r="JL9" s="28">
        <f t="shared" si="163"/>
        <v>6.2</v>
      </c>
      <c r="JM9" s="29">
        <f t="shared" si="164"/>
        <v>6.2</v>
      </c>
      <c r="JN9" s="501" t="str">
        <f t="shared" si="165"/>
        <v>6.2</v>
      </c>
      <c r="JO9" s="30" t="str">
        <f t="shared" si="166"/>
        <v>C</v>
      </c>
      <c r="JP9" s="31">
        <f t="shared" si="167"/>
        <v>2</v>
      </c>
      <c r="JQ9" s="31" t="str">
        <f t="shared" si="168"/>
        <v>2.0</v>
      </c>
      <c r="JR9" s="42">
        <v>2</v>
      </c>
      <c r="JS9" s="43">
        <v>2</v>
      </c>
      <c r="JT9" s="146">
        <v>5</v>
      </c>
      <c r="JU9" s="506">
        <v>5</v>
      </c>
      <c r="JV9" s="37"/>
      <c r="JW9" s="28">
        <f t="shared" si="169"/>
        <v>5</v>
      </c>
      <c r="JX9" s="29">
        <f t="shared" si="170"/>
        <v>5</v>
      </c>
      <c r="JY9" s="501" t="str">
        <f t="shared" si="171"/>
        <v>5.0</v>
      </c>
      <c r="JZ9" s="30" t="str">
        <f t="shared" si="172"/>
        <v>D+</v>
      </c>
      <c r="KA9" s="31">
        <f t="shared" si="173"/>
        <v>1.5</v>
      </c>
      <c r="KB9" s="31" t="str">
        <f t="shared" si="174"/>
        <v>1.5</v>
      </c>
      <c r="KC9" s="42">
        <v>2</v>
      </c>
      <c r="KD9" s="43">
        <v>2</v>
      </c>
      <c r="KE9" s="146">
        <v>5</v>
      </c>
      <c r="KF9" s="506">
        <v>5</v>
      </c>
      <c r="KG9" s="37"/>
      <c r="KH9" s="28">
        <f t="shared" si="175"/>
        <v>5</v>
      </c>
      <c r="KI9" s="29">
        <f t="shared" si="176"/>
        <v>5</v>
      </c>
      <c r="KJ9" s="501" t="str">
        <f t="shared" si="177"/>
        <v>5.0</v>
      </c>
      <c r="KK9" s="30" t="str">
        <f t="shared" si="178"/>
        <v>D+</v>
      </c>
      <c r="KL9" s="31">
        <f t="shared" si="179"/>
        <v>1.5</v>
      </c>
      <c r="KM9" s="31" t="str">
        <f t="shared" si="180"/>
        <v>1.5</v>
      </c>
      <c r="KN9" s="42">
        <v>5</v>
      </c>
      <c r="KO9" s="43">
        <v>5</v>
      </c>
      <c r="KP9" s="182">
        <f t="shared" si="181"/>
        <v>18</v>
      </c>
      <c r="KQ9" s="87">
        <f t="shared" si="182"/>
        <v>2.0555555555555554</v>
      </c>
      <c r="KR9" s="88" t="str">
        <f t="shared" si="43"/>
        <v>2.06</v>
      </c>
    </row>
    <row r="10" spans="1:305" ht="18.75" x14ac:dyDescent="0.3">
      <c r="A10" s="163">
        <v>16</v>
      </c>
      <c r="B10" s="306" t="s">
        <v>708</v>
      </c>
      <c r="C10" s="392" t="s">
        <v>766</v>
      </c>
      <c r="D10" s="380" t="s">
        <v>767</v>
      </c>
      <c r="E10" s="388" t="s">
        <v>768</v>
      </c>
      <c r="F10" s="37"/>
      <c r="G10" s="334" t="s">
        <v>680</v>
      </c>
      <c r="H10" s="276" t="s">
        <v>169</v>
      </c>
      <c r="I10" s="563" t="s">
        <v>179</v>
      </c>
      <c r="J10" s="169">
        <v>6.9</v>
      </c>
      <c r="K10" s="1" t="str">
        <f t="shared" si="0"/>
        <v>C+</v>
      </c>
      <c r="L10" s="2">
        <f t="shared" si="1"/>
        <v>2.5</v>
      </c>
      <c r="M10" s="170" t="str">
        <f t="shared" si="2"/>
        <v>2.5</v>
      </c>
      <c r="N10" s="166">
        <v>8</v>
      </c>
      <c r="O10" s="1" t="str">
        <f t="shared" si="3"/>
        <v>B+</v>
      </c>
      <c r="P10" s="2">
        <f t="shared" si="4"/>
        <v>3.5</v>
      </c>
      <c r="Q10" s="170" t="str">
        <f t="shared" si="5"/>
        <v>3.5</v>
      </c>
      <c r="R10" s="180">
        <v>6.7</v>
      </c>
      <c r="S10" s="55">
        <v>8</v>
      </c>
      <c r="T10" s="55"/>
      <c r="U10" s="28">
        <f t="shared" si="6"/>
        <v>7.5</v>
      </c>
      <c r="V10" s="29">
        <f t="shared" si="7"/>
        <v>7.5</v>
      </c>
      <c r="W10" s="232" t="str">
        <f t="shared" si="8"/>
        <v>7.5</v>
      </c>
      <c r="X10" s="30" t="str">
        <f t="shared" si="9"/>
        <v>B</v>
      </c>
      <c r="Y10" s="31">
        <f t="shared" si="10"/>
        <v>3</v>
      </c>
      <c r="Z10" s="31" t="str">
        <f t="shared" si="11"/>
        <v>3.0</v>
      </c>
      <c r="AA10" s="42">
        <v>2</v>
      </c>
      <c r="AB10" s="43">
        <v>2</v>
      </c>
      <c r="AC10" s="188">
        <v>8</v>
      </c>
      <c r="AD10" s="65">
        <v>8</v>
      </c>
      <c r="AE10" s="65"/>
      <c r="AF10" s="28">
        <f t="shared" si="44"/>
        <v>8</v>
      </c>
      <c r="AG10" s="29">
        <f t="shared" si="45"/>
        <v>8</v>
      </c>
      <c r="AH10" s="325" t="str">
        <f t="shared" si="12"/>
        <v>8.0</v>
      </c>
      <c r="AI10" s="30" t="str">
        <f t="shared" si="13"/>
        <v>B+</v>
      </c>
      <c r="AJ10" s="31">
        <f t="shared" si="14"/>
        <v>3.5</v>
      </c>
      <c r="AK10" s="31" t="str">
        <f t="shared" si="15"/>
        <v>3.5</v>
      </c>
      <c r="AL10" s="42">
        <v>1</v>
      </c>
      <c r="AM10" s="43">
        <v>1</v>
      </c>
      <c r="AN10" s="146">
        <v>6.6</v>
      </c>
      <c r="AO10" s="147">
        <v>6</v>
      </c>
      <c r="AP10" s="157"/>
      <c r="AQ10" s="28">
        <f t="shared" si="46"/>
        <v>6.2</v>
      </c>
      <c r="AR10" s="29">
        <f t="shared" si="47"/>
        <v>6.2</v>
      </c>
      <c r="AS10" s="325" t="str">
        <f t="shared" si="48"/>
        <v>6.2</v>
      </c>
      <c r="AT10" s="30" t="str">
        <f t="shared" si="49"/>
        <v>C</v>
      </c>
      <c r="AU10" s="31">
        <f t="shared" si="50"/>
        <v>2</v>
      </c>
      <c r="AV10" s="31" t="str">
        <f t="shared" si="16"/>
        <v>2.0</v>
      </c>
      <c r="AW10" s="42">
        <v>2</v>
      </c>
      <c r="AX10" s="43">
        <v>2</v>
      </c>
      <c r="AY10" s="411">
        <v>6.8</v>
      </c>
      <c r="AZ10" s="147">
        <v>3</v>
      </c>
      <c r="BA10" s="157"/>
      <c r="BB10" s="28">
        <f t="shared" si="51"/>
        <v>4.5</v>
      </c>
      <c r="BC10" s="29">
        <f t="shared" si="52"/>
        <v>4.5</v>
      </c>
      <c r="BD10" s="325" t="str">
        <f t="shared" si="53"/>
        <v>4.5</v>
      </c>
      <c r="BE10" s="30" t="str">
        <f t="shared" si="54"/>
        <v>D</v>
      </c>
      <c r="BF10" s="31">
        <f t="shared" si="55"/>
        <v>1</v>
      </c>
      <c r="BG10" s="31" t="str">
        <f t="shared" si="56"/>
        <v>1.0</v>
      </c>
      <c r="BH10" s="42">
        <v>4</v>
      </c>
      <c r="BI10" s="43">
        <v>4</v>
      </c>
      <c r="BJ10" s="212">
        <v>5.4</v>
      </c>
      <c r="BK10" s="68">
        <v>4</v>
      </c>
      <c r="BL10" s="90"/>
      <c r="BM10" s="28">
        <f t="shared" si="57"/>
        <v>4.5999999999999996</v>
      </c>
      <c r="BN10" s="29">
        <f t="shared" si="17"/>
        <v>4.5999999999999996</v>
      </c>
      <c r="BO10" s="325" t="str">
        <f t="shared" si="18"/>
        <v>4.6</v>
      </c>
      <c r="BP10" s="30" t="str">
        <f t="shared" si="19"/>
        <v>D</v>
      </c>
      <c r="BQ10" s="31">
        <f t="shared" si="20"/>
        <v>1</v>
      </c>
      <c r="BR10" s="31" t="str">
        <f t="shared" si="21"/>
        <v>1.0</v>
      </c>
      <c r="BS10" s="42">
        <v>2</v>
      </c>
      <c r="BT10" s="43">
        <v>2</v>
      </c>
      <c r="BU10" s="214">
        <v>6.2</v>
      </c>
      <c r="BV10" s="73">
        <v>4</v>
      </c>
      <c r="BW10" s="73"/>
      <c r="BX10" s="28">
        <f t="shared" si="58"/>
        <v>4.9000000000000004</v>
      </c>
      <c r="BY10" s="29">
        <f t="shared" si="59"/>
        <v>4.9000000000000004</v>
      </c>
      <c r="BZ10" s="325" t="str">
        <f t="shared" si="60"/>
        <v>4.9</v>
      </c>
      <c r="CA10" s="30" t="str">
        <f t="shared" si="61"/>
        <v>D</v>
      </c>
      <c r="CB10" s="31">
        <f t="shared" si="62"/>
        <v>1</v>
      </c>
      <c r="CC10" s="31" t="str">
        <f t="shared" si="63"/>
        <v>1.0</v>
      </c>
      <c r="CD10" s="42">
        <v>2</v>
      </c>
      <c r="CE10" s="43">
        <v>2</v>
      </c>
      <c r="CF10" s="48">
        <v>9.6</v>
      </c>
      <c r="CG10" s="55">
        <v>9</v>
      </c>
      <c r="CH10" s="55"/>
      <c r="CI10" s="28">
        <f t="shared" si="64"/>
        <v>9.1999999999999993</v>
      </c>
      <c r="CJ10" s="29">
        <f t="shared" si="65"/>
        <v>9.1999999999999993</v>
      </c>
      <c r="CK10" s="501" t="str">
        <f t="shared" si="66"/>
        <v>9.2</v>
      </c>
      <c r="CL10" s="30" t="str">
        <f t="shared" si="22"/>
        <v>A</v>
      </c>
      <c r="CM10" s="31">
        <f t="shared" si="23"/>
        <v>4</v>
      </c>
      <c r="CN10" s="31" t="str">
        <f t="shared" si="24"/>
        <v>4.0</v>
      </c>
      <c r="CO10" s="42">
        <v>3</v>
      </c>
      <c r="CP10" s="43">
        <v>3</v>
      </c>
      <c r="CQ10" s="180">
        <v>7.7</v>
      </c>
      <c r="CR10" s="70">
        <v>8</v>
      </c>
      <c r="CS10" s="70"/>
      <c r="CT10" s="28">
        <f t="shared" si="67"/>
        <v>7.9</v>
      </c>
      <c r="CU10" s="29">
        <f t="shared" si="68"/>
        <v>7.9</v>
      </c>
      <c r="CV10" s="501" t="str">
        <f t="shared" si="69"/>
        <v>7.9</v>
      </c>
      <c r="CW10" s="30" t="str">
        <f t="shared" si="70"/>
        <v>B</v>
      </c>
      <c r="CX10" s="31">
        <f t="shared" si="71"/>
        <v>3</v>
      </c>
      <c r="CY10" s="31" t="str">
        <f t="shared" si="72"/>
        <v>3.0</v>
      </c>
      <c r="CZ10" s="42">
        <v>2</v>
      </c>
      <c r="DA10" s="43">
        <v>2</v>
      </c>
      <c r="DB10" s="84">
        <f t="shared" si="73"/>
        <v>18</v>
      </c>
      <c r="DC10" s="87">
        <f t="shared" si="74"/>
        <v>2.1944444444444446</v>
      </c>
      <c r="DD10" s="88" t="str">
        <f t="shared" si="75"/>
        <v>2.19</v>
      </c>
      <c r="DE10" s="64" t="str">
        <f t="shared" si="76"/>
        <v>Lên lớp</v>
      </c>
      <c r="DF10" s="128">
        <f t="shared" si="77"/>
        <v>18</v>
      </c>
      <c r="DG10" s="129">
        <f t="shared" si="78"/>
        <v>2.1944444444444446</v>
      </c>
      <c r="DH10" s="64" t="str">
        <f t="shared" si="79"/>
        <v>Lên lớp</v>
      </c>
      <c r="DI10" s="504"/>
      <c r="DJ10" s="48">
        <v>8.6999999999999993</v>
      </c>
      <c r="DK10" s="70">
        <v>9</v>
      </c>
      <c r="DL10" s="602"/>
      <c r="DM10" s="28">
        <f t="shared" si="80"/>
        <v>8.9</v>
      </c>
      <c r="DN10" s="29">
        <f t="shared" si="81"/>
        <v>8.9</v>
      </c>
      <c r="DO10" s="501" t="str">
        <f t="shared" si="82"/>
        <v>8.9</v>
      </c>
      <c r="DP10" s="30" t="str">
        <f t="shared" si="83"/>
        <v>A</v>
      </c>
      <c r="DQ10" s="31">
        <f t="shared" si="84"/>
        <v>4</v>
      </c>
      <c r="DR10" s="31" t="str">
        <f t="shared" si="85"/>
        <v>4.0</v>
      </c>
      <c r="DS10" s="42">
        <v>2</v>
      </c>
      <c r="DT10" s="43">
        <v>2</v>
      </c>
      <c r="DU10" s="48">
        <v>8.4</v>
      </c>
      <c r="DV10" s="70">
        <v>7</v>
      </c>
      <c r="DW10" s="602"/>
      <c r="DX10" s="28">
        <f t="shared" si="86"/>
        <v>7.6</v>
      </c>
      <c r="DY10" s="29">
        <f t="shared" si="87"/>
        <v>7.6</v>
      </c>
      <c r="DZ10" s="501" t="str">
        <f t="shared" si="88"/>
        <v>7.6</v>
      </c>
      <c r="EA10" s="30" t="str">
        <f t="shared" si="89"/>
        <v>B</v>
      </c>
      <c r="EB10" s="31">
        <f t="shared" si="25"/>
        <v>3</v>
      </c>
      <c r="EC10" s="31" t="str">
        <f t="shared" si="26"/>
        <v>3.0</v>
      </c>
      <c r="ED10" s="42">
        <v>3</v>
      </c>
      <c r="EE10" s="43">
        <v>3</v>
      </c>
      <c r="EF10" s="180">
        <v>9.4</v>
      </c>
      <c r="EG10" s="70">
        <v>9</v>
      </c>
      <c r="EH10" s="602"/>
      <c r="EI10" s="28">
        <f t="shared" si="90"/>
        <v>9.1999999999999993</v>
      </c>
      <c r="EJ10" s="29">
        <f t="shared" si="91"/>
        <v>9.1999999999999993</v>
      </c>
      <c r="EK10" s="501" t="str">
        <f t="shared" si="92"/>
        <v>9.2</v>
      </c>
      <c r="EL10" s="30" t="str">
        <f t="shared" si="93"/>
        <v>A</v>
      </c>
      <c r="EM10" s="31">
        <f t="shared" si="94"/>
        <v>4</v>
      </c>
      <c r="EN10" s="31" t="str">
        <f t="shared" si="95"/>
        <v>4.0</v>
      </c>
      <c r="EO10" s="42">
        <v>1</v>
      </c>
      <c r="EP10" s="43">
        <v>1</v>
      </c>
      <c r="EQ10" s="180">
        <v>8.4</v>
      </c>
      <c r="ER10" s="70">
        <v>8</v>
      </c>
      <c r="ES10" s="70"/>
      <c r="ET10" s="28">
        <f t="shared" si="96"/>
        <v>8.1999999999999993</v>
      </c>
      <c r="EU10" s="29">
        <f t="shared" si="97"/>
        <v>8.1999999999999993</v>
      </c>
      <c r="EV10" s="501" t="str">
        <f t="shared" si="98"/>
        <v>8.2</v>
      </c>
      <c r="EW10" s="30" t="str">
        <f t="shared" si="99"/>
        <v>B+</v>
      </c>
      <c r="EX10" s="31">
        <f t="shared" si="100"/>
        <v>3.5</v>
      </c>
      <c r="EY10" s="31" t="str">
        <f t="shared" si="101"/>
        <v>3.5</v>
      </c>
      <c r="EZ10" s="42">
        <v>2</v>
      </c>
      <c r="FA10" s="43">
        <v>2</v>
      </c>
      <c r="FB10" s="180">
        <v>9.1</v>
      </c>
      <c r="FC10" s="55">
        <v>6</v>
      </c>
      <c r="FD10" s="55"/>
      <c r="FE10" s="28">
        <f t="shared" si="102"/>
        <v>7.2</v>
      </c>
      <c r="FF10" s="29">
        <f t="shared" si="103"/>
        <v>7.2</v>
      </c>
      <c r="FG10" s="501" t="str">
        <f t="shared" si="104"/>
        <v>7.2</v>
      </c>
      <c r="FH10" s="30" t="str">
        <f t="shared" si="105"/>
        <v>B</v>
      </c>
      <c r="FI10" s="31">
        <f t="shared" si="106"/>
        <v>3</v>
      </c>
      <c r="FJ10" s="31" t="str">
        <f t="shared" si="107"/>
        <v>3.0</v>
      </c>
      <c r="FK10" s="42">
        <v>3</v>
      </c>
      <c r="FL10" s="43">
        <v>3</v>
      </c>
      <c r="FM10" s="197">
        <v>6.6</v>
      </c>
      <c r="FN10" s="499">
        <v>9</v>
      </c>
      <c r="FO10" s="147"/>
      <c r="FP10" s="28">
        <f t="shared" si="108"/>
        <v>8</v>
      </c>
      <c r="FQ10" s="29">
        <f t="shared" si="109"/>
        <v>8</v>
      </c>
      <c r="FR10" s="501" t="str">
        <f t="shared" si="110"/>
        <v>8.0</v>
      </c>
      <c r="FS10" s="30" t="str">
        <f t="shared" si="111"/>
        <v>B+</v>
      </c>
      <c r="FT10" s="31">
        <f t="shared" si="112"/>
        <v>3.5</v>
      </c>
      <c r="FU10" s="31" t="str">
        <f t="shared" si="113"/>
        <v>3.5</v>
      </c>
      <c r="FV10" s="42">
        <v>2</v>
      </c>
      <c r="FW10" s="43">
        <v>2</v>
      </c>
      <c r="FX10" s="863">
        <v>8.4</v>
      </c>
      <c r="FY10" s="723">
        <v>9</v>
      </c>
      <c r="FZ10" s="831"/>
      <c r="GA10" s="725">
        <f t="shared" si="114"/>
        <v>8.8000000000000007</v>
      </c>
      <c r="GB10" s="726">
        <f t="shared" si="115"/>
        <v>8.8000000000000007</v>
      </c>
      <c r="GC10" s="727" t="str">
        <f t="shared" si="116"/>
        <v>8.8</v>
      </c>
      <c r="GD10" s="728" t="str">
        <f t="shared" si="117"/>
        <v>A</v>
      </c>
      <c r="GE10" s="729">
        <f t="shared" si="118"/>
        <v>4</v>
      </c>
      <c r="GF10" s="729" t="str">
        <f t="shared" si="119"/>
        <v>4.0</v>
      </c>
      <c r="GG10" s="730">
        <v>2</v>
      </c>
      <c r="GH10" s="739">
        <v>2</v>
      </c>
      <c r="GI10" s="867">
        <v>8.1999999999999993</v>
      </c>
      <c r="GJ10" s="868">
        <v>7</v>
      </c>
      <c r="GK10" s="831"/>
      <c r="GL10" s="827">
        <f t="shared" si="120"/>
        <v>7.5</v>
      </c>
      <c r="GM10" s="839">
        <f t="shared" si="121"/>
        <v>7.5</v>
      </c>
      <c r="GN10" s="845" t="str">
        <f t="shared" si="122"/>
        <v>7.5</v>
      </c>
      <c r="GO10" s="841" t="str">
        <f t="shared" si="123"/>
        <v>B</v>
      </c>
      <c r="GP10" s="842">
        <f t="shared" si="124"/>
        <v>3</v>
      </c>
      <c r="GQ10" s="842" t="str">
        <f t="shared" si="125"/>
        <v>3.0</v>
      </c>
      <c r="GR10" s="846">
        <v>2</v>
      </c>
      <c r="GS10" s="844">
        <v>2</v>
      </c>
      <c r="GT10" s="867">
        <v>7</v>
      </c>
      <c r="GU10" s="822">
        <v>8</v>
      </c>
      <c r="GV10" s="736"/>
      <c r="GW10" s="827">
        <f t="shared" si="126"/>
        <v>7.6</v>
      </c>
      <c r="GX10" s="839">
        <f t="shared" si="127"/>
        <v>7.6</v>
      </c>
      <c r="GY10" s="845" t="str">
        <f t="shared" si="128"/>
        <v>7.6</v>
      </c>
      <c r="GZ10" s="841" t="str">
        <f t="shared" si="129"/>
        <v>B</v>
      </c>
      <c r="HA10" s="842">
        <f t="shared" si="130"/>
        <v>3</v>
      </c>
      <c r="HB10" s="842" t="str">
        <f t="shared" si="131"/>
        <v>3.0</v>
      </c>
      <c r="HC10" s="846">
        <v>2</v>
      </c>
      <c r="HD10" s="844">
        <v>2</v>
      </c>
      <c r="HE10" s="961">
        <v>8.4</v>
      </c>
      <c r="HF10" s="746">
        <v>9</v>
      </c>
      <c r="HG10" s="736"/>
      <c r="HH10" s="725">
        <f t="shared" si="132"/>
        <v>8.8000000000000007</v>
      </c>
      <c r="HI10" s="726">
        <f t="shared" si="133"/>
        <v>8.8000000000000007</v>
      </c>
      <c r="HJ10" s="727" t="str">
        <f t="shared" si="134"/>
        <v>8.8</v>
      </c>
      <c r="HK10" s="728" t="str">
        <f t="shared" si="135"/>
        <v>A</v>
      </c>
      <c r="HL10" s="729">
        <f t="shared" si="136"/>
        <v>4</v>
      </c>
      <c r="HM10" s="729" t="str">
        <f t="shared" si="137"/>
        <v>4.0</v>
      </c>
      <c r="HN10" s="730">
        <v>2</v>
      </c>
      <c r="HO10" s="739">
        <v>2</v>
      </c>
      <c r="HP10" s="694">
        <f t="shared" si="138"/>
        <v>21</v>
      </c>
      <c r="HQ10" s="695">
        <f t="shared" si="139"/>
        <v>3.4285714285714284</v>
      </c>
      <c r="HR10" s="696" t="str">
        <f t="shared" si="27"/>
        <v>3.43</v>
      </c>
      <c r="HS10" s="697" t="str">
        <f t="shared" si="28"/>
        <v>Lên lớp</v>
      </c>
      <c r="HT10" s="698">
        <f t="shared" si="140"/>
        <v>39</v>
      </c>
      <c r="HU10" s="695">
        <f t="shared" si="141"/>
        <v>2.858974358974359</v>
      </c>
      <c r="HV10" s="696" t="str">
        <f t="shared" si="29"/>
        <v>2.86</v>
      </c>
      <c r="HW10" s="699">
        <f t="shared" si="142"/>
        <v>39</v>
      </c>
      <c r="HX10" s="700">
        <f t="shared" si="143"/>
        <v>7.3076923076923075</v>
      </c>
      <c r="HY10" s="701">
        <f t="shared" si="144"/>
        <v>2.858974358974359</v>
      </c>
      <c r="HZ10" s="702" t="str">
        <f t="shared" si="30"/>
        <v>Lên lớp</v>
      </c>
      <c r="IA10" s="153"/>
      <c r="IB10" s="970">
        <v>7.2</v>
      </c>
      <c r="IC10" s="908">
        <v>7</v>
      </c>
      <c r="ID10" s="37"/>
      <c r="IE10" s="910">
        <f t="shared" si="145"/>
        <v>7.1</v>
      </c>
      <c r="IF10" s="911">
        <f t="shared" si="146"/>
        <v>7.1</v>
      </c>
      <c r="IG10" s="912" t="str">
        <f t="shared" si="147"/>
        <v>7.1</v>
      </c>
      <c r="IH10" s="913" t="str">
        <f t="shared" si="148"/>
        <v>B</v>
      </c>
      <c r="II10" s="914">
        <f t="shared" si="149"/>
        <v>3</v>
      </c>
      <c r="IJ10" s="914" t="str">
        <f t="shared" si="150"/>
        <v>3.0</v>
      </c>
      <c r="IK10" s="915">
        <v>3</v>
      </c>
      <c r="IL10" s="916">
        <v>3</v>
      </c>
      <c r="IM10" s="970">
        <v>7.4</v>
      </c>
      <c r="IN10" s="908">
        <v>8</v>
      </c>
      <c r="IO10" s="37"/>
      <c r="IP10" s="28">
        <f t="shared" si="151"/>
        <v>7.8</v>
      </c>
      <c r="IQ10" s="29">
        <f t="shared" si="152"/>
        <v>7.8</v>
      </c>
      <c r="IR10" s="501" t="str">
        <f t="shared" si="153"/>
        <v>7.8</v>
      </c>
      <c r="IS10" s="30" t="str">
        <f t="shared" si="154"/>
        <v>B</v>
      </c>
      <c r="IT10" s="31">
        <f t="shared" si="155"/>
        <v>3</v>
      </c>
      <c r="IU10" s="31" t="str">
        <f t="shared" si="156"/>
        <v>3.0</v>
      </c>
      <c r="IV10" s="42">
        <v>3</v>
      </c>
      <c r="IW10" s="43">
        <v>3</v>
      </c>
      <c r="IX10" s="146">
        <v>7.7</v>
      </c>
      <c r="IY10" s="1038">
        <v>7</v>
      </c>
      <c r="IZ10" s="37"/>
      <c r="JA10" s="28">
        <f t="shared" si="157"/>
        <v>7.3</v>
      </c>
      <c r="JB10" s="29">
        <f t="shared" si="158"/>
        <v>7.3</v>
      </c>
      <c r="JC10" s="501" t="str">
        <f t="shared" si="159"/>
        <v>7.3</v>
      </c>
      <c r="JD10" s="30" t="str">
        <f t="shared" si="160"/>
        <v>B</v>
      </c>
      <c r="JE10" s="31">
        <f t="shared" si="161"/>
        <v>3</v>
      </c>
      <c r="JF10" s="31" t="str">
        <f t="shared" si="162"/>
        <v>3.0</v>
      </c>
      <c r="JG10" s="42">
        <v>3</v>
      </c>
      <c r="JH10" s="43">
        <v>3</v>
      </c>
      <c r="JI10" s="146">
        <v>8</v>
      </c>
      <c r="JJ10" s="506">
        <v>7</v>
      </c>
      <c r="JK10" s="37"/>
      <c r="JL10" s="28">
        <f t="shared" si="163"/>
        <v>7.4</v>
      </c>
      <c r="JM10" s="29">
        <f t="shared" si="164"/>
        <v>7.4</v>
      </c>
      <c r="JN10" s="501" t="str">
        <f t="shared" si="165"/>
        <v>7.4</v>
      </c>
      <c r="JO10" s="30" t="str">
        <f t="shared" si="166"/>
        <v>B</v>
      </c>
      <c r="JP10" s="31">
        <f t="shared" si="167"/>
        <v>3</v>
      </c>
      <c r="JQ10" s="31" t="str">
        <f t="shared" si="168"/>
        <v>3.0</v>
      </c>
      <c r="JR10" s="42">
        <v>2</v>
      </c>
      <c r="JS10" s="43">
        <v>2</v>
      </c>
      <c r="JT10" s="146">
        <v>8.5</v>
      </c>
      <c r="JU10" s="506">
        <v>8</v>
      </c>
      <c r="JV10" s="37"/>
      <c r="JW10" s="28">
        <f t="shared" si="169"/>
        <v>8.1999999999999993</v>
      </c>
      <c r="JX10" s="29">
        <f t="shared" si="170"/>
        <v>8.1999999999999993</v>
      </c>
      <c r="JY10" s="501" t="str">
        <f t="shared" si="171"/>
        <v>8.2</v>
      </c>
      <c r="JZ10" s="30" t="str">
        <f t="shared" si="172"/>
        <v>B+</v>
      </c>
      <c r="KA10" s="31">
        <f t="shared" si="173"/>
        <v>3.5</v>
      </c>
      <c r="KB10" s="31" t="str">
        <f t="shared" si="174"/>
        <v>3.5</v>
      </c>
      <c r="KC10" s="42">
        <v>2</v>
      </c>
      <c r="KD10" s="43">
        <v>2</v>
      </c>
      <c r="KE10" s="146">
        <v>8.1999999999999993</v>
      </c>
      <c r="KF10" s="506">
        <v>8</v>
      </c>
      <c r="KG10" s="37"/>
      <c r="KH10" s="28">
        <f t="shared" si="175"/>
        <v>8.1</v>
      </c>
      <c r="KI10" s="29">
        <f t="shared" si="176"/>
        <v>8.1</v>
      </c>
      <c r="KJ10" s="501" t="str">
        <f t="shared" si="177"/>
        <v>8.1</v>
      </c>
      <c r="KK10" s="30" t="str">
        <f t="shared" si="178"/>
        <v>B+</v>
      </c>
      <c r="KL10" s="31">
        <f t="shared" si="179"/>
        <v>3.5</v>
      </c>
      <c r="KM10" s="31" t="str">
        <f t="shared" si="180"/>
        <v>3.5</v>
      </c>
      <c r="KN10" s="42">
        <v>5</v>
      </c>
      <c r="KO10" s="43">
        <v>5</v>
      </c>
      <c r="KP10" s="182">
        <f t="shared" si="181"/>
        <v>18</v>
      </c>
      <c r="KQ10" s="87">
        <f t="shared" si="182"/>
        <v>3.1944444444444446</v>
      </c>
      <c r="KR10" s="88" t="str">
        <f t="shared" si="43"/>
        <v>3.19</v>
      </c>
    </row>
    <row r="11" spans="1:305" ht="18.75" x14ac:dyDescent="0.3">
      <c r="A11" s="163">
        <v>17</v>
      </c>
      <c r="B11" s="306" t="s">
        <v>708</v>
      </c>
      <c r="C11" s="392" t="s">
        <v>769</v>
      </c>
      <c r="D11" s="380" t="s">
        <v>770</v>
      </c>
      <c r="E11" s="388" t="s">
        <v>354</v>
      </c>
      <c r="F11" s="37"/>
      <c r="G11" s="334" t="s">
        <v>784</v>
      </c>
      <c r="H11" s="276" t="s">
        <v>23</v>
      </c>
      <c r="I11" s="563" t="s">
        <v>1825</v>
      </c>
      <c r="J11" s="169">
        <v>9.3000000000000007</v>
      </c>
      <c r="K11" s="1" t="str">
        <f t="shared" si="0"/>
        <v>A</v>
      </c>
      <c r="L11" s="2">
        <f t="shared" si="1"/>
        <v>4</v>
      </c>
      <c r="M11" s="170" t="str">
        <f t="shared" si="2"/>
        <v>4.0</v>
      </c>
      <c r="N11" s="166">
        <v>6.7</v>
      </c>
      <c r="O11" s="1" t="str">
        <f t="shared" si="3"/>
        <v>C+</v>
      </c>
      <c r="P11" s="2">
        <f t="shared" si="4"/>
        <v>2.5</v>
      </c>
      <c r="Q11" s="170" t="str">
        <f t="shared" si="5"/>
        <v>2.5</v>
      </c>
      <c r="R11" s="180">
        <v>6.7</v>
      </c>
      <c r="S11" s="55">
        <v>5</v>
      </c>
      <c r="T11" s="55"/>
      <c r="U11" s="28">
        <f t="shared" si="6"/>
        <v>5.7</v>
      </c>
      <c r="V11" s="29">
        <f t="shared" si="7"/>
        <v>5.7</v>
      </c>
      <c r="W11" s="232" t="str">
        <f t="shared" si="8"/>
        <v>5.7</v>
      </c>
      <c r="X11" s="30" t="str">
        <f t="shared" si="9"/>
        <v>C</v>
      </c>
      <c r="Y11" s="31">
        <f t="shared" si="10"/>
        <v>2</v>
      </c>
      <c r="Z11" s="31" t="str">
        <f t="shared" si="11"/>
        <v>2.0</v>
      </c>
      <c r="AA11" s="42">
        <v>2</v>
      </c>
      <c r="AB11" s="43">
        <v>2</v>
      </c>
      <c r="AC11" s="188">
        <v>7</v>
      </c>
      <c r="AD11" s="65">
        <v>3</v>
      </c>
      <c r="AE11" s="65"/>
      <c r="AF11" s="28">
        <f t="shared" si="44"/>
        <v>4.5999999999999996</v>
      </c>
      <c r="AG11" s="29">
        <f t="shared" si="45"/>
        <v>4.5999999999999996</v>
      </c>
      <c r="AH11" s="325" t="str">
        <f t="shared" si="12"/>
        <v>4.6</v>
      </c>
      <c r="AI11" s="30" t="str">
        <f t="shared" si="13"/>
        <v>D</v>
      </c>
      <c r="AJ11" s="31">
        <f t="shared" si="14"/>
        <v>1</v>
      </c>
      <c r="AK11" s="31" t="str">
        <f t="shared" si="15"/>
        <v>1.0</v>
      </c>
      <c r="AL11" s="42">
        <v>1</v>
      </c>
      <c r="AM11" s="43">
        <v>1</v>
      </c>
      <c r="AN11" s="146">
        <v>5</v>
      </c>
      <c r="AO11" s="147">
        <v>4</v>
      </c>
      <c r="AP11" s="157"/>
      <c r="AQ11" s="28">
        <f t="shared" si="46"/>
        <v>4.4000000000000004</v>
      </c>
      <c r="AR11" s="29">
        <f t="shared" si="47"/>
        <v>4.4000000000000004</v>
      </c>
      <c r="AS11" s="325" t="str">
        <f t="shared" si="48"/>
        <v>4.4</v>
      </c>
      <c r="AT11" s="30" t="str">
        <f t="shared" si="49"/>
        <v>D</v>
      </c>
      <c r="AU11" s="31">
        <f t="shared" si="50"/>
        <v>1</v>
      </c>
      <c r="AV11" s="31" t="str">
        <f t="shared" si="16"/>
        <v>1.0</v>
      </c>
      <c r="AW11" s="42">
        <v>2</v>
      </c>
      <c r="AX11" s="43">
        <v>2</v>
      </c>
      <c r="AY11" s="411">
        <v>6</v>
      </c>
      <c r="AZ11" s="147">
        <v>10</v>
      </c>
      <c r="BA11" s="157"/>
      <c r="BB11" s="28">
        <f t="shared" si="51"/>
        <v>8.4</v>
      </c>
      <c r="BC11" s="29">
        <f t="shared" si="52"/>
        <v>8.4</v>
      </c>
      <c r="BD11" s="325" t="str">
        <f t="shared" si="53"/>
        <v>8.4</v>
      </c>
      <c r="BE11" s="30" t="str">
        <f t="shared" si="54"/>
        <v>B+</v>
      </c>
      <c r="BF11" s="31">
        <f t="shared" si="55"/>
        <v>3.5</v>
      </c>
      <c r="BG11" s="31" t="str">
        <f t="shared" si="56"/>
        <v>3.5</v>
      </c>
      <c r="BH11" s="42">
        <v>4</v>
      </c>
      <c r="BI11" s="43">
        <v>4</v>
      </c>
      <c r="BJ11" s="188">
        <v>5.4</v>
      </c>
      <c r="BK11" s="68">
        <v>3</v>
      </c>
      <c r="BL11" s="68"/>
      <c r="BM11" s="28">
        <f t="shared" si="57"/>
        <v>4</v>
      </c>
      <c r="BN11" s="29">
        <f t="shared" si="17"/>
        <v>4</v>
      </c>
      <c r="BO11" s="325" t="str">
        <f t="shared" si="18"/>
        <v>4.0</v>
      </c>
      <c r="BP11" s="30" t="str">
        <f t="shared" si="19"/>
        <v>D</v>
      </c>
      <c r="BQ11" s="31">
        <f t="shared" si="20"/>
        <v>1</v>
      </c>
      <c r="BR11" s="31" t="str">
        <f t="shared" si="21"/>
        <v>1.0</v>
      </c>
      <c r="BS11" s="42">
        <v>2</v>
      </c>
      <c r="BT11" s="43">
        <v>2</v>
      </c>
      <c r="BU11" s="214">
        <v>5.2</v>
      </c>
      <c r="BV11" s="73">
        <v>3</v>
      </c>
      <c r="BW11" s="73">
        <v>5</v>
      </c>
      <c r="BX11" s="28">
        <f t="shared" si="58"/>
        <v>3.9</v>
      </c>
      <c r="BY11" s="29">
        <f t="shared" si="59"/>
        <v>5.0999999999999996</v>
      </c>
      <c r="BZ11" s="325" t="str">
        <f t="shared" si="60"/>
        <v>5.1</v>
      </c>
      <c r="CA11" s="30" t="str">
        <f t="shared" si="61"/>
        <v>D+</v>
      </c>
      <c r="CB11" s="31">
        <f t="shared" si="62"/>
        <v>1.5</v>
      </c>
      <c r="CC11" s="31" t="str">
        <f t="shared" si="63"/>
        <v>1.5</v>
      </c>
      <c r="CD11" s="42">
        <v>2</v>
      </c>
      <c r="CE11" s="43">
        <v>2</v>
      </c>
      <c r="CF11" s="48">
        <v>7.4</v>
      </c>
      <c r="CG11" s="55">
        <v>7</v>
      </c>
      <c r="CH11" s="55"/>
      <c r="CI11" s="28">
        <f t="shared" si="64"/>
        <v>7.2</v>
      </c>
      <c r="CJ11" s="29">
        <f t="shared" si="65"/>
        <v>7.2</v>
      </c>
      <c r="CK11" s="501" t="str">
        <f t="shared" si="66"/>
        <v>7.2</v>
      </c>
      <c r="CL11" s="30" t="str">
        <f t="shared" si="22"/>
        <v>B</v>
      </c>
      <c r="CM11" s="31">
        <f t="shared" si="23"/>
        <v>3</v>
      </c>
      <c r="CN11" s="31" t="str">
        <f t="shared" si="24"/>
        <v>3.0</v>
      </c>
      <c r="CO11" s="42">
        <v>3</v>
      </c>
      <c r="CP11" s="43">
        <v>3</v>
      </c>
      <c r="CQ11" s="180">
        <v>8</v>
      </c>
      <c r="CR11" s="70">
        <v>5</v>
      </c>
      <c r="CS11" s="70"/>
      <c r="CT11" s="28">
        <f t="shared" si="67"/>
        <v>6.2</v>
      </c>
      <c r="CU11" s="29">
        <f t="shared" si="68"/>
        <v>6.2</v>
      </c>
      <c r="CV11" s="501" t="str">
        <f t="shared" si="69"/>
        <v>6.2</v>
      </c>
      <c r="CW11" s="30" t="str">
        <f t="shared" si="70"/>
        <v>C</v>
      </c>
      <c r="CX11" s="31">
        <f t="shared" si="71"/>
        <v>2</v>
      </c>
      <c r="CY11" s="31" t="str">
        <f t="shared" si="72"/>
        <v>2.0</v>
      </c>
      <c r="CZ11" s="42">
        <v>2</v>
      </c>
      <c r="DA11" s="43">
        <v>2</v>
      </c>
      <c r="DB11" s="84">
        <f t="shared" si="73"/>
        <v>18</v>
      </c>
      <c r="DC11" s="87">
        <f t="shared" si="74"/>
        <v>2.1666666666666665</v>
      </c>
      <c r="DD11" s="88" t="str">
        <f t="shared" si="75"/>
        <v>2.17</v>
      </c>
      <c r="DE11" s="64" t="str">
        <f t="shared" si="76"/>
        <v>Lên lớp</v>
      </c>
      <c r="DF11" s="128">
        <f t="shared" si="77"/>
        <v>18</v>
      </c>
      <c r="DG11" s="129">
        <f t="shared" si="78"/>
        <v>2.1666666666666665</v>
      </c>
      <c r="DH11" s="64" t="str">
        <f t="shared" si="79"/>
        <v>Lên lớp</v>
      </c>
      <c r="DI11" s="504"/>
      <c r="DJ11" s="48">
        <v>7</v>
      </c>
      <c r="DK11" s="70">
        <v>5</v>
      </c>
      <c r="DL11" s="602"/>
      <c r="DM11" s="28">
        <f t="shared" si="80"/>
        <v>5.8</v>
      </c>
      <c r="DN11" s="29">
        <f t="shared" si="81"/>
        <v>5.8</v>
      </c>
      <c r="DO11" s="501" t="str">
        <f t="shared" si="82"/>
        <v>5.8</v>
      </c>
      <c r="DP11" s="30" t="str">
        <f t="shared" si="83"/>
        <v>C</v>
      </c>
      <c r="DQ11" s="31">
        <f t="shared" si="84"/>
        <v>2</v>
      </c>
      <c r="DR11" s="31" t="str">
        <f t="shared" si="85"/>
        <v>2.0</v>
      </c>
      <c r="DS11" s="42">
        <v>2</v>
      </c>
      <c r="DT11" s="43">
        <v>2</v>
      </c>
      <c r="DU11" s="48">
        <v>6</v>
      </c>
      <c r="DV11" s="70">
        <v>7</v>
      </c>
      <c r="DW11" s="602"/>
      <c r="DX11" s="28">
        <f t="shared" si="86"/>
        <v>6.6</v>
      </c>
      <c r="DY11" s="29">
        <f t="shared" si="87"/>
        <v>6.6</v>
      </c>
      <c r="DZ11" s="501" t="str">
        <f t="shared" si="88"/>
        <v>6.6</v>
      </c>
      <c r="EA11" s="30" t="str">
        <f t="shared" si="89"/>
        <v>C+</v>
      </c>
      <c r="EB11" s="31">
        <f t="shared" si="25"/>
        <v>2.5</v>
      </c>
      <c r="EC11" s="31" t="str">
        <f t="shared" si="26"/>
        <v>2.5</v>
      </c>
      <c r="ED11" s="42">
        <v>3</v>
      </c>
      <c r="EE11" s="43">
        <v>3</v>
      </c>
      <c r="EF11" s="180">
        <v>7.6</v>
      </c>
      <c r="EG11" s="70">
        <v>6</v>
      </c>
      <c r="EH11" s="602"/>
      <c r="EI11" s="28">
        <f t="shared" si="90"/>
        <v>6.6</v>
      </c>
      <c r="EJ11" s="29">
        <f t="shared" si="91"/>
        <v>6.6</v>
      </c>
      <c r="EK11" s="501" t="str">
        <f t="shared" si="92"/>
        <v>6.6</v>
      </c>
      <c r="EL11" s="30" t="str">
        <f t="shared" si="93"/>
        <v>C+</v>
      </c>
      <c r="EM11" s="31">
        <f t="shared" si="94"/>
        <v>2.5</v>
      </c>
      <c r="EN11" s="31" t="str">
        <f t="shared" si="95"/>
        <v>2.5</v>
      </c>
      <c r="EO11" s="42">
        <v>1</v>
      </c>
      <c r="EP11" s="43">
        <v>1</v>
      </c>
      <c r="EQ11" s="180">
        <v>6.8</v>
      </c>
      <c r="ER11" s="70">
        <v>4</v>
      </c>
      <c r="ES11" s="70"/>
      <c r="ET11" s="28">
        <f t="shared" si="96"/>
        <v>5.0999999999999996</v>
      </c>
      <c r="EU11" s="29">
        <f t="shared" si="97"/>
        <v>5.0999999999999996</v>
      </c>
      <c r="EV11" s="501" t="str">
        <f t="shared" si="98"/>
        <v>5.1</v>
      </c>
      <c r="EW11" s="30" t="str">
        <f t="shared" si="99"/>
        <v>D+</v>
      </c>
      <c r="EX11" s="31">
        <f t="shared" si="100"/>
        <v>1.5</v>
      </c>
      <c r="EY11" s="31" t="str">
        <f t="shared" si="101"/>
        <v>1.5</v>
      </c>
      <c r="EZ11" s="42">
        <v>2</v>
      </c>
      <c r="FA11" s="43">
        <v>2</v>
      </c>
      <c r="FB11" s="180">
        <v>6.4</v>
      </c>
      <c r="FC11" s="55">
        <v>3</v>
      </c>
      <c r="FD11" s="55"/>
      <c r="FE11" s="28">
        <f t="shared" si="102"/>
        <v>4.4000000000000004</v>
      </c>
      <c r="FF11" s="29">
        <f t="shared" si="103"/>
        <v>4.4000000000000004</v>
      </c>
      <c r="FG11" s="501" t="str">
        <f t="shared" si="104"/>
        <v>4.4</v>
      </c>
      <c r="FH11" s="30" t="str">
        <f t="shared" si="105"/>
        <v>D</v>
      </c>
      <c r="FI11" s="31">
        <f t="shared" si="106"/>
        <v>1</v>
      </c>
      <c r="FJ11" s="31" t="str">
        <f t="shared" si="107"/>
        <v>1.0</v>
      </c>
      <c r="FK11" s="42">
        <v>3</v>
      </c>
      <c r="FL11" s="43">
        <v>3</v>
      </c>
      <c r="FM11" s="197">
        <v>7.8</v>
      </c>
      <c r="FN11" s="499">
        <v>7</v>
      </c>
      <c r="FO11" s="147"/>
      <c r="FP11" s="28">
        <f t="shared" si="108"/>
        <v>7.3</v>
      </c>
      <c r="FQ11" s="29">
        <f t="shared" si="109"/>
        <v>7.3</v>
      </c>
      <c r="FR11" s="501" t="str">
        <f t="shared" si="110"/>
        <v>7.3</v>
      </c>
      <c r="FS11" s="30" t="str">
        <f t="shared" si="111"/>
        <v>B</v>
      </c>
      <c r="FT11" s="31">
        <f t="shared" si="112"/>
        <v>3</v>
      </c>
      <c r="FU11" s="31" t="str">
        <f t="shared" si="113"/>
        <v>3.0</v>
      </c>
      <c r="FV11" s="42">
        <v>2</v>
      </c>
      <c r="FW11" s="43">
        <v>2</v>
      </c>
      <c r="FX11" s="863">
        <v>7.2</v>
      </c>
      <c r="FY11" s="723">
        <v>8</v>
      </c>
      <c r="FZ11" s="831"/>
      <c r="GA11" s="725">
        <f t="shared" si="114"/>
        <v>7.7</v>
      </c>
      <c r="GB11" s="726">
        <f t="shared" si="115"/>
        <v>7.7</v>
      </c>
      <c r="GC11" s="727" t="str">
        <f t="shared" si="116"/>
        <v>7.7</v>
      </c>
      <c r="GD11" s="728" t="str">
        <f t="shared" si="117"/>
        <v>B</v>
      </c>
      <c r="GE11" s="729">
        <f t="shared" si="118"/>
        <v>3</v>
      </c>
      <c r="GF11" s="729" t="str">
        <f t="shared" si="119"/>
        <v>3.0</v>
      </c>
      <c r="GG11" s="730">
        <v>2</v>
      </c>
      <c r="GH11" s="739">
        <v>2</v>
      </c>
      <c r="GI11" s="867">
        <v>6.8</v>
      </c>
      <c r="GJ11" s="868">
        <v>5</v>
      </c>
      <c r="GK11" s="831"/>
      <c r="GL11" s="827">
        <f t="shared" si="120"/>
        <v>5.7</v>
      </c>
      <c r="GM11" s="839">
        <f t="shared" si="121"/>
        <v>5.7</v>
      </c>
      <c r="GN11" s="845" t="str">
        <f t="shared" si="122"/>
        <v>5.7</v>
      </c>
      <c r="GO11" s="841" t="str">
        <f t="shared" si="123"/>
        <v>C</v>
      </c>
      <c r="GP11" s="842">
        <f t="shared" si="124"/>
        <v>2</v>
      </c>
      <c r="GQ11" s="842" t="str">
        <f t="shared" si="125"/>
        <v>2.0</v>
      </c>
      <c r="GR11" s="846">
        <v>2</v>
      </c>
      <c r="GS11" s="844">
        <v>2</v>
      </c>
      <c r="GT11" s="867">
        <v>8</v>
      </c>
      <c r="GU11" s="822">
        <v>7</v>
      </c>
      <c r="GV11" s="736"/>
      <c r="GW11" s="827">
        <f t="shared" si="126"/>
        <v>7.4</v>
      </c>
      <c r="GX11" s="839">
        <f t="shared" si="127"/>
        <v>7.4</v>
      </c>
      <c r="GY11" s="845" t="str">
        <f t="shared" si="128"/>
        <v>7.4</v>
      </c>
      <c r="GZ11" s="841" t="str">
        <f t="shared" si="129"/>
        <v>B</v>
      </c>
      <c r="HA11" s="842">
        <f t="shared" si="130"/>
        <v>3</v>
      </c>
      <c r="HB11" s="842" t="str">
        <f t="shared" si="131"/>
        <v>3.0</v>
      </c>
      <c r="HC11" s="846">
        <v>2</v>
      </c>
      <c r="HD11" s="844">
        <v>2</v>
      </c>
      <c r="HE11" s="961">
        <v>7.8</v>
      </c>
      <c r="HF11" s="746">
        <v>9</v>
      </c>
      <c r="HG11" s="736"/>
      <c r="HH11" s="725">
        <f t="shared" si="132"/>
        <v>8.5</v>
      </c>
      <c r="HI11" s="726">
        <f t="shared" si="133"/>
        <v>8.5</v>
      </c>
      <c r="HJ11" s="727" t="str">
        <f t="shared" si="134"/>
        <v>8.5</v>
      </c>
      <c r="HK11" s="728" t="str">
        <f t="shared" si="135"/>
        <v>A</v>
      </c>
      <c r="HL11" s="729">
        <f t="shared" si="136"/>
        <v>4</v>
      </c>
      <c r="HM11" s="729" t="str">
        <f t="shared" si="137"/>
        <v>4.0</v>
      </c>
      <c r="HN11" s="730">
        <v>2</v>
      </c>
      <c r="HO11" s="739">
        <v>2</v>
      </c>
      <c r="HP11" s="694">
        <f t="shared" si="138"/>
        <v>21</v>
      </c>
      <c r="HQ11" s="695">
        <f t="shared" si="139"/>
        <v>2.3809523809523809</v>
      </c>
      <c r="HR11" s="696" t="str">
        <f t="shared" si="27"/>
        <v>2.38</v>
      </c>
      <c r="HS11" s="697" t="str">
        <f t="shared" si="28"/>
        <v>Lên lớp</v>
      </c>
      <c r="HT11" s="698">
        <f t="shared" si="140"/>
        <v>39</v>
      </c>
      <c r="HU11" s="695">
        <f t="shared" si="141"/>
        <v>2.2820512820512819</v>
      </c>
      <c r="HV11" s="696" t="str">
        <f t="shared" si="29"/>
        <v>2.28</v>
      </c>
      <c r="HW11" s="699">
        <f t="shared" si="142"/>
        <v>39</v>
      </c>
      <c r="HX11" s="700">
        <f t="shared" si="143"/>
        <v>6.287179487179487</v>
      </c>
      <c r="HY11" s="701">
        <f t="shared" si="144"/>
        <v>2.2820512820512819</v>
      </c>
      <c r="HZ11" s="702" t="str">
        <f t="shared" si="30"/>
        <v>Lên lớp</v>
      </c>
      <c r="IA11" s="153"/>
      <c r="IB11" s="970">
        <v>6.5</v>
      </c>
      <c r="IC11" s="908">
        <v>6</v>
      </c>
      <c r="ID11" s="37"/>
      <c r="IE11" s="910">
        <f t="shared" si="145"/>
        <v>6.2</v>
      </c>
      <c r="IF11" s="911">
        <f t="shared" si="146"/>
        <v>6.2</v>
      </c>
      <c r="IG11" s="912" t="str">
        <f t="shared" si="147"/>
        <v>6.2</v>
      </c>
      <c r="IH11" s="913" t="str">
        <f t="shared" si="148"/>
        <v>C</v>
      </c>
      <c r="II11" s="914">
        <f t="shared" si="149"/>
        <v>2</v>
      </c>
      <c r="IJ11" s="914" t="str">
        <f t="shared" si="150"/>
        <v>2.0</v>
      </c>
      <c r="IK11" s="915">
        <v>3</v>
      </c>
      <c r="IL11" s="916">
        <v>3</v>
      </c>
      <c r="IM11" s="970">
        <v>6.7</v>
      </c>
      <c r="IN11" s="908">
        <v>5</v>
      </c>
      <c r="IO11" s="37"/>
      <c r="IP11" s="28">
        <f t="shared" si="151"/>
        <v>5.7</v>
      </c>
      <c r="IQ11" s="29">
        <f t="shared" si="152"/>
        <v>5.7</v>
      </c>
      <c r="IR11" s="501" t="str">
        <f t="shared" si="153"/>
        <v>5.7</v>
      </c>
      <c r="IS11" s="30" t="str">
        <f t="shared" si="154"/>
        <v>C</v>
      </c>
      <c r="IT11" s="31">
        <f t="shared" si="155"/>
        <v>2</v>
      </c>
      <c r="IU11" s="31" t="str">
        <f t="shared" si="156"/>
        <v>2.0</v>
      </c>
      <c r="IV11" s="42">
        <v>3</v>
      </c>
      <c r="IW11" s="43">
        <v>3</v>
      </c>
      <c r="IX11" s="146">
        <v>6.7</v>
      </c>
      <c r="IY11" s="1045">
        <v>8.5</v>
      </c>
      <c r="IZ11" s="37"/>
      <c r="JA11" s="28">
        <f t="shared" si="157"/>
        <v>7.8</v>
      </c>
      <c r="JB11" s="29">
        <f t="shared" si="158"/>
        <v>7.8</v>
      </c>
      <c r="JC11" s="501" t="str">
        <f t="shared" si="159"/>
        <v>7.8</v>
      </c>
      <c r="JD11" s="30" t="str">
        <f t="shared" si="160"/>
        <v>B</v>
      </c>
      <c r="JE11" s="31">
        <f t="shared" si="161"/>
        <v>3</v>
      </c>
      <c r="JF11" s="31" t="str">
        <f t="shared" si="162"/>
        <v>3.0</v>
      </c>
      <c r="JG11" s="42">
        <v>3</v>
      </c>
      <c r="JH11" s="43">
        <v>3</v>
      </c>
      <c r="JI11" s="146">
        <v>7.5</v>
      </c>
      <c r="JJ11" s="506">
        <v>9</v>
      </c>
      <c r="JK11" s="37"/>
      <c r="JL11" s="28">
        <f t="shared" si="163"/>
        <v>8.4</v>
      </c>
      <c r="JM11" s="29">
        <f t="shared" si="164"/>
        <v>8.4</v>
      </c>
      <c r="JN11" s="501" t="str">
        <f t="shared" si="165"/>
        <v>8.4</v>
      </c>
      <c r="JO11" s="30" t="str">
        <f t="shared" si="166"/>
        <v>B+</v>
      </c>
      <c r="JP11" s="31">
        <f t="shared" si="167"/>
        <v>3.5</v>
      </c>
      <c r="JQ11" s="31" t="str">
        <f t="shared" si="168"/>
        <v>3.5</v>
      </c>
      <c r="JR11" s="42">
        <v>2</v>
      </c>
      <c r="JS11" s="43">
        <v>2</v>
      </c>
      <c r="JT11" s="146">
        <v>8</v>
      </c>
      <c r="JU11" s="506">
        <v>9</v>
      </c>
      <c r="JV11" s="37"/>
      <c r="JW11" s="28">
        <f t="shared" si="169"/>
        <v>8.6</v>
      </c>
      <c r="JX11" s="29">
        <f t="shared" si="170"/>
        <v>8.6</v>
      </c>
      <c r="JY11" s="501" t="str">
        <f t="shared" si="171"/>
        <v>8.6</v>
      </c>
      <c r="JZ11" s="30" t="str">
        <f t="shared" si="172"/>
        <v>A</v>
      </c>
      <c r="KA11" s="31">
        <f t="shared" si="173"/>
        <v>4</v>
      </c>
      <c r="KB11" s="31" t="str">
        <f t="shared" si="174"/>
        <v>4.0</v>
      </c>
      <c r="KC11" s="42">
        <v>2</v>
      </c>
      <c r="KD11" s="43">
        <v>2</v>
      </c>
      <c r="KE11" s="146">
        <v>8.4</v>
      </c>
      <c r="KF11" s="506">
        <v>9</v>
      </c>
      <c r="KG11" s="37"/>
      <c r="KH11" s="28">
        <f t="shared" si="175"/>
        <v>8.8000000000000007</v>
      </c>
      <c r="KI11" s="29">
        <f t="shared" si="176"/>
        <v>8.8000000000000007</v>
      </c>
      <c r="KJ11" s="501" t="str">
        <f t="shared" si="177"/>
        <v>8.8</v>
      </c>
      <c r="KK11" s="30" t="str">
        <f t="shared" si="178"/>
        <v>A</v>
      </c>
      <c r="KL11" s="31">
        <f t="shared" si="179"/>
        <v>4</v>
      </c>
      <c r="KM11" s="31" t="str">
        <f t="shared" si="180"/>
        <v>4.0</v>
      </c>
      <c r="KN11" s="42">
        <v>5</v>
      </c>
      <c r="KO11" s="43">
        <v>5</v>
      </c>
      <c r="KP11" s="182">
        <f t="shared" si="181"/>
        <v>18</v>
      </c>
      <c r="KQ11" s="87">
        <f t="shared" si="182"/>
        <v>3.1111111111111112</v>
      </c>
      <c r="KR11" s="88" t="str">
        <f t="shared" si="43"/>
        <v>3.11</v>
      </c>
    </row>
    <row r="12" spans="1:305" ht="18.75" x14ac:dyDescent="0.3">
      <c r="A12" s="163">
        <v>21</v>
      </c>
      <c r="B12" s="306" t="s">
        <v>708</v>
      </c>
      <c r="C12" s="392" t="s">
        <v>771</v>
      </c>
      <c r="D12" s="380" t="s">
        <v>745</v>
      </c>
      <c r="E12" s="388" t="s">
        <v>555</v>
      </c>
      <c r="F12" s="37"/>
      <c r="G12" s="334" t="s">
        <v>729</v>
      </c>
      <c r="H12" s="276" t="s">
        <v>23</v>
      </c>
      <c r="I12" s="563" t="s">
        <v>179</v>
      </c>
      <c r="J12" s="169">
        <v>8.3000000000000007</v>
      </c>
      <c r="K12" s="1" t="str">
        <f t="shared" si="0"/>
        <v>B+</v>
      </c>
      <c r="L12" s="2">
        <f t="shared" si="1"/>
        <v>3.5</v>
      </c>
      <c r="M12" s="170" t="str">
        <f t="shared" si="2"/>
        <v>3.5</v>
      </c>
      <c r="N12" s="166">
        <v>7</v>
      </c>
      <c r="O12" s="1" t="str">
        <f t="shared" si="3"/>
        <v>B</v>
      </c>
      <c r="P12" s="2">
        <f t="shared" si="4"/>
        <v>3</v>
      </c>
      <c r="Q12" s="170" t="str">
        <f t="shared" si="5"/>
        <v>3.0</v>
      </c>
      <c r="R12" s="180">
        <v>7</v>
      </c>
      <c r="S12" s="55">
        <v>8</v>
      </c>
      <c r="T12" s="55"/>
      <c r="U12" s="28">
        <f t="shared" si="6"/>
        <v>7.6</v>
      </c>
      <c r="V12" s="29">
        <f t="shared" si="7"/>
        <v>7.6</v>
      </c>
      <c r="W12" s="232" t="str">
        <f t="shared" si="8"/>
        <v>7.6</v>
      </c>
      <c r="X12" s="30" t="str">
        <f t="shared" si="9"/>
        <v>B</v>
      </c>
      <c r="Y12" s="31">
        <f t="shared" si="10"/>
        <v>3</v>
      </c>
      <c r="Z12" s="31" t="str">
        <f t="shared" si="11"/>
        <v>3.0</v>
      </c>
      <c r="AA12" s="42">
        <v>2</v>
      </c>
      <c r="AB12" s="43">
        <v>2</v>
      </c>
      <c r="AC12" s="188">
        <v>8.3000000000000007</v>
      </c>
      <c r="AD12" s="65">
        <v>8</v>
      </c>
      <c r="AE12" s="65"/>
      <c r="AF12" s="28">
        <f t="shared" si="44"/>
        <v>8.1</v>
      </c>
      <c r="AG12" s="29">
        <f t="shared" si="45"/>
        <v>8.1</v>
      </c>
      <c r="AH12" s="325" t="str">
        <f t="shared" si="12"/>
        <v>8.1</v>
      </c>
      <c r="AI12" s="30" t="str">
        <f t="shared" si="13"/>
        <v>B+</v>
      </c>
      <c r="AJ12" s="31">
        <f t="shared" si="14"/>
        <v>3.5</v>
      </c>
      <c r="AK12" s="31" t="str">
        <f t="shared" si="15"/>
        <v>3.5</v>
      </c>
      <c r="AL12" s="42">
        <v>1</v>
      </c>
      <c r="AM12" s="43">
        <v>1</v>
      </c>
      <c r="AN12" s="146">
        <v>7.6</v>
      </c>
      <c r="AO12" s="147">
        <v>7</v>
      </c>
      <c r="AP12" s="157"/>
      <c r="AQ12" s="28">
        <f t="shared" si="46"/>
        <v>7.2</v>
      </c>
      <c r="AR12" s="29">
        <f t="shared" si="47"/>
        <v>7.2</v>
      </c>
      <c r="AS12" s="325" t="str">
        <f t="shared" si="48"/>
        <v>7.2</v>
      </c>
      <c r="AT12" s="30" t="str">
        <f t="shared" si="49"/>
        <v>B</v>
      </c>
      <c r="AU12" s="31">
        <f t="shared" si="50"/>
        <v>3</v>
      </c>
      <c r="AV12" s="31" t="str">
        <f t="shared" si="16"/>
        <v>3.0</v>
      </c>
      <c r="AW12" s="42">
        <v>2</v>
      </c>
      <c r="AX12" s="43">
        <v>2</v>
      </c>
      <c r="AY12" s="411">
        <v>7</v>
      </c>
      <c r="AZ12" s="147">
        <v>9</v>
      </c>
      <c r="BA12" s="157"/>
      <c r="BB12" s="28">
        <f t="shared" si="51"/>
        <v>8.1999999999999993</v>
      </c>
      <c r="BC12" s="29">
        <f t="shared" si="52"/>
        <v>8.1999999999999993</v>
      </c>
      <c r="BD12" s="325" t="str">
        <f t="shared" si="53"/>
        <v>8.2</v>
      </c>
      <c r="BE12" s="30" t="str">
        <f t="shared" si="54"/>
        <v>B+</v>
      </c>
      <c r="BF12" s="31">
        <f t="shared" si="55"/>
        <v>3.5</v>
      </c>
      <c r="BG12" s="31" t="str">
        <f t="shared" si="56"/>
        <v>3.5</v>
      </c>
      <c r="BH12" s="42">
        <v>4</v>
      </c>
      <c r="BI12" s="43">
        <v>4</v>
      </c>
      <c r="BJ12" s="188">
        <v>7.8</v>
      </c>
      <c r="BK12" s="68">
        <v>7</v>
      </c>
      <c r="BL12" s="68"/>
      <c r="BM12" s="28">
        <f t="shared" si="57"/>
        <v>7.3</v>
      </c>
      <c r="BN12" s="29">
        <f t="shared" si="17"/>
        <v>7.3</v>
      </c>
      <c r="BO12" s="325" t="str">
        <f t="shared" si="18"/>
        <v>7.3</v>
      </c>
      <c r="BP12" s="30" t="str">
        <f t="shared" si="19"/>
        <v>B</v>
      </c>
      <c r="BQ12" s="31">
        <f t="shared" si="20"/>
        <v>3</v>
      </c>
      <c r="BR12" s="31" t="str">
        <f t="shared" si="21"/>
        <v>3.0</v>
      </c>
      <c r="BS12" s="42">
        <v>2</v>
      </c>
      <c r="BT12" s="43">
        <v>2</v>
      </c>
      <c r="BU12" s="214">
        <v>6.6</v>
      </c>
      <c r="BV12" s="73">
        <v>7</v>
      </c>
      <c r="BW12" s="73"/>
      <c r="BX12" s="28">
        <f t="shared" si="58"/>
        <v>6.8</v>
      </c>
      <c r="BY12" s="29">
        <f t="shared" si="59"/>
        <v>6.8</v>
      </c>
      <c r="BZ12" s="325" t="str">
        <f t="shared" si="60"/>
        <v>6.8</v>
      </c>
      <c r="CA12" s="30" t="str">
        <f t="shared" si="61"/>
        <v>C+</v>
      </c>
      <c r="CB12" s="31">
        <f t="shared" si="62"/>
        <v>2.5</v>
      </c>
      <c r="CC12" s="31" t="str">
        <f t="shared" si="63"/>
        <v>2.5</v>
      </c>
      <c r="CD12" s="42">
        <v>2</v>
      </c>
      <c r="CE12" s="43">
        <v>2</v>
      </c>
      <c r="CF12" s="48">
        <v>9.6</v>
      </c>
      <c r="CG12" s="55">
        <v>9</v>
      </c>
      <c r="CH12" s="55"/>
      <c r="CI12" s="28">
        <f t="shared" si="64"/>
        <v>9.1999999999999993</v>
      </c>
      <c r="CJ12" s="29">
        <f t="shared" si="65"/>
        <v>9.1999999999999993</v>
      </c>
      <c r="CK12" s="501" t="str">
        <f t="shared" si="66"/>
        <v>9.2</v>
      </c>
      <c r="CL12" s="30" t="str">
        <f t="shared" si="22"/>
        <v>A</v>
      </c>
      <c r="CM12" s="31">
        <f t="shared" si="23"/>
        <v>4</v>
      </c>
      <c r="CN12" s="31" t="str">
        <f t="shared" si="24"/>
        <v>4.0</v>
      </c>
      <c r="CO12" s="42">
        <v>3</v>
      </c>
      <c r="CP12" s="43">
        <v>3</v>
      </c>
      <c r="CQ12" s="180">
        <v>7.3</v>
      </c>
      <c r="CR12" s="70">
        <v>8</v>
      </c>
      <c r="CS12" s="70"/>
      <c r="CT12" s="28">
        <f t="shared" si="67"/>
        <v>7.7</v>
      </c>
      <c r="CU12" s="29">
        <f t="shared" si="68"/>
        <v>7.7</v>
      </c>
      <c r="CV12" s="501" t="str">
        <f t="shared" si="69"/>
        <v>7.7</v>
      </c>
      <c r="CW12" s="30" t="str">
        <f t="shared" si="70"/>
        <v>B</v>
      </c>
      <c r="CX12" s="31">
        <f t="shared" si="71"/>
        <v>3</v>
      </c>
      <c r="CY12" s="31" t="str">
        <f t="shared" si="72"/>
        <v>3.0</v>
      </c>
      <c r="CZ12" s="42">
        <v>2</v>
      </c>
      <c r="DA12" s="43">
        <v>2</v>
      </c>
      <c r="DB12" s="84">
        <f t="shared" si="73"/>
        <v>18</v>
      </c>
      <c r="DC12" s="87">
        <f t="shared" si="74"/>
        <v>3.25</v>
      </c>
      <c r="DD12" s="88" t="str">
        <f t="shared" si="75"/>
        <v>3.25</v>
      </c>
      <c r="DE12" s="64" t="str">
        <f t="shared" si="76"/>
        <v>Lên lớp</v>
      </c>
      <c r="DF12" s="128">
        <f t="shared" si="77"/>
        <v>18</v>
      </c>
      <c r="DG12" s="129">
        <f t="shared" si="78"/>
        <v>3.25</v>
      </c>
      <c r="DH12" s="64" t="str">
        <f t="shared" si="79"/>
        <v>Lên lớp</v>
      </c>
      <c r="DI12" s="504"/>
      <c r="DJ12" s="48">
        <v>8</v>
      </c>
      <c r="DK12" s="70">
        <v>7</v>
      </c>
      <c r="DL12" s="602"/>
      <c r="DM12" s="28">
        <f t="shared" si="80"/>
        <v>7.4</v>
      </c>
      <c r="DN12" s="29">
        <f t="shared" si="81"/>
        <v>7.4</v>
      </c>
      <c r="DO12" s="501" t="str">
        <f t="shared" si="82"/>
        <v>7.4</v>
      </c>
      <c r="DP12" s="30" t="str">
        <f t="shared" si="83"/>
        <v>B</v>
      </c>
      <c r="DQ12" s="31">
        <f t="shared" si="84"/>
        <v>3</v>
      </c>
      <c r="DR12" s="31" t="str">
        <f t="shared" si="85"/>
        <v>3.0</v>
      </c>
      <c r="DS12" s="42">
        <v>2</v>
      </c>
      <c r="DT12" s="43">
        <v>2</v>
      </c>
      <c r="DU12" s="48">
        <v>7.9</v>
      </c>
      <c r="DV12" s="70">
        <v>7</v>
      </c>
      <c r="DW12" s="602"/>
      <c r="DX12" s="28">
        <f t="shared" si="86"/>
        <v>7.4</v>
      </c>
      <c r="DY12" s="29">
        <f t="shared" si="87"/>
        <v>7.4</v>
      </c>
      <c r="DZ12" s="501" t="str">
        <f t="shared" si="88"/>
        <v>7.4</v>
      </c>
      <c r="EA12" s="30" t="str">
        <f t="shared" si="89"/>
        <v>B</v>
      </c>
      <c r="EB12" s="31">
        <f t="shared" si="25"/>
        <v>3</v>
      </c>
      <c r="EC12" s="31" t="str">
        <f t="shared" si="26"/>
        <v>3.0</v>
      </c>
      <c r="ED12" s="42">
        <v>3</v>
      </c>
      <c r="EE12" s="43">
        <v>3</v>
      </c>
      <c r="EF12" s="180">
        <v>8.6</v>
      </c>
      <c r="EG12" s="70">
        <v>9</v>
      </c>
      <c r="EH12" s="602"/>
      <c r="EI12" s="28">
        <f t="shared" si="90"/>
        <v>8.8000000000000007</v>
      </c>
      <c r="EJ12" s="29">
        <f t="shared" si="91"/>
        <v>8.8000000000000007</v>
      </c>
      <c r="EK12" s="501" t="str">
        <f t="shared" si="92"/>
        <v>8.8</v>
      </c>
      <c r="EL12" s="30" t="str">
        <f t="shared" si="93"/>
        <v>A</v>
      </c>
      <c r="EM12" s="31">
        <f t="shared" si="94"/>
        <v>4</v>
      </c>
      <c r="EN12" s="31" t="str">
        <f t="shared" si="95"/>
        <v>4.0</v>
      </c>
      <c r="EO12" s="42">
        <v>1</v>
      </c>
      <c r="EP12" s="43">
        <v>1</v>
      </c>
      <c r="EQ12" s="180">
        <v>7.4</v>
      </c>
      <c r="ER12" s="70">
        <v>8</v>
      </c>
      <c r="ES12" s="70"/>
      <c r="ET12" s="28">
        <f t="shared" si="96"/>
        <v>7.8</v>
      </c>
      <c r="EU12" s="29">
        <f t="shared" si="97"/>
        <v>7.8</v>
      </c>
      <c r="EV12" s="501" t="str">
        <f t="shared" si="98"/>
        <v>7.8</v>
      </c>
      <c r="EW12" s="30" t="str">
        <f t="shared" si="99"/>
        <v>B</v>
      </c>
      <c r="EX12" s="31">
        <f t="shared" si="100"/>
        <v>3</v>
      </c>
      <c r="EY12" s="31" t="str">
        <f t="shared" si="101"/>
        <v>3.0</v>
      </c>
      <c r="EZ12" s="42">
        <v>2</v>
      </c>
      <c r="FA12" s="43">
        <v>2</v>
      </c>
      <c r="FB12" s="180">
        <v>8.6</v>
      </c>
      <c r="FC12" s="55">
        <v>7</v>
      </c>
      <c r="FD12" s="55"/>
      <c r="FE12" s="28">
        <f t="shared" si="102"/>
        <v>7.6</v>
      </c>
      <c r="FF12" s="29">
        <f t="shared" si="103"/>
        <v>7.6</v>
      </c>
      <c r="FG12" s="501" t="str">
        <f t="shared" si="104"/>
        <v>7.6</v>
      </c>
      <c r="FH12" s="30" t="str">
        <f t="shared" si="105"/>
        <v>B</v>
      </c>
      <c r="FI12" s="31">
        <f t="shared" si="106"/>
        <v>3</v>
      </c>
      <c r="FJ12" s="31" t="str">
        <f t="shared" si="107"/>
        <v>3.0</v>
      </c>
      <c r="FK12" s="42">
        <v>3</v>
      </c>
      <c r="FL12" s="43">
        <v>3</v>
      </c>
      <c r="FM12" s="197">
        <v>8</v>
      </c>
      <c r="FN12" s="499">
        <v>9</v>
      </c>
      <c r="FO12" s="147"/>
      <c r="FP12" s="28">
        <f t="shared" si="108"/>
        <v>8.6</v>
      </c>
      <c r="FQ12" s="29">
        <f t="shared" si="109"/>
        <v>8.6</v>
      </c>
      <c r="FR12" s="501" t="str">
        <f t="shared" si="110"/>
        <v>8.6</v>
      </c>
      <c r="FS12" s="30" t="str">
        <f t="shared" si="111"/>
        <v>A</v>
      </c>
      <c r="FT12" s="31">
        <f t="shared" si="112"/>
        <v>4</v>
      </c>
      <c r="FU12" s="31" t="str">
        <f t="shared" si="113"/>
        <v>4.0</v>
      </c>
      <c r="FV12" s="42">
        <v>2</v>
      </c>
      <c r="FW12" s="43">
        <v>2</v>
      </c>
      <c r="FX12" s="863">
        <v>7.6</v>
      </c>
      <c r="FY12" s="723">
        <v>7</v>
      </c>
      <c r="FZ12" s="831"/>
      <c r="GA12" s="725">
        <f t="shared" si="114"/>
        <v>7.2</v>
      </c>
      <c r="GB12" s="726">
        <f t="shared" si="115"/>
        <v>7.2</v>
      </c>
      <c r="GC12" s="727" t="str">
        <f t="shared" si="116"/>
        <v>7.2</v>
      </c>
      <c r="GD12" s="728" t="str">
        <f t="shared" si="117"/>
        <v>B</v>
      </c>
      <c r="GE12" s="729">
        <f t="shared" si="118"/>
        <v>3</v>
      </c>
      <c r="GF12" s="729" t="str">
        <f t="shared" si="119"/>
        <v>3.0</v>
      </c>
      <c r="GG12" s="730">
        <v>2</v>
      </c>
      <c r="GH12" s="739">
        <v>2</v>
      </c>
      <c r="GI12" s="867">
        <v>8.8000000000000007</v>
      </c>
      <c r="GJ12" s="868">
        <v>8</v>
      </c>
      <c r="GK12" s="831"/>
      <c r="GL12" s="827">
        <f t="shared" si="120"/>
        <v>8.3000000000000007</v>
      </c>
      <c r="GM12" s="839">
        <f t="shared" si="121"/>
        <v>8.3000000000000007</v>
      </c>
      <c r="GN12" s="845" t="str">
        <f t="shared" si="122"/>
        <v>8.3</v>
      </c>
      <c r="GO12" s="841" t="str">
        <f t="shared" si="123"/>
        <v>B+</v>
      </c>
      <c r="GP12" s="842">
        <f t="shared" si="124"/>
        <v>3.5</v>
      </c>
      <c r="GQ12" s="842" t="str">
        <f t="shared" si="125"/>
        <v>3.5</v>
      </c>
      <c r="GR12" s="846">
        <v>2</v>
      </c>
      <c r="GS12" s="844">
        <v>2</v>
      </c>
      <c r="GT12" s="867">
        <v>8</v>
      </c>
      <c r="GU12" s="822">
        <v>8</v>
      </c>
      <c r="GV12" s="736"/>
      <c r="GW12" s="827">
        <f t="shared" si="126"/>
        <v>8</v>
      </c>
      <c r="GX12" s="839">
        <f t="shared" si="127"/>
        <v>8</v>
      </c>
      <c r="GY12" s="845" t="str">
        <f t="shared" si="128"/>
        <v>8.0</v>
      </c>
      <c r="GZ12" s="841" t="str">
        <f t="shared" si="129"/>
        <v>B+</v>
      </c>
      <c r="HA12" s="842">
        <f t="shared" si="130"/>
        <v>3.5</v>
      </c>
      <c r="HB12" s="842" t="str">
        <f t="shared" si="131"/>
        <v>3.5</v>
      </c>
      <c r="HC12" s="846">
        <v>2</v>
      </c>
      <c r="HD12" s="844">
        <v>2</v>
      </c>
      <c r="HE12" s="961">
        <v>8.4</v>
      </c>
      <c r="HF12" s="746">
        <v>5</v>
      </c>
      <c r="HG12" s="736"/>
      <c r="HH12" s="725">
        <f t="shared" si="132"/>
        <v>6.4</v>
      </c>
      <c r="HI12" s="726">
        <f t="shared" si="133"/>
        <v>6.4</v>
      </c>
      <c r="HJ12" s="727" t="str">
        <f t="shared" si="134"/>
        <v>6.4</v>
      </c>
      <c r="HK12" s="728" t="str">
        <f t="shared" si="135"/>
        <v>C</v>
      </c>
      <c r="HL12" s="729">
        <f t="shared" si="136"/>
        <v>2</v>
      </c>
      <c r="HM12" s="729" t="str">
        <f t="shared" si="137"/>
        <v>2.0</v>
      </c>
      <c r="HN12" s="730">
        <v>2</v>
      </c>
      <c r="HO12" s="739">
        <v>2</v>
      </c>
      <c r="HP12" s="694">
        <f t="shared" si="138"/>
        <v>21</v>
      </c>
      <c r="HQ12" s="695">
        <f t="shared" si="139"/>
        <v>3.1428571428571428</v>
      </c>
      <c r="HR12" s="696" t="str">
        <f t="shared" si="27"/>
        <v>3.14</v>
      </c>
      <c r="HS12" s="697" t="str">
        <f t="shared" si="28"/>
        <v>Lên lớp</v>
      </c>
      <c r="HT12" s="698">
        <f t="shared" si="140"/>
        <v>39</v>
      </c>
      <c r="HU12" s="695">
        <f t="shared" si="141"/>
        <v>3.1923076923076925</v>
      </c>
      <c r="HV12" s="696" t="str">
        <f t="shared" si="29"/>
        <v>3.19</v>
      </c>
      <c r="HW12" s="699">
        <f t="shared" si="142"/>
        <v>39</v>
      </c>
      <c r="HX12" s="700">
        <f t="shared" si="143"/>
        <v>7.7666666666666657</v>
      </c>
      <c r="HY12" s="701">
        <f t="shared" si="144"/>
        <v>3.1923076923076925</v>
      </c>
      <c r="HZ12" s="702" t="str">
        <f t="shared" si="30"/>
        <v>Lên lớp</v>
      </c>
      <c r="IA12" s="153"/>
      <c r="IB12" s="970">
        <v>8.3000000000000007</v>
      </c>
      <c r="IC12" s="908">
        <v>8</v>
      </c>
      <c r="ID12" s="37"/>
      <c r="IE12" s="910">
        <f t="shared" si="145"/>
        <v>8.1</v>
      </c>
      <c r="IF12" s="911">
        <f t="shared" si="146"/>
        <v>8.1</v>
      </c>
      <c r="IG12" s="912" t="str">
        <f t="shared" si="147"/>
        <v>8.1</v>
      </c>
      <c r="IH12" s="913" t="str">
        <f t="shared" si="148"/>
        <v>B+</v>
      </c>
      <c r="II12" s="914">
        <f t="shared" si="149"/>
        <v>3.5</v>
      </c>
      <c r="IJ12" s="914" t="str">
        <f t="shared" si="150"/>
        <v>3.5</v>
      </c>
      <c r="IK12" s="915">
        <v>3</v>
      </c>
      <c r="IL12" s="916">
        <v>3</v>
      </c>
      <c r="IM12" s="970">
        <v>8.9</v>
      </c>
      <c r="IN12" s="908">
        <v>8</v>
      </c>
      <c r="IO12" s="37"/>
      <c r="IP12" s="28">
        <f t="shared" si="151"/>
        <v>8.4</v>
      </c>
      <c r="IQ12" s="29">
        <f t="shared" si="152"/>
        <v>8.4</v>
      </c>
      <c r="IR12" s="501" t="str">
        <f t="shared" si="153"/>
        <v>8.4</v>
      </c>
      <c r="IS12" s="30" t="str">
        <f t="shared" si="154"/>
        <v>B+</v>
      </c>
      <c r="IT12" s="31">
        <f t="shared" si="155"/>
        <v>3.5</v>
      </c>
      <c r="IU12" s="31" t="str">
        <f t="shared" si="156"/>
        <v>3.5</v>
      </c>
      <c r="IV12" s="42">
        <v>3</v>
      </c>
      <c r="IW12" s="43">
        <v>3</v>
      </c>
      <c r="IX12" s="146">
        <v>8.5</v>
      </c>
      <c r="IY12" s="1038">
        <v>7</v>
      </c>
      <c r="IZ12" s="37"/>
      <c r="JA12" s="28">
        <f t="shared" si="157"/>
        <v>7.6</v>
      </c>
      <c r="JB12" s="29">
        <f t="shared" si="158"/>
        <v>7.6</v>
      </c>
      <c r="JC12" s="501" t="str">
        <f t="shared" si="159"/>
        <v>7.6</v>
      </c>
      <c r="JD12" s="30" t="str">
        <f t="shared" si="160"/>
        <v>B</v>
      </c>
      <c r="JE12" s="31">
        <f t="shared" si="161"/>
        <v>3</v>
      </c>
      <c r="JF12" s="31" t="str">
        <f t="shared" si="162"/>
        <v>3.0</v>
      </c>
      <c r="JG12" s="42">
        <v>3</v>
      </c>
      <c r="JH12" s="43">
        <v>3</v>
      </c>
      <c r="JI12" s="146">
        <v>8.5</v>
      </c>
      <c r="JJ12" s="506">
        <v>9</v>
      </c>
      <c r="JK12" s="37"/>
      <c r="JL12" s="28">
        <f t="shared" si="163"/>
        <v>8.8000000000000007</v>
      </c>
      <c r="JM12" s="29">
        <f t="shared" si="164"/>
        <v>8.8000000000000007</v>
      </c>
      <c r="JN12" s="501" t="str">
        <f t="shared" si="165"/>
        <v>8.8</v>
      </c>
      <c r="JO12" s="30" t="str">
        <f t="shared" si="166"/>
        <v>A</v>
      </c>
      <c r="JP12" s="31">
        <f t="shared" si="167"/>
        <v>4</v>
      </c>
      <c r="JQ12" s="31" t="str">
        <f t="shared" si="168"/>
        <v>4.0</v>
      </c>
      <c r="JR12" s="42">
        <v>2</v>
      </c>
      <c r="JS12" s="43">
        <v>2</v>
      </c>
      <c r="JT12" s="146">
        <v>9.5</v>
      </c>
      <c r="JU12" s="506">
        <v>10</v>
      </c>
      <c r="JV12" s="37"/>
      <c r="JW12" s="28">
        <f t="shared" si="169"/>
        <v>9.8000000000000007</v>
      </c>
      <c r="JX12" s="29">
        <f t="shared" si="170"/>
        <v>9.8000000000000007</v>
      </c>
      <c r="JY12" s="501" t="str">
        <f t="shared" si="171"/>
        <v>9.8</v>
      </c>
      <c r="JZ12" s="30" t="str">
        <f t="shared" si="172"/>
        <v>A</v>
      </c>
      <c r="KA12" s="31">
        <f t="shared" si="173"/>
        <v>4</v>
      </c>
      <c r="KB12" s="31" t="str">
        <f t="shared" si="174"/>
        <v>4.0</v>
      </c>
      <c r="KC12" s="42">
        <v>2</v>
      </c>
      <c r="KD12" s="43">
        <v>2</v>
      </c>
      <c r="KE12" s="146">
        <v>9.4</v>
      </c>
      <c r="KF12" s="506">
        <v>10</v>
      </c>
      <c r="KG12" s="37"/>
      <c r="KH12" s="28">
        <f t="shared" si="175"/>
        <v>9.8000000000000007</v>
      </c>
      <c r="KI12" s="29">
        <f t="shared" si="176"/>
        <v>9.8000000000000007</v>
      </c>
      <c r="KJ12" s="501" t="str">
        <f t="shared" si="177"/>
        <v>9.8</v>
      </c>
      <c r="KK12" s="30" t="str">
        <f t="shared" si="178"/>
        <v>A</v>
      </c>
      <c r="KL12" s="31">
        <f t="shared" si="179"/>
        <v>4</v>
      </c>
      <c r="KM12" s="31" t="str">
        <f t="shared" si="180"/>
        <v>4.0</v>
      </c>
      <c r="KN12" s="42">
        <v>5</v>
      </c>
      <c r="KO12" s="43">
        <v>5</v>
      </c>
      <c r="KP12" s="182">
        <f t="shared" si="181"/>
        <v>18</v>
      </c>
      <c r="KQ12" s="87">
        <f t="shared" si="182"/>
        <v>3.6666666666666665</v>
      </c>
      <c r="KR12" s="88" t="str">
        <f t="shared" si="43"/>
        <v>3.67</v>
      </c>
    </row>
    <row r="13" spans="1:305" ht="18.75" x14ac:dyDescent="0.3">
      <c r="A13" s="163">
        <v>25</v>
      </c>
      <c r="B13" s="306" t="s">
        <v>708</v>
      </c>
      <c r="C13" s="392" t="s">
        <v>772</v>
      </c>
      <c r="D13" s="380" t="s">
        <v>773</v>
      </c>
      <c r="E13" s="388" t="s">
        <v>37</v>
      </c>
      <c r="F13" s="37"/>
      <c r="G13" s="334" t="s">
        <v>387</v>
      </c>
      <c r="H13" s="276" t="s">
        <v>23</v>
      </c>
      <c r="I13" s="563" t="s">
        <v>179</v>
      </c>
      <c r="J13" s="169">
        <v>6.5</v>
      </c>
      <c r="K13" s="1" t="str">
        <f t="shared" ref="K13:K14" si="183">IF(J13&gt;=8.5,"A",IF(J13&gt;=8,"B+",IF(J13&gt;=7,"B",IF(J13&gt;=6.5,"C+",IF(J13&gt;=5.5,"C",IF(J13&gt;=5,"D+",IF(J13&gt;=4,"D","F")))))))</f>
        <v>C+</v>
      </c>
      <c r="L13" s="2">
        <f t="shared" ref="L13:L14" si="184">IF(K13="A",4,IF(K13="B+",3.5,IF(K13="B",3,IF(K13="C+",2.5,IF(K13="C",2,IF(K13="D+",1.5,IF(K13="D",1,0)))))))</f>
        <v>2.5</v>
      </c>
      <c r="M13" s="170" t="str">
        <f t="shared" ref="M13:M14" si="185">TEXT(L13,"0.0")</f>
        <v>2.5</v>
      </c>
      <c r="N13" s="166">
        <v>6</v>
      </c>
      <c r="O13" s="1" t="str">
        <f t="shared" ref="O13:O14" si="186">IF(N13&gt;=8.5,"A",IF(N13&gt;=8,"B+",IF(N13&gt;=7,"B",IF(N13&gt;=6.5,"C+",IF(N13&gt;=5.5,"C",IF(N13&gt;=5,"D+",IF(N13&gt;=4,"D","F")))))))</f>
        <v>C</v>
      </c>
      <c r="P13" s="2">
        <f t="shared" ref="P13:P14" si="187">IF(O13="A",4,IF(O13="B+",3.5,IF(O13="B",3,IF(O13="C+",2.5,IF(O13="C",2,IF(O13="D+",1.5,IF(O13="D",1,0)))))))</f>
        <v>2</v>
      </c>
      <c r="Q13" s="170" t="str">
        <f t="shared" ref="Q13:Q14" si="188">TEXT(P13,"0.0")</f>
        <v>2.0</v>
      </c>
      <c r="R13" s="452">
        <v>7</v>
      </c>
      <c r="S13" s="399">
        <v>7</v>
      </c>
      <c r="T13" s="395"/>
      <c r="U13" s="28">
        <f t="shared" ref="U13:U14" si="189">ROUND((R13*0.4+S13*0.6),1)</f>
        <v>7</v>
      </c>
      <c r="V13" s="29">
        <f t="shared" ref="V13:V14" si="190">ROUND(MAX((R13*0.4+S13*0.6),(R13*0.4+T13*0.6)),1)</f>
        <v>7</v>
      </c>
      <c r="W13" s="232" t="str">
        <f t="shared" ref="W13:W14" si="191">TEXT(V13,"0.0")</f>
        <v>7.0</v>
      </c>
      <c r="X13" s="30" t="str">
        <f t="shared" ref="X13:X14" si="192">IF(V13&gt;=8.5,"A",IF(V13&gt;=8,"B+",IF(V13&gt;=7,"B",IF(V13&gt;=6.5,"C+",IF(V13&gt;=5.5,"C",IF(V13&gt;=5,"D+",IF(V13&gt;=4,"D","F")))))))</f>
        <v>B</v>
      </c>
      <c r="Y13" s="31">
        <f t="shared" ref="Y13:Y14" si="193">IF(X13="A",4,IF(X13="B+",3.5,IF(X13="B",3,IF(X13="C+",2.5,IF(X13="C",2,IF(X13="D+",1.5,IF(X13="D",1,0)))))))</f>
        <v>3</v>
      </c>
      <c r="Z13" s="31" t="str">
        <f t="shared" ref="Z13:Z14" si="194">TEXT(Y13,"0.0")</f>
        <v>3.0</v>
      </c>
      <c r="AA13" s="42">
        <v>2</v>
      </c>
      <c r="AB13" s="43">
        <v>2</v>
      </c>
      <c r="AC13" s="219">
        <v>8</v>
      </c>
      <c r="AD13" s="55">
        <v>8</v>
      </c>
      <c r="AE13" s="37"/>
      <c r="AF13" s="28">
        <f t="shared" si="44"/>
        <v>8</v>
      </c>
      <c r="AG13" s="29">
        <f t="shared" si="45"/>
        <v>8</v>
      </c>
      <c r="AH13" s="325" t="str">
        <f t="shared" si="12"/>
        <v>8.0</v>
      </c>
      <c r="AI13" s="30" t="str">
        <f t="shared" si="13"/>
        <v>B+</v>
      </c>
      <c r="AJ13" s="31">
        <f t="shared" si="14"/>
        <v>3.5</v>
      </c>
      <c r="AK13" s="31" t="str">
        <f t="shared" si="15"/>
        <v>3.5</v>
      </c>
      <c r="AL13" s="42">
        <v>1</v>
      </c>
      <c r="AM13" s="43">
        <v>1</v>
      </c>
      <c r="AN13" s="146">
        <v>6.8</v>
      </c>
      <c r="AO13" s="147">
        <v>6</v>
      </c>
      <c r="AP13" s="157"/>
      <c r="AQ13" s="28">
        <f t="shared" si="46"/>
        <v>6.3</v>
      </c>
      <c r="AR13" s="29">
        <f t="shared" si="47"/>
        <v>6.3</v>
      </c>
      <c r="AS13" s="325" t="str">
        <f t="shared" si="48"/>
        <v>6.3</v>
      </c>
      <c r="AT13" s="30" t="str">
        <f t="shared" si="49"/>
        <v>C</v>
      </c>
      <c r="AU13" s="31">
        <f t="shared" si="50"/>
        <v>2</v>
      </c>
      <c r="AV13" s="31" t="str">
        <f t="shared" si="16"/>
        <v>2.0</v>
      </c>
      <c r="AW13" s="42">
        <v>2</v>
      </c>
      <c r="AX13" s="43">
        <v>2</v>
      </c>
      <c r="AY13" s="411">
        <v>6.3</v>
      </c>
      <c r="AZ13" s="147">
        <v>5</v>
      </c>
      <c r="BA13" s="157"/>
      <c r="BB13" s="28">
        <f t="shared" si="51"/>
        <v>5.5</v>
      </c>
      <c r="BC13" s="29">
        <f t="shared" si="52"/>
        <v>5.5</v>
      </c>
      <c r="BD13" s="325" t="str">
        <f t="shared" si="53"/>
        <v>5.5</v>
      </c>
      <c r="BE13" s="30" t="str">
        <f t="shared" si="54"/>
        <v>C</v>
      </c>
      <c r="BF13" s="31">
        <f t="shared" si="55"/>
        <v>2</v>
      </c>
      <c r="BG13" s="31" t="str">
        <f t="shared" si="56"/>
        <v>2.0</v>
      </c>
      <c r="BH13" s="42">
        <v>4</v>
      </c>
      <c r="BI13" s="43">
        <v>4</v>
      </c>
      <c r="BJ13" s="454">
        <v>7.8</v>
      </c>
      <c r="BK13" s="65">
        <v>7</v>
      </c>
      <c r="BL13" s="37"/>
      <c r="BM13" s="28">
        <f t="shared" si="57"/>
        <v>7.3</v>
      </c>
      <c r="BN13" s="29">
        <f t="shared" si="17"/>
        <v>7.3</v>
      </c>
      <c r="BO13" s="325" t="str">
        <f t="shared" si="18"/>
        <v>7.3</v>
      </c>
      <c r="BP13" s="30" t="str">
        <f t="shared" si="19"/>
        <v>B</v>
      </c>
      <c r="BQ13" s="31">
        <f t="shared" si="20"/>
        <v>3</v>
      </c>
      <c r="BR13" s="31" t="str">
        <f t="shared" si="21"/>
        <v>3.0</v>
      </c>
      <c r="BS13" s="42">
        <v>2</v>
      </c>
      <c r="BT13" s="43">
        <v>2</v>
      </c>
      <c r="BU13" s="214">
        <v>5.8</v>
      </c>
      <c r="BV13" s="73">
        <v>6</v>
      </c>
      <c r="BW13" s="73"/>
      <c r="BX13" s="28">
        <f t="shared" si="58"/>
        <v>5.9</v>
      </c>
      <c r="BY13" s="29">
        <f t="shared" si="59"/>
        <v>5.9</v>
      </c>
      <c r="BZ13" s="325" t="str">
        <f t="shared" si="60"/>
        <v>5.9</v>
      </c>
      <c r="CA13" s="30" t="str">
        <f t="shared" si="61"/>
        <v>C</v>
      </c>
      <c r="CB13" s="31">
        <f t="shared" si="62"/>
        <v>2</v>
      </c>
      <c r="CC13" s="31" t="str">
        <f t="shared" si="63"/>
        <v>2.0</v>
      </c>
      <c r="CD13" s="42">
        <v>2</v>
      </c>
      <c r="CE13" s="43">
        <v>2</v>
      </c>
      <c r="CF13" s="48">
        <v>8.8000000000000007</v>
      </c>
      <c r="CG13" s="55">
        <v>9</v>
      </c>
      <c r="CH13" s="55"/>
      <c r="CI13" s="28">
        <f t="shared" si="64"/>
        <v>8.9</v>
      </c>
      <c r="CJ13" s="29">
        <f t="shared" si="65"/>
        <v>8.9</v>
      </c>
      <c r="CK13" s="501" t="str">
        <f t="shared" si="66"/>
        <v>8.9</v>
      </c>
      <c r="CL13" s="30" t="str">
        <f t="shared" si="22"/>
        <v>A</v>
      </c>
      <c r="CM13" s="31">
        <f t="shared" si="23"/>
        <v>4</v>
      </c>
      <c r="CN13" s="31" t="str">
        <f t="shared" si="24"/>
        <v>4.0</v>
      </c>
      <c r="CO13" s="42">
        <v>3</v>
      </c>
      <c r="CP13" s="43">
        <v>3</v>
      </c>
      <c r="CQ13" s="180">
        <v>7.7</v>
      </c>
      <c r="CR13" s="70">
        <v>8</v>
      </c>
      <c r="CS13" s="70"/>
      <c r="CT13" s="28">
        <f t="shared" si="67"/>
        <v>7.9</v>
      </c>
      <c r="CU13" s="29">
        <f t="shared" si="68"/>
        <v>7.9</v>
      </c>
      <c r="CV13" s="501" t="str">
        <f t="shared" si="69"/>
        <v>7.9</v>
      </c>
      <c r="CW13" s="30" t="str">
        <f t="shared" si="70"/>
        <v>B</v>
      </c>
      <c r="CX13" s="31">
        <f t="shared" si="71"/>
        <v>3</v>
      </c>
      <c r="CY13" s="31" t="str">
        <f t="shared" si="72"/>
        <v>3.0</v>
      </c>
      <c r="CZ13" s="42">
        <v>2</v>
      </c>
      <c r="DA13" s="43">
        <v>2</v>
      </c>
      <c r="DB13" s="84">
        <f t="shared" si="73"/>
        <v>18</v>
      </c>
      <c r="DC13" s="87">
        <f t="shared" si="74"/>
        <v>2.75</v>
      </c>
      <c r="DD13" s="88" t="str">
        <f t="shared" si="75"/>
        <v>2.75</v>
      </c>
      <c r="DE13" s="64" t="str">
        <f t="shared" si="76"/>
        <v>Lên lớp</v>
      </c>
      <c r="DF13" s="128">
        <f t="shared" si="77"/>
        <v>18</v>
      </c>
      <c r="DG13" s="129">
        <f t="shared" si="78"/>
        <v>2.75</v>
      </c>
      <c r="DH13" s="64" t="str">
        <f t="shared" si="79"/>
        <v>Lên lớp</v>
      </c>
      <c r="DI13" s="504"/>
      <c r="DJ13" s="48">
        <v>6.7</v>
      </c>
      <c r="DK13" s="70">
        <v>5</v>
      </c>
      <c r="DL13" s="602"/>
      <c r="DM13" s="28">
        <f t="shared" si="80"/>
        <v>5.7</v>
      </c>
      <c r="DN13" s="29">
        <f t="shared" si="81"/>
        <v>5.7</v>
      </c>
      <c r="DO13" s="501" t="str">
        <f t="shared" si="82"/>
        <v>5.7</v>
      </c>
      <c r="DP13" s="30" t="str">
        <f t="shared" si="83"/>
        <v>C</v>
      </c>
      <c r="DQ13" s="31">
        <f t="shared" si="84"/>
        <v>2</v>
      </c>
      <c r="DR13" s="31" t="str">
        <f t="shared" si="85"/>
        <v>2.0</v>
      </c>
      <c r="DS13" s="42">
        <v>2</v>
      </c>
      <c r="DT13" s="43">
        <v>2</v>
      </c>
      <c r="DU13" s="48">
        <v>5</v>
      </c>
      <c r="DV13" s="70">
        <v>7</v>
      </c>
      <c r="DW13" s="602"/>
      <c r="DX13" s="28">
        <f t="shared" si="86"/>
        <v>6.2</v>
      </c>
      <c r="DY13" s="29">
        <f t="shared" si="87"/>
        <v>6.2</v>
      </c>
      <c r="DZ13" s="501" t="str">
        <f t="shared" si="88"/>
        <v>6.2</v>
      </c>
      <c r="EA13" s="30" t="str">
        <f t="shared" si="89"/>
        <v>C</v>
      </c>
      <c r="EB13" s="31">
        <f t="shared" si="25"/>
        <v>2</v>
      </c>
      <c r="EC13" s="31" t="str">
        <f t="shared" si="26"/>
        <v>2.0</v>
      </c>
      <c r="ED13" s="42">
        <v>3</v>
      </c>
      <c r="EE13" s="43">
        <v>3</v>
      </c>
      <c r="EF13" s="180">
        <v>7.6</v>
      </c>
      <c r="EG13" s="70">
        <v>7</v>
      </c>
      <c r="EH13" s="602"/>
      <c r="EI13" s="28">
        <f t="shared" si="90"/>
        <v>7.2</v>
      </c>
      <c r="EJ13" s="29">
        <f t="shared" si="91"/>
        <v>7.2</v>
      </c>
      <c r="EK13" s="501" t="str">
        <f t="shared" si="92"/>
        <v>7.2</v>
      </c>
      <c r="EL13" s="30" t="str">
        <f t="shared" si="93"/>
        <v>B</v>
      </c>
      <c r="EM13" s="31">
        <f t="shared" si="94"/>
        <v>3</v>
      </c>
      <c r="EN13" s="31" t="str">
        <f t="shared" si="95"/>
        <v>3.0</v>
      </c>
      <c r="EO13" s="42">
        <v>1</v>
      </c>
      <c r="EP13" s="43">
        <v>1</v>
      </c>
      <c r="EQ13" s="180">
        <v>6.2</v>
      </c>
      <c r="ER13" s="70">
        <v>7</v>
      </c>
      <c r="ES13" s="70"/>
      <c r="ET13" s="28">
        <f t="shared" si="96"/>
        <v>6.7</v>
      </c>
      <c r="EU13" s="29">
        <f t="shared" si="97"/>
        <v>6.7</v>
      </c>
      <c r="EV13" s="501" t="str">
        <f t="shared" si="98"/>
        <v>6.7</v>
      </c>
      <c r="EW13" s="30" t="str">
        <f t="shared" si="99"/>
        <v>C+</v>
      </c>
      <c r="EX13" s="31">
        <f t="shared" si="100"/>
        <v>2.5</v>
      </c>
      <c r="EY13" s="31" t="str">
        <f t="shared" si="101"/>
        <v>2.5</v>
      </c>
      <c r="EZ13" s="42">
        <v>2</v>
      </c>
      <c r="FA13" s="43">
        <v>2</v>
      </c>
      <c r="FB13" s="180">
        <v>8.1</v>
      </c>
      <c r="FC13" s="55">
        <v>8</v>
      </c>
      <c r="FD13" s="55"/>
      <c r="FE13" s="28">
        <f t="shared" si="102"/>
        <v>8</v>
      </c>
      <c r="FF13" s="29">
        <f t="shared" si="103"/>
        <v>8</v>
      </c>
      <c r="FG13" s="501" t="str">
        <f t="shared" si="104"/>
        <v>8.0</v>
      </c>
      <c r="FH13" s="30" t="str">
        <f t="shared" si="105"/>
        <v>B+</v>
      </c>
      <c r="FI13" s="31">
        <f t="shared" si="106"/>
        <v>3.5</v>
      </c>
      <c r="FJ13" s="31" t="str">
        <f t="shared" si="107"/>
        <v>3.5</v>
      </c>
      <c r="FK13" s="42">
        <v>3</v>
      </c>
      <c r="FL13" s="43">
        <v>3</v>
      </c>
      <c r="FM13" s="197">
        <v>6.2</v>
      </c>
      <c r="FN13" s="499">
        <v>7</v>
      </c>
      <c r="FO13" s="147"/>
      <c r="FP13" s="28">
        <f t="shared" si="108"/>
        <v>6.7</v>
      </c>
      <c r="FQ13" s="29">
        <f t="shared" si="109"/>
        <v>6.7</v>
      </c>
      <c r="FR13" s="501" t="str">
        <f t="shared" si="110"/>
        <v>6.7</v>
      </c>
      <c r="FS13" s="30" t="str">
        <f t="shared" si="111"/>
        <v>C+</v>
      </c>
      <c r="FT13" s="31">
        <f t="shared" si="112"/>
        <v>2.5</v>
      </c>
      <c r="FU13" s="31" t="str">
        <f t="shared" si="113"/>
        <v>2.5</v>
      </c>
      <c r="FV13" s="42">
        <v>2</v>
      </c>
      <c r="FW13" s="43">
        <v>2</v>
      </c>
      <c r="FX13" s="863">
        <v>8.1999999999999993</v>
      </c>
      <c r="FY13" s="723">
        <v>7</v>
      </c>
      <c r="FZ13" s="831"/>
      <c r="GA13" s="725">
        <f t="shared" si="114"/>
        <v>7.5</v>
      </c>
      <c r="GB13" s="726">
        <f t="shared" si="115"/>
        <v>7.5</v>
      </c>
      <c r="GC13" s="727" t="str">
        <f t="shared" si="116"/>
        <v>7.5</v>
      </c>
      <c r="GD13" s="728" t="str">
        <f t="shared" si="117"/>
        <v>B</v>
      </c>
      <c r="GE13" s="729">
        <f t="shared" si="118"/>
        <v>3</v>
      </c>
      <c r="GF13" s="729" t="str">
        <f t="shared" si="119"/>
        <v>3.0</v>
      </c>
      <c r="GG13" s="730">
        <v>2</v>
      </c>
      <c r="GH13" s="739">
        <v>2</v>
      </c>
      <c r="GI13" s="867">
        <v>6.2</v>
      </c>
      <c r="GJ13" s="868">
        <v>5</v>
      </c>
      <c r="GK13" s="831"/>
      <c r="GL13" s="827">
        <f t="shared" si="120"/>
        <v>5.5</v>
      </c>
      <c r="GM13" s="839">
        <f t="shared" si="121"/>
        <v>5.5</v>
      </c>
      <c r="GN13" s="845" t="str">
        <f t="shared" si="122"/>
        <v>5.5</v>
      </c>
      <c r="GO13" s="841" t="str">
        <f t="shared" si="123"/>
        <v>C</v>
      </c>
      <c r="GP13" s="842">
        <f t="shared" si="124"/>
        <v>2</v>
      </c>
      <c r="GQ13" s="842" t="str">
        <f t="shared" si="125"/>
        <v>2.0</v>
      </c>
      <c r="GR13" s="846">
        <v>2</v>
      </c>
      <c r="GS13" s="844">
        <v>2</v>
      </c>
      <c r="GT13" s="867">
        <v>5.6</v>
      </c>
      <c r="GU13" s="822">
        <v>7</v>
      </c>
      <c r="GV13" s="736"/>
      <c r="GW13" s="827">
        <f t="shared" si="126"/>
        <v>6.4</v>
      </c>
      <c r="GX13" s="839">
        <f t="shared" si="127"/>
        <v>6.4</v>
      </c>
      <c r="GY13" s="845" t="str">
        <f t="shared" si="128"/>
        <v>6.4</v>
      </c>
      <c r="GZ13" s="841" t="str">
        <f t="shared" si="129"/>
        <v>C</v>
      </c>
      <c r="HA13" s="842">
        <f t="shared" si="130"/>
        <v>2</v>
      </c>
      <c r="HB13" s="842" t="str">
        <f t="shared" si="131"/>
        <v>2.0</v>
      </c>
      <c r="HC13" s="846">
        <v>2</v>
      </c>
      <c r="HD13" s="844">
        <v>2</v>
      </c>
      <c r="HE13" s="961">
        <v>7</v>
      </c>
      <c r="HF13" s="746">
        <v>8</v>
      </c>
      <c r="HG13" s="736"/>
      <c r="HH13" s="725">
        <f t="shared" si="132"/>
        <v>7.6</v>
      </c>
      <c r="HI13" s="726">
        <f t="shared" si="133"/>
        <v>7.6</v>
      </c>
      <c r="HJ13" s="727" t="str">
        <f t="shared" si="134"/>
        <v>7.6</v>
      </c>
      <c r="HK13" s="728" t="str">
        <f t="shared" si="135"/>
        <v>B</v>
      </c>
      <c r="HL13" s="729">
        <f t="shared" si="136"/>
        <v>3</v>
      </c>
      <c r="HM13" s="729" t="str">
        <f t="shared" si="137"/>
        <v>3.0</v>
      </c>
      <c r="HN13" s="730">
        <v>2</v>
      </c>
      <c r="HO13" s="739">
        <v>2</v>
      </c>
      <c r="HP13" s="694">
        <f t="shared" si="138"/>
        <v>21</v>
      </c>
      <c r="HQ13" s="695">
        <f t="shared" si="139"/>
        <v>2.5476190476190474</v>
      </c>
      <c r="HR13" s="696" t="str">
        <f t="shared" si="27"/>
        <v>2.55</v>
      </c>
      <c r="HS13" s="697" t="str">
        <f t="shared" si="28"/>
        <v>Lên lớp</v>
      </c>
      <c r="HT13" s="698">
        <f t="shared" si="140"/>
        <v>39</v>
      </c>
      <c r="HU13" s="695">
        <f t="shared" si="141"/>
        <v>2.641025641025641</v>
      </c>
      <c r="HV13" s="696" t="str">
        <f t="shared" si="29"/>
        <v>2.64</v>
      </c>
      <c r="HW13" s="699">
        <f t="shared" si="142"/>
        <v>39</v>
      </c>
      <c r="HX13" s="700">
        <f t="shared" si="143"/>
        <v>6.8589743589743604</v>
      </c>
      <c r="HY13" s="701">
        <f t="shared" si="144"/>
        <v>2.641025641025641</v>
      </c>
      <c r="HZ13" s="702" t="str">
        <f t="shared" si="30"/>
        <v>Lên lớp</v>
      </c>
      <c r="IA13" s="153"/>
      <c r="IB13" s="970">
        <v>6.8</v>
      </c>
      <c r="IC13" s="908">
        <v>6</v>
      </c>
      <c r="ID13" s="37"/>
      <c r="IE13" s="910">
        <f t="shared" si="145"/>
        <v>6.3</v>
      </c>
      <c r="IF13" s="911">
        <f t="shared" si="146"/>
        <v>6.3</v>
      </c>
      <c r="IG13" s="912" t="str">
        <f t="shared" si="147"/>
        <v>6.3</v>
      </c>
      <c r="IH13" s="913" t="str">
        <f t="shared" si="148"/>
        <v>C</v>
      </c>
      <c r="II13" s="914">
        <f t="shared" si="149"/>
        <v>2</v>
      </c>
      <c r="IJ13" s="914" t="str">
        <f t="shared" si="150"/>
        <v>2.0</v>
      </c>
      <c r="IK13" s="915">
        <v>3</v>
      </c>
      <c r="IL13" s="916">
        <v>3</v>
      </c>
      <c r="IM13" s="970">
        <v>6.4</v>
      </c>
      <c r="IN13" s="908">
        <v>5</v>
      </c>
      <c r="IO13" s="37"/>
      <c r="IP13" s="28">
        <f t="shared" si="151"/>
        <v>5.6</v>
      </c>
      <c r="IQ13" s="29">
        <f t="shared" si="152"/>
        <v>5.6</v>
      </c>
      <c r="IR13" s="501" t="str">
        <f t="shared" si="153"/>
        <v>5.6</v>
      </c>
      <c r="IS13" s="30" t="str">
        <f t="shared" si="154"/>
        <v>C</v>
      </c>
      <c r="IT13" s="31">
        <f t="shared" si="155"/>
        <v>2</v>
      </c>
      <c r="IU13" s="31" t="str">
        <f t="shared" si="156"/>
        <v>2.0</v>
      </c>
      <c r="IV13" s="42">
        <v>3</v>
      </c>
      <c r="IW13" s="43">
        <v>3</v>
      </c>
      <c r="IX13" s="146">
        <v>6.5</v>
      </c>
      <c r="IY13" s="1038">
        <v>6</v>
      </c>
      <c r="IZ13" s="37"/>
      <c r="JA13" s="28">
        <f t="shared" si="157"/>
        <v>6.2</v>
      </c>
      <c r="JB13" s="29">
        <f t="shared" si="158"/>
        <v>6.2</v>
      </c>
      <c r="JC13" s="501" t="str">
        <f t="shared" si="159"/>
        <v>6.2</v>
      </c>
      <c r="JD13" s="30" t="str">
        <f t="shared" si="160"/>
        <v>C</v>
      </c>
      <c r="JE13" s="31">
        <f t="shared" si="161"/>
        <v>2</v>
      </c>
      <c r="JF13" s="31" t="str">
        <f t="shared" si="162"/>
        <v>2.0</v>
      </c>
      <c r="JG13" s="42">
        <v>3</v>
      </c>
      <c r="JH13" s="43">
        <v>3</v>
      </c>
      <c r="JI13" s="146">
        <v>7</v>
      </c>
      <c r="JJ13" s="506">
        <v>6</v>
      </c>
      <c r="JK13" s="37"/>
      <c r="JL13" s="28">
        <f t="shared" si="163"/>
        <v>6.4</v>
      </c>
      <c r="JM13" s="29">
        <f t="shared" si="164"/>
        <v>6.4</v>
      </c>
      <c r="JN13" s="501" t="str">
        <f t="shared" si="165"/>
        <v>6.4</v>
      </c>
      <c r="JO13" s="30" t="str">
        <f t="shared" si="166"/>
        <v>C</v>
      </c>
      <c r="JP13" s="31">
        <f t="shared" si="167"/>
        <v>2</v>
      </c>
      <c r="JQ13" s="31" t="str">
        <f t="shared" si="168"/>
        <v>2.0</v>
      </c>
      <c r="JR13" s="42">
        <v>2</v>
      </c>
      <c r="JS13" s="43">
        <v>2</v>
      </c>
      <c r="JT13" s="146">
        <v>7.5</v>
      </c>
      <c r="JU13" s="506">
        <v>7</v>
      </c>
      <c r="JV13" s="37"/>
      <c r="JW13" s="28">
        <f t="shared" si="169"/>
        <v>7.2</v>
      </c>
      <c r="JX13" s="29">
        <f t="shared" si="170"/>
        <v>7.2</v>
      </c>
      <c r="JY13" s="501" t="str">
        <f t="shared" si="171"/>
        <v>7.2</v>
      </c>
      <c r="JZ13" s="30" t="str">
        <f t="shared" si="172"/>
        <v>B</v>
      </c>
      <c r="KA13" s="31">
        <f t="shared" si="173"/>
        <v>3</v>
      </c>
      <c r="KB13" s="31" t="str">
        <f t="shared" si="174"/>
        <v>3.0</v>
      </c>
      <c r="KC13" s="42">
        <v>2</v>
      </c>
      <c r="KD13" s="43">
        <v>2</v>
      </c>
      <c r="KE13" s="146">
        <v>7.8</v>
      </c>
      <c r="KF13" s="506">
        <v>8</v>
      </c>
      <c r="KG13" s="37"/>
      <c r="KH13" s="28">
        <f t="shared" si="175"/>
        <v>7.9</v>
      </c>
      <c r="KI13" s="29">
        <f t="shared" si="176"/>
        <v>7.9</v>
      </c>
      <c r="KJ13" s="501" t="str">
        <f t="shared" si="177"/>
        <v>7.9</v>
      </c>
      <c r="KK13" s="30" t="str">
        <f t="shared" si="178"/>
        <v>B</v>
      </c>
      <c r="KL13" s="31">
        <f t="shared" si="179"/>
        <v>3</v>
      </c>
      <c r="KM13" s="31" t="str">
        <f t="shared" si="180"/>
        <v>3.0</v>
      </c>
      <c r="KN13" s="42">
        <v>5</v>
      </c>
      <c r="KO13" s="43">
        <v>5</v>
      </c>
      <c r="KP13" s="182">
        <f t="shared" si="181"/>
        <v>18</v>
      </c>
      <c r="KQ13" s="87">
        <f t="shared" si="182"/>
        <v>2.3888888888888888</v>
      </c>
      <c r="KR13" s="88" t="str">
        <f t="shared" si="43"/>
        <v>2.39</v>
      </c>
    </row>
    <row r="14" spans="1:305" ht="18.75" x14ac:dyDescent="0.3">
      <c r="A14" s="108">
        <v>28</v>
      </c>
      <c r="B14" s="315" t="s">
        <v>708</v>
      </c>
      <c r="C14" s="393" t="s">
        <v>774</v>
      </c>
      <c r="D14" s="1088" t="s">
        <v>775</v>
      </c>
      <c r="E14" s="1089" t="s">
        <v>732</v>
      </c>
      <c r="F14" s="38"/>
      <c r="G14" s="391">
        <v>37935</v>
      </c>
      <c r="H14" s="281" t="s">
        <v>23</v>
      </c>
      <c r="I14" s="564" t="s">
        <v>179</v>
      </c>
      <c r="J14" s="169">
        <v>5</v>
      </c>
      <c r="K14" s="85" t="str">
        <f t="shared" si="183"/>
        <v>D+</v>
      </c>
      <c r="L14" s="86">
        <f t="shared" si="184"/>
        <v>1.5</v>
      </c>
      <c r="M14" s="183" t="str">
        <f t="shared" si="185"/>
        <v>1.5</v>
      </c>
      <c r="N14" s="166">
        <v>5.7</v>
      </c>
      <c r="O14" s="85" t="str">
        <f t="shared" si="186"/>
        <v>C</v>
      </c>
      <c r="P14" s="86">
        <f t="shared" si="187"/>
        <v>2</v>
      </c>
      <c r="Q14" s="183" t="str">
        <f t="shared" si="188"/>
        <v>2.0</v>
      </c>
      <c r="R14" s="453">
        <v>8.6999999999999993</v>
      </c>
      <c r="S14" s="400">
        <v>8</v>
      </c>
      <c r="T14" s="396"/>
      <c r="U14" s="59">
        <f t="shared" si="189"/>
        <v>8.3000000000000007</v>
      </c>
      <c r="V14" s="60">
        <f t="shared" si="190"/>
        <v>8.3000000000000007</v>
      </c>
      <c r="W14" s="327" t="str">
        <f t="shared" si="191"/>
        <v>8.3</v>
      </c>
      <c r="X14" s="61" t="str">
        <f t="shared" si="192"/>
        <v>B+</v>
      </c>
      <c r="Y14" s="62">
        <f t="shared" si="193"/>
        <v>3.5</v>
      </c>
      <c r="Z14" s="62" t="str">
        <f t="shared" si="194"/>
        <v>3.5</v>
      </c>
      <c r="AA14" s="54">
        <v>2</v>
      </c>
      <c r="AB14" s="63">
        <v>2</v>
      </c>
      <c r="AC14" s="808">
        <v>6</v>
      </c>
      <c r="AD14" s="803">
        <v>5</v>
      </c>
      <c r="AE14" s="804"/>
      <c r="AF14" s="805">
        <f t="shared" si="44"/>
        <v>5.4</v>
      </c>
      <c r="AG14" s="806">
        <f t="shared" si="45"/>
        <v>5.4</v>
      </c>
      <c r="AH14" s="807" t="str">
        <f t="shared" si="12"/>
        <v>5.4</v>
      </c>
      <c r="AI14" s="61" t="str">
        <f t="shared" si="13"/>
        <v>D+</v>
      </c>
      <c r="AJ14" s="62">
        <f t="shared" si="14"/>
        <v>1.5</v>
      </c>
      <c r="AK14" s="62" t="str">
        <f t="shared" si="15"/>
        <v>1.5</v>
      </c>
      <c r="AL14" s="54">
        <v>1</v>
      </c>
      <c r="AM14" s="63">
        <v>1</v>
      </c>
      <c r="AN14" s="405">
        <v>7.4</v>
      </c>
      <c r="AO14" s="451">
        <v>5</v>
      </c>
      <c r="AP14" s="201"/>
      <c r="AQ14" s="59">
        <f t="shared" si="46"/>
        <v>6</v>
      </c>
      <c r="AR14" s="60">
        <f t="shared" si="47"/>
        <v>6</v>
      </c>
      <c r="AS14" s="326" t="str">
        <f t="shared" si="48"/>
        <v>6.0</v>
      </c>
      <c r="AT14" s="61" t="str">
        <f t="shared" si="49"/>
        <v>C</v>
      </c>
      <c r="AU14" s="62">
        <f t="shared" si="50"/>
        <v>2</v>
      </c>
      <c r="AV14" s="62" t="str">
        <f t="shared" si="16"/>
        <v>2.0</v>
      </c>
      <c r="AW14" s="54">
        <v>2</v>
      </c>
      <c r="AX14" s="63">
        <v>2</v>
      </c>
      <c r="AY14" s="412">
        <v>6.7</v>
      </c>
      <c r="AZ14" s="451">
        <v>9</v>
      </c>
      <c r="BA14" s="201"/>
      <c r="BB14" s="59">
        <f t="shared" si="51"/>
        <v>8.1</v>
      </c>
      <c r="BC14" s="60">
        <f t="shared" si="52"/>
        <v>8.1</v>
      </c>
      <c r="BD14" s="326" t="str">
        <f t="shared" si="53"/>
        <v>8.1</v>
      </c>
      <c r="BE14" s="61" t="str">
        <f t="shared" si="54"/>
        <v>B+</v>
      </c>
      <c r="BF14" s="62">
        <f t="shared" si="55"/>
        <v>3.5</v>
      </c>
      <c r="BG14" s="62" t="str">
        <f t="shared" si="56"/>
        <v>3.5</v>
      </c>
      <c r="BH14" s="54">
        <v>4</v>
      </c>
      <c r="BI14" s="63">
        <v>4</v>
      </c>
      <c r="BJ14" s="455">
        <v>6</v>
      </c>
      <c r="BK14" s="52">
        <v>2</v>
      </c>
      <c r="BL14" s="52">
        <v>6</v>
      </c>
      <c r="BM14" s="59">
        <f t="shared" si="57"/>
        <v>3.6</v>
      </c>
      <c r="BN14" s="60">
        <f t="shared" si="17"/>
        <v>6</v>
      </c>
      <c r="BO14" s="326" t="str">
        <f t="shared" si="18"/>
        <v>6.0</v>
      </c>
      <c r="BP14" s="61" t="str">
        <f t="shared" si="19"/>
        <v>C</v>
      </c>
      <c r="BQ14" s="62">
        <f t="shared" si="20"/>
        <v>2</v>
      </c>
      <c r="BR14" s="62" t="str">
        <f t="shared" si="21"/>
        <v>2.0</v>
      </c>
      <c r="BS14" s="54">
        <v>2</v>
      </c>
      <c r="BT14" s="63">
        <v>2</v>
      </c>
      <c r="BU14" s="491">
        <v>5.8</v>
      </c>
      <c r="BV14" s="74">
        <v>4</v>
      </c>
      <c r="BW14" s="74"/>
      <c r="BX14" s="28">
        <f t="shared" si="58"/>
        <v>4.7</v>
      </c>
      <c r="BY14" s="29">
        <f t="shared" si="59"/>
        <v>4.7</v>
      </c>
      <c r="BZ14" s="325" t="str">
        <f t="shared" si="60"/>
        <v>4.7</v>
      </c>
      <c r="CA14" s="30" t="str">
        <f t="shared" si="61"/>
        <v>D</v>
      </c>
      <c r="CB14" s="31">
        <f t="shared" si="62"/>
        <v>1</v>
      </c>
      <c r="CC14" s="31" t="str">
        <f t="shared" si="63"/>
        <v>1.0</v>
      </c>
      <c r="CD14" s="42">
        <v>2</v>
      </c>
      <c r="CE14" s="43">
        <v>2</v>
      </c>
      <c r="CF14" s="216">
        <v>8.4</v>
      </c>
      <c r="CG14" s="56">
        <v>8</v>
      </c>
      <c r="CH14" s="56"/>
      <c r="CI14" s="59">
        <f t="shared" si="64"/>
        <v>8.1999999999999993</v>
      </c>
      <c r="CJ14" s="60">
        <f t="shared" si="65"/>
        <v>8.1999999999999993</v>
      </c>
      <c r="CK14" s="554" t="str">
        <f t="shared" si="66"/>
        <v>8.2</v>
      </c>
      <c r="CL14" s="61" t="str">
        <f t="shared" si="22"/>
        <v>B+</v>
      </c>
      <c r="CM14" s="62">
        <f t="shared" si="23"/>
        <v>3.5</v>
      </c>
      <c r="CN14" s="62" t="str">
        <f t="shared" si="24"/>
        <v>3.5</v>
      </c>
      <c r="CO14" s="54">
        <v>3</v>
      </c>
      <c r="CP14" s="63">
        <v>3</v>
      </c>
      <c r="CQ14" s="478">
        <v>7.3</v>
      </c>
      <c r="CR14" s="71">
        <v>6</v>
      </c>
      <c r="CS14" s="71"/>
      <c r="CT14" s="59">
        <f t="shared" si="67"/>
        <v>6.5</v>
      </c>
      <c r="CU14" s="60">
        <f t="shared" si="68"/>
        <v>6.5</v>
      </c>
      <c r="CV14" s="554" t="str">
        <f t="shared" si="69"/>
        <v>6.5</v>
      </c>
      <c r="CW14" s="61" t="str">
        <f t="shared" si="70"/>
        <v>C+</v>
      </c>
      <c r="CX14" s="62">
        <f t="shared" si="71"/>
        <v>2.5</v>
      </c>
      <c r="CY14" s="62" t="str">
        <f t="shared" si="72"/>
        <v>2.5</v>
      </c>
      <c r="CZ14" s="54">
        <v>2</v>
      </c>
      <c r="DA14" s="63">
        <v>2</v>
      </c>
      <c r="DB14" s="228">
        <f t="shared" si="73"/>
        <v>18</v>
      </c>
      <c r="DC14" s="461">
        <f t="shared" si="74"/>
        <v>2.6666666666666665</v>
      </c>
      <c r="DD14" s="462" t="str">
        <f t="shared" si="75"/>
        <v>2.67</v>
      </c>
      <c r="DE14" s="91" t="str">
        <f t="shared" si="76"/>
        <v>Lên lớp</v>
      </c>
      <c r="DF14" s="110">
        <f t="shared" si="77"/>
        <v>18</v>
      </c>
      <c r="DG14" s="111">
        <f t="shared" si="78"/>
        <v>2.6666666666666665</v>
      </c>
      <c r="DH14" s="91" t="str">
        <f t="shared" si="79"/>
        <v>Lên lớp</v>
      </c>
      <c r="DI14" s="173"/>
      <c r="DJ14" s="216">
        <v>8</v>
      </c>
      <c r="DK14" s="71">
        <v>6</v>
      </c>
      <c r="DL14" s="603"/>
      <c r="DM14" s="28">
        <f t="shared" si="80"/>
        <v>6.8</v>
      </c>
      <c r="DN14" s="29">
        <f t="shared" si="81"/>
        <v>6.8</v>
      </c>
      <c r="DO14" s="501" t="str">
        <f t="shared" si="82"/>
        <v>6.8</v>
      </c>
      <c r="DP14" s="30" t="str">
        <f t="shared" si="83"/>
        <v>C+</v>
      </c>
      <c r="DQ14" s="31">
        <f t="shared" si="84"/>
        <v>2.5</v>
      </c>
      <c r="DR14" s="31" t="str">
        <f t="shared" si="85"/>
        <v>2.5</v>
      </c>
      <c r="DS14" s="42">
        <v>2</v>
      </c>
      <c r="DT14" s="43">
        <v>2</v>
      </c>
      <c r="DU14" s="216">
        <v>6.4</v>
      </c>
      <c r="DV14" s="71">
        <v>6</v>
      </c>
      <c r="DW14" s="603"/>
      <c r="DX14" s="28">
        <f t="shared" si="86"/>
        <v>6.2</v>
      </c>
      <c r="DY14" s="29">
        <f t="shared" si="87"/>
        <v>6.2</v>
      </c>
      <c r="DZ14" s="501" t="str">
        <f t="shared" si="88"/>
        <v>6.2</v>
      </c>
      <c r="EA14" s="30" t="str">
        <f t="shared" si="89"/>
        <v>C</v>
      </c>
      <c r="EB14" s="31">
        <f t="shared" si="25"/>
        <v>2</v>
      </c>
      <c r="EC14" s="31" t="str">
        <f t="shared" si="26"/>
        <v>2.0</v>
      </c>
      <c r="ED14" s="42">
        <v>3</v>
      </c>
      <c r="EE14" s="43">
        <v>3</v>
      </c>
      <c r="EF14" s="478">
        <v>6.4</v>
      </c>
      <c r="EG14" s="71">
        <v>8</v>
      </c>
      <c r="EH14" s="603"/>
      <c r="EI14" s="28">
        <f t="shared" si="90"/>
        <v>7.4</v>
      </c>
      <c r="EJ14" s="29">
        <f t="shared" si="91"/>
        <v>7.4</v>
      </c>
      <c r="EK14" s="501" t="str">
        <f t="shared" si="92"/>
        <v>7.4</v>
      </c>
      <c r="EL14" s="30" t="str">
        <f t="shared" si="93"/>
        <v>B</v>
      </c>
      <c r="EM14" s="31">
        <f t="shared" si="94"/>
        <v>3</v>
      </c>
      <c r="EN14" s="31" t="str">
        <f t="shared" si="95"/>
        <v>3.0</v>
      </c>
      <c r="EO14" s="42">
        <v>1</v>
      </c>
      <c r="EP14" s="43">
        <v>1</v>
      </c>
      <c r="EQ14" s="478">
        <v>7</v>
      </c>
      <c r="ER14" s="71">
        <v>5</v>
      </c>
      <c r="ES14" s="71"/>
      <c r="ET14" s="28">
        <f t="shared" si="96"/>
        <v>5.8</v>
      </c>
      <c r="EU14" s="29">
        <f t="shared" si="97"/>
        <v>5.8</v>
      </c>
      <c r="EV14" s="501" t="str">
        <f t="shared" si="98"/>
        <v>5.8</v>
      </c>
      <c r="EW14" s="30" t="str">
        <f t="shared" si="99"/>
        <v>C</v>
      </c>
      <c r="EX14" s="31">
        <f t="shared" si="100"/>
        <v>2</v>
      </c>
      <c r="EY14" s="31" t="str">
        <f t="shared" si="101"/>
        <v>2.0</v>
      </c>
      <c r="EZ14" s="42">
        <v>2</v>
      </c>
      <c r="FA14" s="43">
        <v>2</v>
      </c>
      <c r="FB14" s="478">
        <v>7.6</v>
      </c>
      <c r="FC14" s="56">
        <v>3</v>
      </c>
      <c r="FD14" s="56"/>
      <c r="FE14" s="28">
        <f t="shared" si="102"/>
        <v>4.8</v>
      </c>
      <c r="FF14" s="29">
        <f t="shared" si="103"/>
        <v>4.8</v>
      </c>
      <c r="FG14" s="501" t="str">
        <f t="shared" si="104"/>
        <v>4.8</v>
      </c>
      <c r="FH14" s="30" t="str">
        <f t="shared" si="105"/>
        <v>D</v>
      </c>
      <c r="FI14" s="31">
        <f t="shared" si="106"/>
        <v>1</v>
      </c>
      <c r="FJ14" s="31" t="str">
        <f t="shared" si="107"/>
        <v>1.0</v>
      </c>
      <c r="FK14" s="42">
        <v>3</v>
      </c>
      <c r="FL14" s="43">
        <v>3</v>
      </c>
      <c r="FM14" s="197">
        <v>5.4</v>
      </c>
      <c r="FN14" s="499">
        <v>7</v>
      </c>
      <c r="FO14" s="147"/>
      <c r="FP14" s="28">
        <f t="shared" si="108"/>
        <v>6.4</v>
      </c>
      <c r="FQ14" s="29">
        <f t="shared" si="109"/>
        <v>6.4</v>
      </c>
      <c r="FR14" s="501" t="str">
        <f t="shared" si="110"/>
        <v>6.4</v>
      </c>
      <c r="FS14" s="30" t="str">
        <f t="shared" si="111"/>
        <v>C</v>
      </c>
      <c r="FT14" s="31">
        <f t="shared" si="112"/>
        <v>2</v>
      </c>
      <c r="FU14" s="31" t="str">
        <f t="shared" si="113"/>
        <v>2.0</v>
      </c>
      <c r="FV14" s="42">
        <v>2</v>
      </c>
      <c r="FW14" s="43">
        <v>2</v>
      </c>
      <c r="FX14" s="863">
        <v>6.8</v>
      </c>
      <c r="FY14" s="723">
        <v>6</v>
      </c>
      <c r="FZ14" s="832"/>
      <c r="GA14" s="725">
        <f t="shared" si="114"/>
        <v>6.3</v>
      </c>
      <c r="GB14" s="726">
        <f t="shared" si="115"/>
        <v>6.3</v>
      </c>
      <c r="GC14" s="727" t="str">
        <f t="shared" si="116"/>
        <v>6.3</v>
      </c>
      <c r="GD14" s="728" t="str">
        <f t="shared" si="117"/>
        <v>C</v>
      </c>
      <c r="GE14" s="729">
        <f t="shared" si="118"/>
        <v>2</v>
      </c>
      <c r="GF14" s="729" t="str">
        <f t="shared" si="119"/>
        <v>2.0</v>
      </c>
      <c r="GG14" s="730">
        <v>2</v>
      </c>
      <c r="GH14" s="739">
        <v>2</v>
      </c>
      <c r="GI14" s="867">
        <v>6</v>
      </c>
      <c r="GJ14" s="868">
        <v>5</v>
      </c>
      <c r="GK14" s="832"/>
      <c r="GL14" s="827">
        <f t="shared" si="120"/>
        <v>5.4</v>
      </c>
      <c r="GM14" s="839">
        <f t="shared" si="121"/>
        <v>5.4</v>
      </c>
      <c r="GN14" s="845" t="str">
        <f t="shared" si="122"/>
        <v>5.4</v>
      </c>
      <c r="GO14" s="841" t="str">
        <f t="shared" si="123"/>
        <v>D+</v>
      </c>
      <c r="GP14" s="842">
        <f t="shared" si="124"/>
        <v>1.5</v>
      </c>
      <c r="GQ14" s="842" t="str">
        <f t="shared" si="125"/>
        <v>1.5</v>
      </c>
      <c r="GR14" s="846">
        <v>2</v>
      </c>
      <c r="GS14" s="844">
        <v>2</v>
      </c>
      <c r="GT14" s="950">
        <v>5</v>
      </c>
      <c r="GU14" s="823">
        <v>7</v>
      </c>
      <c r="GV14" s="737"/>
      <c r="GW14" s="827">
        <f t="shared" si="126"/>
        <v>6.2</v>
      </c>
      <c r="GX14" s="839">
        <f t="shared" si="127"/>
        <v>6.2</v>
      </c>
      <c r="GY14" s="845" t="str">
        <f t="shared" si="128"/>
        <v>6.2</v>
      </c>
      <c r="GZ14" s="841" t="str">
        <f t="shared" si="129"/>
        <v>C</v>
      </c>
      <c r="HA14" s="842">
        <f t="shared" si="130"/>
        <v>2</v>
      </c>
      <c r="HB14" s="842" t="str">
        <f t="shared" si="131"/>
        <v>2.0</v>
      </c>
      <c r="HC14" s="846">
        <v>2</v>
      </c>
      <c r="HD14" s="844">
        <v>2</v>
      </c>
      <c r="HE14" s="961">
        <v>6</v>
      </c>
      <c r="HF14" s="746">
        <v>7</v>
      </c>
      <c r="HG14" s="737"/>
      <c r="HH14" s="725">
        <f t="shared" si="132"/>
        <v>6.6</v>
      </c>
      <c r="HI14" s="726">
        <f t="shared" si="133"/>
        <v>6.6</v>
      </c>
      <c r="HJ14" s="727" t="str">
        <f t="shared" si="134"/>
        <v>6.6</v>
      </c>
      <c r="HK14" s="728" t="str">
        <f t="shared" si="135"/>
        <v>C+</v>
      </c>
      <c r="HL14" s="729">
        <f t="shared" si="136"/>
        <v>2.5</v>
      </c>
      <c r="HM14" s="729" t="str">
        <f t="shared" si="137"/>
        <v>2.5</v>
      </c>
      <c r="HN14" s="730">
        <v>2</v>
      </c>
      <c r="HO14" s="739">
        <v>2</v>
      </c>
      <c r="HP14" s="694">
        <f t="shared" si="138"/>
        <v>21</v>
      </c>
      <c r="HQ14" s="695">
        <f t="shared" si="139"/>
        <v>1.9523809523809523</v>
      </c>
      <c r="HR14" s="696" t="str">
        <f t="shared" si="27"/>
        <v>1.95</v>
      </c>
      <c r="HS14" s="697" t="str">
        <f t="shared" si="28"/>
        <v>Lên lớp</v>
      </c>
      <c r="HT14" s="698">
        <f t="shared" si="140"/>
        <v>39</v>
      </c>
      <c r="HU14" s="695">
        <f t="shared" si="141"/>
        <v>2.2820512820512819</v>
      </c>
      <c r="HV14" s="696" t="str">
        <f t="shared" si="29"/>
        <v>2.28</v>
      </c>
      <c r="HW14" s="699">
        <f t="shared" si="142"/>
        <v>39</v>
      </c>
      <c r="HX14" s="700">
        <f t="shared" si="143"/>
        <v>6.4820512820512821</v>
      </c>
      <c r="HY14" s="701">
        <f t="shared" si="144"/>
        <v>2.2820512820512819</v>
      </c>
      <c r="HZ14" s="702" t="str">
        <f t="shared" si="30"/>
        <v>Lên lớp</v>
      </c>
      <c r="IA14" s="376"/>
      <c r="IB14" s="971">
        <v>6.3</v>
      </c>
      <c r="IC14" s="909">
        <v>6</v>
      </c>
      <c r="ID14" s="38"/>
      <c r="IE14" s="910">
        <f t="shared" si="145"/>
        <v>6.1</v>
      </c>
      <c r="IF14" s="911">
        <f t="shared" si="146"/>
        <v>6.1</v>
      </c>
      <c r="IG14" s="912" t="str">
        <f t="shared" si="147"/>
        <v>6.1</v>
      </c>
      <c r="IH14" s="913" t="str">
        <f t="shared" si="148"/>
        <v>C</v>
      </c>
      <c r="II14" s="914">
        <f t="shared" si="149"/>
        <v>2</v>
      </c>
      <c r="IJ14" s="914" t="str">
        <f t="shared" si="150"/>
        <v>2.0</v>
      </c>
      <c r="IK14" s="915">
        <v>3</v>
      </c>
      <c r="IL14" s="916">
        <v>3</v>
      </c>
      <c r="IM14" s="970">
        <v>5.4</v>
      </c>
      <c r="IN14" s="908">
        <v>5</v>
      </c>
      <c r="IO14" s="38"/>
      <c r="IP14" s="28">
        <f t="shared" si="151"/>
        <v>5.2</v>
      </c>
      <c r="IQ14" s="29">
        <f t="shared" si="152"/>
        <v>5.2</v>
      </c>
      <c r="IR14" s="501" t="str">
        <f t="shared" si="153"/>
        <v>5.2</v>
      </c>
      <c r="IS14" s="30" t="str">
        <f t="shared" si="154"/>
        <v>D+</v>
      </c>
      <c r="IT14" s="31">
        <f t="shared" si="155"/>
        <v>1.5</v>
      </c>
      <c r="IU14" s="31" t="str">
        <f t="shared" si="156"/>
        <v>1.5</v>
      </c>
      <c r="IV14" s="42">
        <v>3</v>
      </c>
      <c r="IW14" s="43">
        <v>3</v>
      </c>
      <c r="IX14" s="213">
        <v>0</v>
      </c>
      <c r="IY14" s="1038"/>
      <c r="IZ14" s="38"/>
      <c r="JA14" s="28">
        <f t="shared" si="157"/>
        <v>0</v>
      </c>
      <c r="JB14" s="29">
        <f t="shared" si="158"/>
        <v>0</v>
      </c>
      <c r="JC14" s="501" t="str">
        <f t="shared" si="159"/>
        <v>0.0</v>
      </c>
      <c r="JD14" s="30" t="str">
        <f t="shared" si="160"/>
        <v>F</v>
      </c>
      <c r="JE14" s="31">
        <f t="shared" si="161"/>
        <v>0</v>
      </c>
      <c r="JF14" s="31" t="str">
        <f t="shared" si="162"/>
        <v>0.0</v>
      </c>
      <c r="JG14" s="42">
        <v>3</v>
      </c>
      <c r="JH14" s="43"/>
      <c r="JI14" s="146">
        <v>6</v>
      </c>
      <c r="JJ14" s="506">
        <v>6</v>
      </c>
      <c r="JK14" s="38"/>
      <c r="JL14" s="28">
        <f t="shared" si="163"/>
        <v>6</v>
      </c>
      <c r="JM14" s="29">
        <f t="shared" si="164"/>
        <v>6</v>
      </c>
      <c r="JN14" s="501" t="str">
        <f t="shared" si="165"/>
        <v>6.0</v>
      </c>
      <c r="JO14" s="30" t="str">
        <f t="shared" si="166"/>
        <v>C</v>
      </c>
      <c r="JP14" s="31">
        <f t="shared" si="167"/>
        <v>2</v>
      </c>
      <c r="JQ14" s="31" t="str">
        <f t="shared" si="168"/>
        <v>2.0</v>
      </c>
      <c r="JR14" s="42">
        <v>2</v>
      </c>
      <c r="JS14" s="43">
        <v>2</v>
      </c>
      <c r="JT14" s="146">
        <v>5</v>
      </c>
      <c r="JU14" s="506">
        <v>5</v>
      </c>
      <c r="JV14" s="38"/>
      <c r="JW14" s="28">
        <f t="shared" si="169"/>
        <v>5</v>
      </c>
      <c r="JX14" s="29">
        <f t="shared" si="170"/>
        <v>5</v>
      </c>
      <c r="JY14" s="501" t="str">
        <f t="shared" si="171"/>
        <v>5.0</v>
      </c>
      <c r="JZ14" s="30" t="str">
        <f t="shared" si="172"/>
        <v>D+</v>
      </c>
      <c r="KA14" s="31">
        <f t="shared" si="173"/>
        <v>1.5</v>
      </c>
      <c r="KB14" s="31" t="str">
        <f t="shared" si="174"/>
        <v>1.5</v>
      </c>
      <c r="KC14" s="42">
        <v>2</v>
      </c>
      <c r="KD14" s="43">
        <v>2</v>
      </c>
      <c r="KE14" s="146">
        <v>5</v>
      </c>
      <c r="KF14" s="506">
        <v>5</v>
      </c>
      <c r="KG14" s="38"/>
      <c r="KH14" s="28">
        <f t="shared" si="175"/>
        <v>5</v>
      </c>
      <c r="KI14" s="29">
        <f t="shared" si="176"/>
        <v>5</v>
      </c>
      <c r="KJ14" s="501" t="str">
        <f t="shared" si="177"/>
        <v>5.0</v>
      </c>
      <c r="KK14" s="30" t="str">
        <f t="shared" si="178"/>
        <v>D+</v>
      </c>
      <c r="KL14" s="31">
        <f t="shared" si="179"/>
        <v>1.5</v>
      </c>
      <c r="KM14" s="31" t="str">
        <f t="shared" si="180"/>
        <v>1.5</v>
      </c>
      <c r="KN14" s="42">
        <v>5</v>
      </c>
      <c r="KO14" s="43">
        <v>5</v>
      </c>
      <c r="KP14" s="182">
        <f t="shared" si="181"/>
        <v>18</v>
      </c>
      <c r="KQ14" s="87">
        <f t="shared" si="182"/>
        <v>1.3888888888888888</v>
      </c>
      <c r="KR14" s="88" t="str">
        <f t="shared" si="43"/>
        <v>1.39</v>
      </c>
    </row>
  </sheetData>
  <autoFilter ref="A1:ND14"/>
  <conditionalFormatting sqref="M1 Q1 J1:L2 N1:P14 K3:L14">
    <cfRule type="cellIs" dxfId="25" priority="42" stopIfTrue="1" operator="lessThan">
      <formula>4.95</formula>
    </cfRule>
  </conditionalFormatting>
  <conditionalFormatting sqref="DN1:DR1 J1:Q1 V1:Z1 AG1:AK1 BC1:BG1 AR1:AV1 BN1:BR1 BY1:CC1 CJ1:CN1 CU1:DA1 DY1:EC1 EJ1:EN1 EU1:FA1 FF1:FJ1 CU2:CU14 CJ2:CJ14 V2:V14 AG2:AG14 BN2:BN14 AR2:AR14 BC2:BC14 BY2:BY14 DN2:DN14 FF2:FF14 EU2:EU14 EJ2:EJ14 DY2:DY14 FQ2:FQ14 GB2:GB14 GM2:GM14 GX2:GX14 HI1:HI14 IF2:IF14 IQ2:IQ14">
    <cfRule type="cellIs" dxfId="24" priority="41" operator="lessThan">
      <formula>3.95</formula>
    </cfRule>
  </conditionalFormatting>
  <conditionalFormatting sqref="M1 Q1 K2:L14 O2:P14">
    <cfRule type="cellIs" dxfId="23" priority="38" stopIfTrue="1" operator="lessThan">
      <formula>4.95</formula>
    </cfRule>
    <cfRule type="cellIs" dxfId="22" priority="39" stopIfTrue="1" operator="lessThan">
      <formula>4.95</formula>
    </cfRule>
    <cfRule type="cellIs" dxfId="21" priority="40" stopIfTrue="1" operator="lessThan">
      <formula>4.95</formula>
    </cfRule>
  </conditionalFormatting>
  <conditionalFormatting sqref="K1:K14 O1:O14">
    <cfRule type="containsText" dxfId="20" priority="36" stopIfTrue="1" operator="containsText" text="f">
      <formula>NOT(ISERROR(SEARCH("f",K1)))</formula>
    </cfRule>
    <cfRule type="containsText" dxfId="19" priority="37" stopIfTrue="1" operator="containsText" text="f">
      <formula>NOT(ISERROR(SEARCH("f",K1)))</formula>
    </cfRule>
  </conditionalFormatting>
  <conditionalFormatting sqref="J1 M1:N1 Q1 L1:L14 P1:P14">
    <cfRule type="cellIs" dxfId="18" priority="35" stopIfTrue="1" operator="greaterThan">
      <formula>0</formula>
    </cfRule>
  </conditionalFormatting>
  <conditionalFormatting sqref="FQ1:FU1">
    <cfRule type="cellIs" dxfId="17" priority="20" operator="lessThan">
      <formula>3.95</formula>
    </cfRule>
  </conditionalFormatting>
  <conditionalFormatting sqref="GB1:GF1">
    <cfRule type="cellIs" dxfId="16" priority="19" operator="lessThan">
      <formula>3.95</formula>
    </cfRule>
  </conditionalFormatting>
  <conditionalFormatting sqref="GM1:GQ1">
    <cfRule type="cellIs" dxfId="15" priority="18" operator="lessThan">
      <formula>3.95</formula>
    </cfRule>
  </conditionalFormatting>
  <conditionalFormatting sqref="GX1:HB1">
    <cfRule type="cellIs" dxfId="14" priority="17" operator="lessThan">
      <formula>3.95</formula>
    </cfRule>
  </conditionalFormatting>
  <conditionalFormatting sqref="HK1 HM1">
    <cfRule type="cellIs" dxfId="13" priority="16" operator="lessThan">
      <formula>3.95</formula>
    </cfRule>
  </conditionalFormatting>
  <conditionalFormatting sqref="HL1">
    <cfRule type="cellIs" dxfId="12" priority="15" operator="lessThan">
      <formula>3.95</formula>
    </cfRule>
  </conditionalFormatting>
  <conditionalFormatting sqref="IF1:IH1 IJ1">
    <cfRule type="cellIs" dxfId="11" priority="13" operator="lessThan">
      <formula>3.95</formula>
    </cfRule>
  </conditionalFormatting>
  <conditionalFormatting sqref="II1">
    <cfRule type="cellIs" dxfId="10" priority="12" operator="lessThan">
      <formula>3.95</formula>
    </cfRule>
  </conditionalFormatting>
  <conditionalFormatting sqref="KA1">
    <cfRule type="cellIs" dxfId="9" priority="2" operator="lessThan">
      <formula>3.95</formula>
    </cfRule>
  </conditionalFormatting>
  <conditionalFormatting sqref="IQ1:IS1 IU1">
    <cfRule type="cellIs" dxfId="8" priority="10" operator="lessThan">
      <formula>3.95</formula>
    </cfRule>
  </conditionalFormatting>
  <conditionalFormatting sqref="IT1">
    <cfRule type="cellIs" dxfId="7" priority="9" operator="lessThan">
      <formula>3.95</formula>
    </cfRule>
  </conditionalFormatting>
  <conditionalFormatting sqref="JB2:JB14">
    <cfRule type="cellIs" dxfId="6" priority="8" operator="lessThan">
      <formula>3.95</formula>
    </cfRule>
  </conditionalFormatting>
  <conditionalFormatting sqref="JB1:JD1 JF1">
    <cfRule type="cellIs" dxfId="5" priority="7" operator="lessThan">
      <formula>3.95</formula>
    </cfRule>
  </conditionalFormatting>
  <conditionalFormatting sqref="JE1">
    <cfRule type="cellIs" dxfId="4" priority="6" operator="lessThan">
      <formula>3.95</formula>
    </cfRule>
  </conditionalFormatting>
  <conditionalFormatting sqref="JM1:JM14 JX1:JX14 KI2:KI14">
    <cfRule type="cellIs" dxfId="3" priority="5" operator="lessThan">
      <formula>3.95</formula>
    </cfRule>
  </conditionalFormatting>
  <conditionalFormatting sqref="JO1 JQ1 JZ1 KB1 KI1:KM1">
    <cfRule type="cellIs" dxfId="2" priority="4" operator="lessThan">
      <formula>3.95</formula>
    </cfRule>
  </conditionalFormatting>
  <conditionalFormatting sqref="JP1">
    <cfRule type="cellIs" dxfId="1" priority="3" operator="lessThan">
      <formula>3.95</formula>
    </cfRule>
  </conditionalFormatting>
  <conditionalFormatting sqref="J3:J14">
    <cfRule type="cellIs" dxfId="0" priority="1" stopIfTrue="1" operator="lessThan">
      <formula>4.95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25"/>
  <sheetViews>
    <sheetView zoomScaleNormal="100" workbookViewId="0">
      <pane xSplit="5" ySplit="1" topLeftCell="F20" activePane="bottomRight" state="frozen"/>
      <selection pane="topRight" activeCell="F1" sqref="F1"/>
      <selection pane="bottomLeft" activeCell="A2" sqref="A2"/>
      <selection pane="bottomRight" activeCell="E2" sqref="E2:E25"/>
    </sheetView>
  </sheetViews>
  <sheetFormatPr defaultColWidth="9.125" defaultRowHeight="16.5" x14ac:dyDescent="0.25"/>
  <cols>
    <col min="1" max="1" width="5.25" style="4" customWidth="1"/>
    <col min="2" max="2" width="7.375" style="4" customWidth="1"/>
    <col min="3" max="3" width="17.125" style="4" customWidth="1"/>
    <col min="4" max="4" width="23" style="4" customWidth="1"/>
    <col min="5" max="5" width="9.125" style="4"/>
    <col min="6" max="6" width="22.625" style="4" customWidth="1"/>
    <col min="7" max="7" width="15.625" style="13" customWidth="1"/>
    <col min="8" max="8" width="11.375" style="4" customWidth="1"/>
    <col min="9" max="9" width="12.375" style="4" customWidth="1"/>
    <col min="10" max="10" width="4.875" style="4" customWidth="1"/>
    <col min="11" max="11" width="5" style="4" customWidth="1"/>
    <col min="12" max="12" width="5.125" style="4" customWidth="1"/>
    <col min="13" max="13" width="5" style="4" customWidth="1"/>
    <col min="14" max="14" width="4.625" style="4" customWidth="1"/>
    <col min="15" max="15" width="5.125" style="4" customWidth="1"/>
    <col min="16" max="16" width="5.875" style="4" customWidth="1"/>
    <col min="17" max="17" width="4.875" style="4" customWidth="1"/>
    <col min="18" max="39" width="4.625" style="4" customWidth="1"/>
    <col min="40" max="50" width="4.75" style="4" customWidth="1"/>
    <col min="51" max="72" width="4.375" style="4" customWidth="1"/>
    <col min="73" max="83" width="4.625" style="4" customWidth="1"/>
    <col min="84" max="84" width="5.375" style="4" customWidth="1"/>
    <col min="85" max="85" width="6" style="4" customWidth="1"/>
    <col min="86" max="86" width="6.125" style="4" customWidth="1"/>
    <col min="87" max="87" width="13.125" style="4" customWidth="1"/>
    <col min="88" max="88" width="6" style="4" customWidth="1"/>
    <col min="89" max="89" width="9.25" style="4" customWidth="1"/>
    <col min="90" max="90" width="12.75" style="4" customWidth="1"/>
    <col min="91" max="91" width="9.125" style="4"/>
    <col min="92" max="168" width="5" style="4" customWidth="1"/>
    <col min="169" max="169" width="4.75" style="4" customWidth="1"/>
    <col min="170" max="170" width="6.625" style="4" customWidth="1"/>
    <col min="171" max="171" width="7.25" style="4" customWidth="1"/>
    <col min="172" max="172" width="9.125" style="4" customWidth="1"/>
    <col min="173" max="173" width="5.375" style="4" customWidth="1"/>
    <col min="174" max="174" width="7" style="4" customWidth="1"/>
    <col min="175" max="176" width="6.625" style="4" customWidth="1"/>
    <col min="177" max="177" width="7.875" style="4" customWidth="1"/>
    <col min="178" max="178" width="10.125" style="4" customWidth="1"/>
    <col min="179" max="179" width="10.375" style="4" customWidth="1"/>
    <col min="180" max="180" width="8.5" style="4" customWidth="1"/>
    <col min="181" max="268" width="5.25" style="4" customWidth="1"/>
    <col min="269" max="271" width="6.625" style="4" customWidth="1"/>
    <col min="272" max="16384" width="9.125" style="4"/>
  </cols>
  <sheetData>
    <row r="1" spans="1:272" ht="218.25" customHeight="1" x14ac:dyDescent="0.25">
      <c r="A1" s="131" t="s">
        <v>0</v>
      </c>
      <c r="B1" s="132" t="s">
        <v>1</v>
      </c>
      <c r="C1" s="132" t="s">
        <v>2</v>
      </c>
      <c r="D1" s="132" t="s">
        <v>3</v>
      </c>
      <c r="E1" s="133" t="s">
        <v>4</v>
      </c>
      <c r="F1" s="338" t="s">
        <v>70</v>
      </c>
      <c r="G1" s="571" t="s">
        <v>5</v>
      </c>
      <c r="H1" s="338" t="s">
        <v>6</v>
      </c>
      <c r="I1" s="572" t="s">
        <v>7</v>
      </c>
      <c r="J1" s="135" t="s">
        <v>1367</v>
      </c>
      <c r="K1" s="136" t="s">
        <v>8</v>
      </c>
      <c r="L1" s="137" t="s">
        <v>9</v>
      </c>
      <c r="M1" s="138" t="s">
        <v>1368</v>
      </c>
      <c r="N1" s="135" t="s">
        <v>106</v>
      </c>
      <c r="O1" s="136" t="s">
        <v>10</v>
      </c>
      <c r="P1" s="137" t="s">
        <v>11</v>
      </c>
      <c r="Q1" s="139" t="s">
        <v>1369</v>
      </c>
      <c r="R1" s="19" t="s">
        <v>71</v>
      </c>
      <c r="S1" s="20" t="s">
        <v>110</v>
      </c>
      <c r="T1" s="20" t="s">
        <v>111</v>
      </c>
      <c r="U1" s="21" t="s">
        <v>112</v>
      </c>
      <c r="V1" s="22" t="s">
        <v>1434</v>
      </c>
      <c r="W1" s="231" t="s">
        <v>1371</v>
      </c>
      <c r="X1" s="23" t="s">
        <v>114</v>
      </c>
      <c r="Y1" s="57" t="s">
        <v>115</v>
      </c>
      <c r="Z1" s="24" t="s">
        <v>1435</v>
      </c>
      <c r="AA1" s="25" t="s">
        <v>113</v>
      </c>
      <c r="AB1" s="26" t="s">
        <v>113</v>
      </c>
      <c r="AC1" s="19" t="s">
        <v>71</v>
      </c>
      <c r="AD1" s="20" t="s">
        <v>88</v>
      </c>
      <c r="AE1" s="20" t="s">
        <v>89</v>
      </c>
      <c r="AF1" s="21" t="s">
        <v>90</v>
      </c>
      <c r="AG1" s="22" t="s">
        <v>1436</v>
      </c>
      <c r="AH1" s="231" t="s">
        <v>1437</v>
      </c>
      <c r="AI1" s="23" t="s">
        <v>91</v>
      </c>
      <c r="AJ1" s="57" t="s">
        <v>92</v>
      </c>
      <c r="AK1" s="44" t="s">
        <v>1438</v>
      </c>
      <c r="AL1" s="25" t="s">
        <v>109</v>
      </c>
      <c r="AM1" s="26" t="s">
        <v>109</v>
      </c>
      <c r="AN1" s="19" t="s">
        <v>71</v>
      </c>
      <c r="AO1" s="20" t="s">
        <v>93</v>
      </c>
      <c r="AP1" s="20" t="s">
        <v>94</v>
      </c>
      <c r="AQ1" s="21" t="s">
        <v>95</v>
      </c>
      <c r="AR1" s="22" t="s">
        <v>1373</v>
      </c>
      <c r="AS1" s="231" t="s">
        <v>1439</v>
      </c>
      <c r="AT1" s="23" t="s">
        <v>96</v>
      </c>
      <c r="AU1" s="57" t="s">
        <v>97</v>
      </c>
      <c r="AV1" s="44" t="s">
        <v>1440</v>
      </c>
      <c r="AW1" s="25" t="s">
        <v>98</v>
      </c>
      <c r="AX1" s="26" t="s">
        <v>98</v>
      </c>
      <c r="AY1" s="19" t="s">
        <v>71</v>
      </c>
      <c r="AZ1" s="20" t="s">
        <v>181</v>
      </c>
      <c r="BA1" s="20" t="s">
        <v>182</v>
      </c>
      <c r="BB1" s="21" t="s">
        <v>183</v>
      </c>
      <c r="BC1" s="22" t="s">
        <v>1385</v>
      </c>
      <c r="BD1" s="231" t="s">
        <v>1386</v>
      </c>
      <c r="BE1" s="23" t="s">
        <v>184</v>
      </c>
      <c r="BF1" s="57" t="s">
        <v>185</v>
      </c>
      <c r="BG1" s="44" t="s">
        <v>1387</v>
      </c>
      <c r="BH1" s="25" t="s">
        <v>187</v>
      </c>
      <c r="BI1" s="26" t="s">
        <v>187</v>
      </c>
      <c r="BJ1" s="19" t="s">
        <v>71</v>
      </c>
      <c r="BK1" s="20" t="s">
        <v>688</v>
      </c>
      <c r="BL1" s="20" t="s">
        <v>689</v>
      </c>
      <c r="BM1" s="21" t="s">
        <v>690</v>
      </c>
      <c r="BN1" s="22" t="s">
        <v>194</v>
      </c>
      <c r="BO1" s="329" t="s">
        <v>194</v>
      </c>
      <c r="BP1" s="23" t="s">
        <v>691</v>
      </c>
      <c r="BQ1" s="24" t="s">
        <v>692</v>
      </c>
      <c r="BR1" s="24" t="s">
        <v>693</v>
      </c>
      <c r="BS1" s="25" t="s">
        <v>694</v>
      </c>
      <c r="BT1" s="26" t="s">
        <v>694</v>
      </c>
      <c r="BU1" s="39" t="s">
        <v>71</v>
      </c>
      <c r="BV1" s="20" t="s">
        <v>99</v>
      </c>
      <c r="BW1" s="20" t="s">
        <v>100</v>
      </c>
      <c r="BX1" s="21" t="s">
        <v>101</v>
      </c>
      <c r="BY1" s="22" t="s">
        <v>1379</v>
      </c>
      <c r="BZ1" s="231" t="s">
        <v>1441</v>
      </c>
      <c r="CA1" s="23" t="s">
        <v>103</v>
      </c>
      <c r="CB1" s="57" t="s">
        <v>104</v>
      </c>
      <c r="CC1" s="44" t="s">
        <v>1442</v>
      </c>
      <c r="CD1" s="25" t="s">
        <v>102</v>
      </c>
      <c r="CE1" s="26" t="s">
        <v>102</v>
      </c>
      <c r="CF1" s="79" t="s">
        <v>128</v>
      </c>
      <c r="CG1" s="80" t="s">
        <v>1392</v>
      </c>
      <c r="CH1" s="81" t="s">
        <v>1391</v>
      </c>
      <c r="CI1" s="107" t="s">
        <v>143</v>
      </c>
      <c r="CJ1" s="140" t="s">
        <v>131</v>
      </c>
      <c r="CK1" s="141" t="s">
        <v>1393</v>
      </c>
      <c r="CL1" s="107" t="s">
        <v>133</v>
      </c>
      <c r="CM1" s="107" t="s">
        <v>144</v>
      </c>
      <c r="CN1" s="19" t="s">
        <v>71</v>
      </c>
      <c r="CO1" s="20" t="s">
        <v>843</v>
      </c>
      <c r="CP1" s="20" t="s">
        <v>844</v>
      </c>
      <c r="CQ1" s="21" t="s">
        <v>845</v>
      </c>
      <c r="CR1" s="22" t="s">
        <v>1443</v>
      </c>
      <c r="CS1" s="329" t="s">
        <v>1444</v>
      </c>
      <c r="CT1" s="23" t="s">
        <v>846</v>
      </c>
      <c r="CU1" s="24" t="s">
        <v>847</v>
      </c>
      <c r="CV1" s="44" t="s">
        <v>1445</v>
      </c>
      <c r="CW1" s="25" t="s">
        <v>848</v>
      </c>
      <c r="CX1" s="26" t="s">
        <v>848</v>
      </c>
      <c r="CY1" s="19" t="s">
        <v>71</v>
      </c>
      <c r="CZ1" s="20" t="s">
        <v>83</v>
      </c>
      <c r="DA1" s="20" t="s">
        <v>84</v>
      </c>
      <c r="DB1" s="21" t="s">
        <v>85</v>
      </c>
      <c r="DC1" s="22" t="s">
        <v>1446</v>
      </c>
      <c r="DD1" s="329" t="s">
        <v>1447</v>
      </c>
      <c r="DE1" s="23" t="s">
        <v>86</v>
      </c>
      <c r="DF1" s="57" t="s">
        <v>87</v>
      </c>
      <c r="DG1" s="44" t="s">
        <v>1448</v>
      </c>
      <c r="DH1" s="25" t="s">
        <v>108</v>
      </c>
      <c r="DI1" s="26" t="s">
        <v>108</v>
      </c>
      <c r="DJ1" s="19" t="s">
        <v>71</v>
      </c>
      <c r="DK1" s="20" t="s">
        <v>849</v>
      </c>
      <c r="DL1" s="20" t="s">
        <v>850</v>
      </c>
      <c r="DM1" s="21" t="s">
        <v>851</v>
      </c>
      <c r="DN1" s="22" t="s">
        <v>1449</v>
      </c>
      <c r="DO1" s="329" t="s">
        <v>1450</v>
      </c>
      <c r="DP1" s="23" t="s">
        <v>852</v>
      </c>
      <c r="DQ1" s="24" t="s">
        <v>853</v>
      </c>
      <c r="DR1" s="44" t="s">
        <v>1451</v>
      </c>
      <c r="DS1" s="25" t="s">
        <v>854</v>
      </c>
      <c r="DT1" s="26" t="s">
        <v>855</v>
      </c>
      <c r="DU1" s="19" t="s">
        <v>71</v>
      </c>
      <c r="DV1" s="20" t="s">
        <v>856</v>
      </c>
      <c r="DW1" s="20" t="s">
        <v>857</v>
      </c>
      <c r="DX1" s="21" t="s">
        <v>858</v>
      </c>
      <c r="DY1" s="22" t="s">
        <v>1452</v>
      </c>
      <c r="DZ1" s="329" t="s">
        <v>1453</v>
      </c>
      <c r="EA1" s="23" t="s">
        <v>860</v>
      </c>
      <c r="EB1" s="24" t="s">
        <v>861</v>
      </c>
      <c r="EC1" s="44" t="s">
        <v>1454</v>
      </c>
      <c r="ED1" s="25" t="s">
        <v>859</v>
      </c>
      <c r="EE1" s="26" t="s">
        <v>862</v>
      </c>
      <c r="EF1" s="19" t="s">
        <v>71</v>
      </c>
      <c r="EG1" s="20" t="s">
        <v>863</v>
      </c>
      <c r="EH1" s="20" t="s">
        <v>864</v>
      </c>
      <c r="EI1" s="21" t="s">
        <v>865</v>
      </c>
      <c r="EJ1" s="22" t="s">
        <v>1455</v>
      </c>
      <c r="EK1" s="329" t="s">
        <v>1455</v>
      </c>
      <c r="EL1" s="23" t="s">
        <v>866</v>
      </c>
      <c r="EM1" s="24" t="s">
        <v>867</v>
      </c>
      <c r="EN1" s="44" t="s">
        <v>1456</v>
      </c>
      <c r="EO1" s="25" t="s">
        <v>868</v>
      </c>
      <c r="EP1" s="26" t="s">
        <v>868</v>
      </c>
      <c r="EQ1" s="19" t="s">
        <v>71</v>
      </c>
      <c r="ER1" s="20" t="s">
        <v>869</v>
      </c>
      <c r="ES1" s="20" t="s">
        <v>870</v>
      </c>
      <c r="ET1" s="21" t="s">
        <v>871</v>
      </c>
      <c r="EU1" s="22" t="s">
        <v>1457</v>
      </c>
      <c r="EV1" s="329" t="s">
        <v>1458</v>
      </c>
      <c r="EW1" s="23" t="s">
        <v>872</v>
      </c>
      <c r="EX1" s="24" t="s">
        <v>873</v>
      </c>
      <c r="EY1" s="44" t="s">
        <v>1459</v>
      </c>
      <c r="EZ1" s="25" t="s">
        <v>874</v>
      </c>
      <c r="FA1" s="26" t="s">
        <v>874</v>
      </c>
      <c r="FB1" s="19" t="s">
        <v>71</v>
      </c>
      <c r="FC1" s="20" t="s">
        <v>1049</v>
      </c>
      <c r="FD1" s="20" t="s">
        <v>1050</v>
      </c>
      <c r="FE1" s="21" t="s">
        <v>1051</v>
      </c>
      <c r="FF1" s="22" t="s">
        <v>1460</v>
      </c>
      <c r="FG1" s="329" t="s">
        <v>1461</v>
      </c>
      <c r="FH1" s="23" t="s">
        <v>1052</v>
      </c>
      <c r="FI1" s="24" t="s">
        <v>1053</v>
      </c>
      <c r="FJ1" s="44" t="s">
        <v>1462</v>
      </c>
      <c r="FK1" s="25" t="s">
        <v>1054</v>
      </c>
      <c r="FL1" s="26" t="s">
        <v>1054</v>
      </c>
      <c r="FM1" s="678" t="s">
        <v>1078</v>
      </c>
      <c r="FN1" s="679" t="s">
        <v>1415</v>
      </c>
      <c r="FO1" s="680" t="s">
        <v>1463</v>
      </c>
      <c r="FP1" s="681" t="s">
        <v>1081</v>
      </c>
      <c r="FQ1" s="678" t="s">
        <v>1082</v>
      </c>
      <c r="FR1" s="679" t="s">
        <v>1417</v>
      </c>
      <c r="FS1" s="682" t="s">
        <v>1464</v>
      </c>
      <c r="FT1" s="681" t="s">
        <v>1085</v>
      </c>
      <c r="FU1" s="683" t="s">
        <v>1086</v>
      </c>
      <c r="FV1" s="681" t="s">
        <v>1087</v>
      </c>
      <c r="FW1" s="684" t="s">
        <v>1088</v>
      </c>
      <c r="FX1" s="809" t="s">
        <v>1364</v>
      </c>
      <c r="FY1" s="19" t="s">
        <v>71</v>
      </c>
      <c r="FZ1" s="20" t="s">
        <v>1123</v>
      </c>
      <c r="GA1" s="20" t="s">
        <v>1124</v>
      </c>
      <c r="GB1" s="21" t="s">
        <v>1125</v>
      </c>
      <c r="GC1" s="22" t="s">
        <v>1465</v>
      </c>
      <c r="GD1" s="329" t="s">
        <v>1466</v>
      </c>
      <c r="GE1" s="23" t="s">
        <v>1126</v>
      </c>
      <c r="GF1" s="24" t="s">
        <v>1127</v>
      </c>
      <c r="GG1" s="44" t="s">
        <v>1467</v>
      </c>
      <c r="GH1" s="25" t="s">
        <v>1128</v>
      </c>
      <c r="GI1" s="26" t="s">
        <v>1128</v>
      </c>
      <c r="GJ1" s="19" t="s">
        <v>71</v>
      </c>
      <c r="GK1" s="20" t="s">
        <v>1129</v>
      </c>
      <c r="GL1" s="20" t="s">
        <v>1130</v>
      </c>
      <c r="GM1" s="21" t="s">
        <v>1131</v>
      </c>
      <c r="GN1" s="22" t="s">
        <v>1468</v>
      </c>
      <c r="GO1" s="329" t="s">
        <v>1469</v>
      </c>
      <c r="GP1" s="23" t="s">
        <v>1132</v>
      </c>
      <c r="GQ1" s="24" t="s">
        <v>1133</v>
      </c>
      <c r="GR1" s="44" t="s">
        <v>1470</v>
      </c>
      <c r="GS1" s="25" t="s">
        <v>1134</v>
      </c>
      <c r="GT1" s="26" t="s">
        <v>1135</v>
      </c>
      <c r="GU1" s="19" t="s">
        <v>71</v>
      </c>
      <c r="GV1" s="20" t="s">
        <v>1136</v>
      </c>
      <c r="GW1" s="20" t="s">
        <v>1137</v>
      </c>
      <c r="GX1" s="21" t="s">
        <v>1138</v>
      </c>
      <c r="GY1" s="22" t="s">
        <v>1471</v>
      </c>
      <c r="GZ1" s="329" t="s">
        <v>1472</v>
      </c>
      <c r="HA1" s="23" t="s">
        <v>1139</v>
      </c>
      <c r="HB1" s="24" t="s">
        <v>1140</v>
      </c>
      <c r="HC1" s="44" t="s">
        <v>1473</v>
      </c>
      <c r="HD1" s="25" t="s">
        <v>1141</v>
      </c>
      <c r="HE1" s="26" t="s">
        <v>1142</v>
      </c>
      <c r="HF1" s="19" t="s">
        <v>71</v>
      </c>
      <c r="HG1" s="20" t="s">
        <v>1143</v>
      </c>
      <c r="HH1" s="20" t="s">
        <v>1144</v>
      </c>
      <c r="HI1" s="21" t="s">
        <v>1145</v>
      </c>
      <c r="HJ1" s="22" t="s">
        <v>1474</v>
      </c>
      <c r="HK1" s="329" t="s">
        <v>1475</v>
      </c>
      <c r="HL1" s="23" t="s">
        <v>1147</v>
      </c>
      <c r="HM1" s="24" t="s">
        <v>1148</v>
      </c>
      <c r="HN1" s="44" t="s">
        <v>1476</v>
      </c>
      <c r="HO1" s="25" t="s">
        <v>1146</v>
      </c>
      <c r="HP1" s="26" t="s">
        <v>1146</v>
      </c>
      <c r="HQ1" s="19" t="s">
        <v>71</v>
      </c>
      <c r="HR1" s="20" t="s">
        <v>1149</v>
      </c>
      <c r="HS1" s="20" t="s">
        <v>1150</v>
      </c>
      <c r="HT1" s="21" t="s">
        <v>1151</v>
      </c>
      <c r="HU1" s="22" t="s">
        <v>1477</v>
      </c>
      <c r="HV1" s="329" t="s">
        <v>1478</v>
      </c>
      <c r="HW1" s="23" t="s">
        <v>1153</v>
      </c>
      <c r="HX1" s="24" t="s">
        <v>1154</v>
      </c>
      <c r="HY1" s="44" t="s">
        <v>1479</v>
      </c>
      <c r="HZ1" s="25" t="s">
        <v>1155</v>
      </c>
      <c r="IA1" s="26" t="s">
        <v>1152</v>
      </c>
      <c r="IB1" s="19" t="s">
        <v>71</v>
      </c>
      <c r="IC1" s="20" t="s">
        <v>1156</v>
      </c>
      <c r="ID1" s="20" t="s">
        <v>1157</v>
      </c>
      <c r="IE1" s="21" t="s">
        <v>1158</v>
      </c>
      <c r="IF1" s="22" t="s">
        <v>1480</v>
      </c>
      <c r="IG1" s="329" t="s">
        <v>1481</v>
      </c>
      <c r="IH1" s="23" t="s">
        <v>1159</v>
      </c>
      <c r="II1" s="24" t="s">
        <v>1160</v>
      </c>
      <c r="IJ1" s="44" t="s">
        <v>1482</v>
      </c>
      <c r="IK1" s="25" t="s">
        <v>1161</v>
      </c>
      <c r="IL1" s="26" t="s">
        <v>1161</v>
      </c>
      <c r="IM1" s="19" t="s">
        <v>71</v>
      </c>
      <c r="IN1" s="20" t="s">
        <v>1162</v>
      </c>
      <c r="IO1" s="20" t="s">
        <v>1163</v>
      </c>
      <c r="IP1" s="21" t="s">
        <v>1164</v>
      </c>
      <c r="IQ1" s="22" t="s">
        <v>1483</v>
      </c>
      <c r="IR1" s="329" t="s">
        <v>1484</v>
      </c>
      <c r="IS1" s="23" t="s">
        <v>1165</v>
      </c>
      <c r="IT1" s="24" t="s">
        <v>1166</v>
      </c>
      <c r="IU1" s="44" t="s">
        <v>1485</v>
      </c>
      <c r="IV1" s="25" t="s">
        <v>1167</v>
      </c>
      <c r="IW1" s="26" t="s">
        <v>1167</v>
      </c>
      <c r="IX1" s="19" t="s">
        <v>71</v>
      </c>
      <c r="IY1" s="20" t="s">
        <v>1168</v>
      </c>
      <c r="IZ1" s="20" t="s">
        <v>1169</v>
      </c>
      <c r="JA1" s="21" t="s">
        <v>1170</v>
      </c>
      <c r="JB1" s="22" t="s">
        <v>1486</v>
      </c>
      <c r="JC1" s="329" t="s">
        <v>1487</v>
      </c>
      <c r="JD1" s="23" t="s">
        <v>1172</v>
      </c>
      <c r="JE1" s="24" t="s">
        <v>1173</v>
      </c>
      <c r="JF1" s="44" t="s">
        <v>1488</v>
      </c>
      <c r="JG1" s="25" t="s">
        <v>1174</v>
      </c>
      <c r="JH1" s="26" t="s">
        <v>1171</v>
      </c>
      <c r="JI1" s="79" t="s">
        <v>1121</v>
      </c>
      <c r="JJ1" s="80" t="s">
        <v>1813</v>
      </c>
      <c r="JK1" s="81" t="s">
        <v>1814</v>
      </c>
    </row>
    <row r="2" spans="1:272" ht="18.75" x14ac:dyDescent="0.3">
      <c r="A2" s="6">
        <v>1</v>
      </c>
      <c r="B2" s="142" t="s">
        <v>235</v>
      </c>
      <c r="C2" s="283" t="s">
        <v>236</v>
      </c>
      <c r="D2" s="284" t="s">
        <v>258</v>
      </c>
      <c r="E2" s="285" t="s">
        <v>19</v>
      </c>
      <c r="F2" s="282"/>
      <c r="G2" s="577" t="s">
        <v>281</v>
      </c>
      <c r="H2" s="282" t="s">
        <v>169</v>
      </c>
      <c r="I2" s="282" t="s">
        <v>179</v>
      </c>
      <c r="J2" s="174">
        <v>7.4</v>
      </c>
      <c r="K2" s="8" t="str">
        <f>IF(J2&gt;=8.5,"A",IF(J2&gt;=8,"B+",IF(J2&gt;=7,"B",IF(J2&gt;=6.5,"C+",IF(J2&gt;=5.5,"C",IF(J2&gt;=5,"D+",IF(J2&gt;=4,"D","F")))))))</f>
        <v>B</v>
      </c>
      <c r="L2" s="9">
        <f>IF(K2="A",4,IF(K2="B+",3.5,IF(K2="B",3,IF(K2="C+",2.5,IF(K2="C",2,IF(K2="D+",1.5,IF(K2="D",1,0)))))))</f>
        <v>3</v>
      </c>
      <c r="M2" s="168" t="str">
        <f>TEXT(L2,"0.0")</f>
        <v>3.0</v>
      </c>
      <c r="N2" s="176">
        <v>8</v>
      </c>
      <c r="O2" s="8" t="str">
        <f>IF(N2&gt;=8.5,"A",IF(N2&gt;=8,"B+",IF(N2&gt;=7,"B",IF(N2&gt;=6.5,"C+",IF(N2&gt;=5.5,"C",IF(N2&gt;=5,"D+",IF(N2&gt;=4,"D","F")))))))</f>
        <v>B+</v>
      </c>
      <c r="P2" s="9">
        <f>IF(O2="A",4,IF(O2="B+",3.5,IF(O2="B",3,IF(O2="C+",2.5,IF(O2="C",2,IF(O2="D+",1.5,IF(O2="D",1,0)))))))</f>
        <v>3.5</v>
      </c>
      <c r="Q2" s="168" t="str">
        <f>TEXT(P2,"0.0")</f>
        <v>3.5</v>
      </c>
      <c r="R2" s="176">
        <v>8.8000000000000007</v>
      </c>
      <c r="S2" s="27">
        <v>9</v>
      </c>
      <c r="T2" s="47"/>
      <c r="U2" s="33">
        <f>ROUND((R2*0.4+S2*0.6),1)</f>
        <v>8.9</v>
      </c>
      <c r="V2" s="34">
        <f>ROUND(MAX((R2*0.4+S2*0.6),(R2*0.4+T2*0.6)),1)</f>
        <v>8.9</v>
      </c>
      <c r="W2" s="233" t="str">
        <f>TEXT(V2,"0.0")</f>
        <v>8.9</v>
      </c>
      <c r="X2" s="35" t="str">
        <f>IF(V2&gt;=8.5,"A",IF(V2&gt;=8,"B+",IF(V2&gt;=7,"B",IF(V2&gt;=6.5,"C+",IF(V2&gt;=5.5,"C",IF(V2&gt;=5,"D+",IF(V2&gt;=4,"D","F")))))))</f>
        <v>A</v>
      </c>
      <c r="Y2" s="36">
        <f>IF(X2="A",4,IF(X2="B+",3.5,IF(X2="B",3,IF(X2="C+",2.5,IF(X2="C",2,IF(X2="D+",1.5,IF(X2="D",1,0)))))))</f>
        <v>4</v>
      </c>
      <c r="Z2" s="36" t="str">
        <f>TEXT(Y2,"0.0")</f>
        <v>4.0</v>
      </c>
      <c r="AA2" s="32">
        <v>4</v>
      </c>
      <c r="AB2" s="160">
        <v>4</v>
      </c>
      <c r="AC2" s="176">
        <v>8</v>
      </c>
      <c r="AD2" s="278">
        <v>9</v>
      </c>
      <c r="AE2" s="78"/>
      <c r="AF2" s="33">
        <f>ROUND((AC2*0.4+AD2*0.6),1)</f>
        <v>8.6</v>
      </c>
      <c r="AG2" s="34">
        <f>ROUND(MAX((AC2*0.4+AD2*0.6),(AC2*0.4+AE2*0.6)),1)</f>
        <v>8.6</v>
      </c>
      <c r="AH2" s="233" t="str">
        <f>TEXT(AG2,"0.0")</f>
        <v>8.6</v>
      </c>
      <c r="AI2" s="35" t="str">
        <f>IF(AG2&gt;=8.5,"A",IF(AG2&gt;=8,"B+",IF(AG2&gt;=7,"B",IF(AG2&gt;=6.5,"C+",IF(AG2&gt;=5.5,"C",IF(AG2&gt;=5,"D+",IF(AG2&gt;=4,"D","F")))))))</f>
        <v>A</v>
      </c>
      <c r="AJ2" s="36">
        <f>IF(AI2="A",4,IF(AI2="B+",3.5,IF(AI2="B",3,IF(AI2="C+",2.5,IF(AI2="C",2,IF(AI2="D+",1.5,IF(AI2="D",1,0)))))))</f>
        <v>4</v>
      </c>
      <c r="AK2" s="36" t="str">
        <f>TEXT(AJ2,"0.0")</f>
        <v>4.0</v>
      </c>
      <c r="AL2" s="32">
        <v>4</v>
      </c>
      <c r="AM2" s="160">
        <v>4</v>
      </c>
      <c r="AN2" s="176">
        <v>9.3000000000000007</v>
      </c>
      <c r="AO2" s="278">
        <v>7</v>
      </c>
      <c r="AP2" s="230"/>
      <c r="AQ2" s="33">
        <f>ROUND((AN2*0.4+AO2*0.6),1)</f>
        <v>7.9</v>
      </c>
      <c r="AR2" s="234">
        <f>ROUND(MAX((AN2*0.4+AO2*0.6),(AN2*0.4+AP2*0.6)),1)</f>
        <v>7.9</v>
      </c>
      <c r="AS2" s="233" t="str">
        <f>TEXT(AR2,"0.0")</f>
        <v>7.9</v>
      </c>
      <c r="AT2" s="35" t="str">
        <f>IF(AR2&gt;=8.5,"A",IF(AR2&gt;=8,"B+",IF(AR2&gt;=7,"B",IF(AR2&gt;=6.5,"C+",IF(AR2&gt;=5.5,"C",IF(AR2&gt;=5,"D+",IF(AR2&gt;=4,"D","F")))))))</f>
        <v>B</v>
      </c>
      <c r="AU2" s="36">
        <f>IF(AT2="A",4,IF(AT2="B+",3.5,IF(AT2="B",3,IF(AT2="C+",2.5,IF(AT2="C",2,IF(AT2="D+",1.5,IF(AT2="D",1,0)))))))</f>
        <v>3</v>
      </c>
      <c r="AV2" s="36" t="str">
        <f>TEXT(AU2,"0.0")</f>
        <v>3.0</v>
      </c>
      <c r="AW2" s="32">
        <v>2</v>
      </c>
      <c r="AX2" s="160">
        <v>2</v>
      </c>
      <c r="AY2" s="409">
        <v>9</v>
      </c>
      <c r="AZ2" s="49">
        <v>8</v>
      </c>
      <c r="BA2" s="50"/>
      <c r="BB2" s="33">
        <f>ROUND((AY2*0.4+AZ2*0.6),1)</f>
        <v>8.4</v>
      </c>
      <c r="BC2" s="34">
        <f>ROUND(MAX((AY2*0.4+AZ2*0.6),(AY2*0.4+BA2*0.6)),1)</f>
        <v>8.4</v>
      </c>
      <c r="BD2" s="233" t="str">
        <f>TEXT(BC2,"0.0")</f>
        <v>8.4</v>
      </c>
      <c r="BE2" s="35" t="str">
        <f>IF(BC2&gt;=8.5,"A",IF(BC2&gt;=8,"B+",IF(BC2&gt;=7,"B",IF(BC2&gt;=6.5,"C+",IF(BC2&gt;=5.5,"C",IF(BC2&gt;=5,"D+",IF(BC2&gt;=4,"D","F")))))))</f>
        <v>B+</v>
      </c>
      <c r="BF2" s="36">
        <f>IF(BE2="A",4,IF(BE2="B+",3.5,IF(BE2="B",3,IF(BE2="C+",2.5,IF(BE2="C",2,IF(BE2="D+",1.5,IF(BE2="D",1,0)))))))</f>
        <v>3.5</v>
      </c>
      <c r="BG2" s="36" t="str">
        <f>TEXT(BF2,"0.0")</f>
        <v>3.5</v>
      </c>
      <c r="BH2" s="32">
        <v>1</v>
      </c>
      <c r="BI2" s="160">
        <v>1</v>
      </c>
      <c r="BJ2" s="191">
        <v>8.6</v>
      </c>
      <c r="BK2" s="278">
        <v>9</v>
      </c>
      <c r="BL2" s="78"/>
      <c r="BM2" s="208">
        <f>ROUND((BJ2*0.4+BK2*0.6),1)</f>
        <v>8.8000000000000007</v>
      </c>
      <c r="BN2" s="34">
        <f>ROUND(MAX((BJ2*0.4+BK2*0.6),(BJ2*0.4+BL2*0.6)),1)</f>
        <v>8.8000000000000007</v>
      </c>
      <c r="BO2" s="233" t="str">
        <f>TEXT(BN2,"0.0")</f>
        <v>8.8</v>
      </c>
      <c r="BP2" s="210" t="str">
        <f t="shared" ref="BP2:BP23" si="0">IF(BN2&gt;=8.5,"A",IF(BN2&gt;=8,"B+",IF(BN2&gt;=7,"B",IF(BN2&gt;=6.5,"C+",IF(BN2&gt;=5.5,"C",IF(BN2&gt;=5,"D+",IF(BN2&gt;=4,"D","F")))))))</f>
        <v>A</v>
      </c>
      <c r="BQ2" s="209">
        <f t="shared" ref="BQ2:BQ23" si="1">IF(BP2="A",4,IF(BP2="B+",3.5,IF(BP2="B",3,IF(BP2="C+",2.5,IF(BP2="C",2,IF(BP2="D+",1.5,IF(BP2="D",1,0)))))))</f>
        <v>4</v>
      </c>
      <c r="BR2" s="209" t="str">
        <f t="shared" ref="BR2:BR23" si="2">TEXT(BQ2,"0.0")</f>
        <v>4.0</v>
      </c>
      <c r="BS2" s="211">
        <v>3</v>
      </c>
      <c r="BT2" s="160">
        <v>3</v>
      </c>
      <c r="BU2" s="158">
        <v>8</v>
      </c>
      <c r="BV2" s="66">
        <v>10</v>
      </c>
      <c r="BW2" s="50"/>
      <c r="BX2" s="33">
        <f>ROUND((BU2*0.4+BV2*0.6),1)</f>
        <v>9.1999999999999993</v>
      </c>
      <c r="BY2" s="34">
        <f>ROUND(MAX((BU2*0.4+BV2*0.6),(BU2*0.4+BW2*0.6)),1)</f>
        <v>9.1999999999999993</v>
      </c>
      <c r="BZ2" s="233" t="str">
        <f>TEXT(BY2,"0.0")</f>
        <v>9.2</v>
      </c>
      <c r="CA2" s="35" t="str">
        <f>IF(BY2&gt;=8.5,"A",IF(BY2&gt;=8,"B+",IF(BY2&gt;=7,"B",IF(BY2&gt;=6.5,"C+",IF(BY2&gt;=5.5,"C",IF(BY2&gt;=5,"D+",IF(BY2&gt;=4,"D","F")))))))</f>
        <v>A</v>
      </c>
      <c r="CB2" s="36">
        <f>IF(CA2="A",4,IF(CA2="B+",3.5,IF(CA2="B",3,IF(CA2="C+",2.5,IF(CA2="C",2,IF(CA2="D+",1.5,IF(CA2="D",1,0)))))))</f>
        <v>4</v>
      </c>
      <c r="CC2" s="36" t="str">
        <f>TEXT(CB2,"0.0")</f>
        <v>4.0</v>
      </c>
      <c r="CD2" s="32">
        <v>2</v>
      </c>
      <c r="CE2" s="160">
        <v>2</v>
      </c>
      <c r="CF2" s="151">
        <f>AA2+AL2+AW2+BH2+BS2+CD2</f>
        <v>16</v>
      </c>
      <c r="CG2" s="82">
        <f>(Y2*AA2+AJ2*AL2+AU2*AW2+BF2*BH2+BQ2*BS2+CB2*CD2)/CF2</f>
        <v>3.84375</v>
      </c>
      <c r="CH2" s="83" t="str">
        <f>TEXT(CG2,"0.00")</f>
        <v>3.84</v>
      </c>
      <c r="CI2" s="125" t="str">
        <f>IF(AND(CG2&lt;0.8),"Cảnh báo KQHT","Lên lớp")</f>
        <v>Lên lớp</v>
      </c>
      <c r="CJ2" s="126">
        <f>AB2+AM2+AX2+BI2+BT2+CE2</f>
        <v>16</v>
      </c>
      <c r="CK2" s="127">
        <f xml:space="preserve"> (Y2*AB2+AJ2*AM2+AU2*AX2+BF2*BI2+BQ2*BT2+CB2*CE2)/CJ2</f>
        <v>3.84375</v>
      </c>
      <c r="CL2" s="125" t="str">
        <f>IF(AND(CK2&lt;1.2),"Cảnh báo KQHT","Lên lớp")</f>
        <v>Lên lớp</v>
      </c>
      <c r="CM2" s="503"/>
      <c r="CN2" s="409">
        <v>8.8000000000000007</v>
      </c>
      <c r="CO2" s="49">
        <v>9</v>
      </c>
      <c r="CP2" s="50"/>
      <c r="CQ2" s="33">
        <f>ROUND((CN2*0.4+CO2*0.6),1)</f>
        <v>8.9</v>
      </c>
      <c r="CR2" s="34">
        <f>ROUND(MAX((CN2*0.4+CO2*0.6),(CN2*0.4+CP2*0.6)),1)</f>
        <v>8.9</v>
      </c>
      <c r="CS2" s="494" t="str">
        <f>TEXT(CR2,"0.0")</f>
        <v>8.9</v>
      </c>
      <c r="CT2" s="35" t="str">
        <f>IF(CR2&gt;=8.5,"A",IF(CR2&gt;=8,"B+",IF(CR2&gt;=7,"B",IF(CR2&gt;=6.5,"C+",IF(CR2&gt;=5.5,"C",IF(CR2&gt;=5,"D+",IF(CR2&gt;=4,"D","F")))))))</f>
        <v>A</v>
      </c>
      <c r="CU2" s="36">
        <f>IF(CT2="A",4,IF(CT2="B+",3.5,IF(CT2="B",3,IF(CT2="C+",2.5,IF(CT2="C",2,IF(CT2="D+",1.5,IF(CT2="D",1,0)))))))</f>
        <v>4</v>
      </c>
      <c r="CV2" s="36" t="str">
        <f>TEXT(CU2,"0.0")</f>
        <v>4.0</v>
      </c>
      <c r="CW2" s="32">
        <v>2</v>
      </c>
      <c r="CX2" s="160">
        <v>2</v>
      </c>
      <c r="CY2" s="224">
        <v>8.6</v>
      </c>
      <c r="CZ2" s="604">
        <v>8</v>
      </c>
      <c r="DA2" s="448"/>
      <c r="DB2" s="28">
        <f>ROUND((CY2*0.4+CZ2*0.6),1)</f>
        <v>8.1999999999999993</v>
      </c>
      <c r="DC2" s="29">
        <f>ROUND(MAX((CY2*0.4+CZ2*0.6),(CY2*0.4+DA2*0.6)),1)</f>
        <v>8.1999999999999993</v>
      </c>
      <c r="DD2" s="501" t="str">
        <f>TEXT(DC2,"0.0")</f>
        <v>8.2</v>
      </c>
      <c r="DE2" s="30" t="str">
        <f>IF(DC2&gt;=8.5,"A",IF(DC2&gt;=8,"B+",IF(DC2&gt;=7,"B",IF(DC2&gt;=6.5,"C+",IF(DC2&gt;=5.5,"C",IF(DC2&gt;=5,"D+",IF(DC2&gt;=4,"D","F")))))))</f>
        <v>B+</v>
      </c>
      <c r="DF2" s="31">
        <f>IF(DE2="A",4,IF(DE2="B+",3.5,IF(DE2="B",3,IF(DE2="C+",2.5,IF(DE2="C",2,IF(DE2="D+",1.5,IF(DE2="D",1,0)))))))</f>
        <v>3.5</v>
      </c>
      <c r="DG2" s="31" t="str">
        <f>TEXT(DF2,"0.0")</f>
        <v>3.5</v>
      </c>
      <c r="DH2" s="42">
        <v>2</v>
      </c>
      <c r="DI2" s="43">
        <v>2</v>
      </c>
      <c r="DJ2" s="498">
        <v>8.1999999999999993</v>
      </c>
      <c r="DK2" s="499">
        <v>9</v>
      </c>
      <c r="DL2" s="500"/>
      <c r="DM2" s="28">
        <f>ROUND((DJ2*0.4+DK2*0.6),1)</f>
        <v>8.6999999999999993</v>
      </c>
      <c r="DN2" s="29">
        <f>ROUND(MAX((DJ2*0.4+DK2*0.6),(DJ2*0.4+DL2*0.6)),1)</f>
        <v>8.6999999999999993</v>
      </c>
      <c r="DO2" s="501" t="str">
        <f>TEXT(DN2,"0.0")</f>
        <v>8.7</v>
      </c>
      <c r="DP2" s="30" t="str">
        <f>IF(DN2&gt;=8.5,"A",IF(DN2&gt;=8,"B+",IF(DN2&gt;=7,"B",IF(DN2&gt;=6.5,"C+",IF(DN2&gt;=5.5,"C",IF(DN2&gt;=5,"D+",IF(DN2&gt;=4,"D","F")))))))</f>
        <v>A</v>
      </c>
      <c r="DQ2" s="31">
        <f>IF(DP2="A",4,IF(DP2="B+",3.5,IF(DP2="B",3,IF(DP2="C+",2.5,IF(DP2="C",2,IF(DP2="D+",1.5,IF(DP2="D",1,0)))))))</f>
        <v>4</v>
      </c>
      <c r="DR2" s="31" t="str">
        <f>TEXT(DQ2,"0.0")</f>
        <v>4.0</v>
      </c>
      <c r="DS2" s="42">
        <v>2</v>
      </c>
      <c r="DT2" s="43">
        <v>2</v>
      </c>
      <c r="DU2" s="502">
        <v>9.1999999999999993</v>
      </c>
      <c r="DV2" s="499">
        <v>8</v>
      </c>
      <c r="DW2" s="500"/>
      <c r="DX2" s="28">
        <f>ROUND((DU2*0.4+DV2*0.6),1)</f>
        <v>8.5</v>
      </c>
      <c r="DY2" s="29">
        <f>ROUND(MAX((DU2*0.4+DV2*0.6),(DU2*0.4+DW2*0.6)),1)</f>
        <v>8.5</v>
      </c>
      <c r="DZ2" s="501" t="str">
        <f>TEXT(DY2,"0.0")</f>
        <v>8.5</v>
      </c>
      <c r="EA2" s="30" t="str">
        <f>IF(DY2&gt;=8.5,"A",IF(DY2&gt;=8,"B+",IF(DY2&gt;=7,"B",IF(DY2&gt;=6.5,"C+",IF(DY2&gt;=5.5,"C",IF(DY2&gt;=5,"D+",IF(DY2&gt;=4,"D","F")))))))</f>
        <v>A</v>
      </c>
      <c r="EB2" s="31">
        <f>IF(EA2="A",4,IF(EA2="B+",3.5,IF(EA2="B",3,IF(EA2="C+",2.5,IF(EA2="C",2,IF(EA2="D+",1.5,IF(EA2="D",1,0)))))))</f>
        <v>4</v>
      </c>
      <c r="EC2" s="31" t="str">
        <f>TEXT(EB2,"0.0")</f>
        <v>4.0</v>
      </c>
      <c r="ED2" s="42">
        <v>2</v>
      </c>
      <c r="EE2" s="43">
        <v>2</v>
      </c>
      <c r="EF2" s="498">
        <v>8.6</v>
      </c>
      <c r="EG2" s="673">
        <v>9</v>
      </c>
      <c r="EH2" s="500"/>
      <c r="EI2" s="28">
        <f>ROUND((EF2*0.4+EG2*0.6),1)</f>
        <v>8.8000000000000007</v>
      </c>
      <c r="EJ2" s="29">
        <f>ROUND(MAX((EF2*0.4+EG2*0.6),(EF2*0.4+EH2*0.6)),1)</f>
        <v>8.8000000000000007</v>
      </c>
      <c r="EK2" s="501" t="str">
        <f>TEXT(EJ2,"0.0")</f>
        <v>8.8</v>
      </c>
      <c r="EL2" s="30" t="str">
        <f>IF(EJ2&gt;=8.5,"A",IF(EJ2&gt;=8,"B+",IF(EJ2&gt;=7,"B",IF(EJ2&gt;=6.5,"C+",IF(EJ2&gt;=5.5,"C",IF(EJ2&gt;=5,"D+",IF(EJ2&gt;=4,"D","F")))))))</f>
        <v>A</v>
      </c>
      <c r="EM2" s="31">
        <f>IF(EL2="A",4,IF(EL2="B+",3.5,IF(EL2="B",3,IF(EL2="C+",2.5,IF(EL2="C",2,IF(EL2="D+",1.5,IF(EL2="D",1,0)))))))</f>
        <v>4</v>
      </c>
      <c r="EN2" s="31" t="str">
        <f>TEXT(EM2,"0.0")</f>
        <v>4.0</v>
      </c>
      <c r="EO2" s="42">
        <v>3</v>
      </c>
      <c r="EP2" s="43">
        <v>3</v>
      </c>
      <c r="EQ2" s="409">
        <v>9.3000000000000007</v>
      </c>
      <c r="ER2" s="49">
        <v>9</v>
      </c>
      <c r="ES2" s="50"/>
      <c r="ET2" s="33">
        <f>ROUND((EQ2*0.4+ER2*0.6),1)</f>
        <v>9.1</v>
      </c>
      <c r="EU2" s="34">
        <f>ROUND(MAX((EQ2*0.4+ER2*0.6),(EQ2*0.4+ES2*0.6)),1)</f>
        <v>9.1</v>
      </c>
      <c r="EV2" s="494" t="str">
        <f>TEXT(EU2,"0.0")</f>
        <v>9.1</v>
      </c>
      <c r="EW2" s="35" t="str">
        <f>IF(EU2&gt;=8.5,"A",IF(EU2&gt;=8,"B+",IF(EU2&gt;=7,"B",IF(EU2&gt;=6.5,"C+",IF(EU2&gt;=5.5,"C",IF(EU2&gt;=5,"D+",IF(EU2&gt;=4,"D","F")))))))</f>
        <v>A</v>
      </c>
      <c r="EX2" s="36">
        <f>IF(EW2="A",4,IF(EW2="B+",3.5,IF(EW2="B",3,IF(EW2="C+",2.5,IF(EW2="C",2,IF(EW2="D+",1.5,IF(EW2="D",1,0)))))))</f>
        <v>4</v>
      </c>
      <c r="EY2" s="36" t="str">
        <f>TEXT(EX2,"0.0")</f>
        <v>4.0</v>
      </c>
      <c r="EZ2" s="32">
        <v>4</v>
      </c>
      <c r="FA2" s="160">
        <v>4</v>
      </c>
      <c r="FB2" s="409">
        <v>9</v>
      </c>
      <c r="FC2" s="49">
        <v>9</v>
      </c>
      <c r="FD2" s="50"/>
      <c r="FE2" s="33">
        <f>ROUND((FB2*0.4+FC2*0.6),1)</f>
        <v>9</v>
      </c>
      <c r="FF2" s="34">
        <f>ROUND(MAX((FB2*0.4+FC2*0.6),(FB2*0.4+FD2*0.6)),1)</f>
        <v>9</v>
      </c>
      <c r="FG2" s="494" t="str">
        <f>TEXT(FF2,"0.0")</f>
        <v>9.0</v>
      </c>
      <c r="FH2" s="35" t="str">
        <f>IF(FF2&gt;=8.5,"A",IF(FF2&gt;=8,"B+",IF(FF2&gt;=7,"B",IF(FF2&gt;=6.5,"C+",IF(FF2&gt;=5.5,"C",IF(FF2&gt;=5,"D+",IF(FF2&gt;=4,"D","F")))))))</f>
        <v>A</v>
      </c>
      <c r="FI2" s="36">
        <f>IF(FH2="A",4,IF(FH2="B+",3.5,IF(FH2="B",3,IF(FH2="C+",2.5,IF(FH2="C",2,IF(FH2="D+",1.5,IF(FH2="D",1,0)))))))</f>
        <v>4</v>
      </c>
      <c r="FJ2" s="36" t="str">
        <f>TEXT(FI2,"0.0")</f>
        <v>4.0</v>
      </c>
      <c r="FK2" s="32">
        <v>4</v>
      </c>
      <c r="FL2" s="160">
        <v>4</v>
      </c>
      <c r="FM2" s="694">
        <f>CW2+DH2+DS2+ED2+EO2+EZ2+FK2</f>
        <v>19</v>
      </c>
      <c r="FN2" s="695">
        <f>(CU2*CW2+DF2*DH2+DQ2*DS2+EB2*ED2+EM2*EO2+EX2*EZ2+FI2*FK2)/FM2</f>
        <v>3.9473684210526314</v>
      </c>
      <c r="FO2" s="696" t="str">
        <f>TEXT(FN2,"0.00")</f>
        <v>3.95</v>
      </c>
      <c r="FP2" s="697" t="str">
        <f>IF(AND(FN2&lt;1),"Cảnh báo KQHT","Lên lớp")</f>
        <v>Lên lớp</v>
      </c>
      <c r="FQ2" s="698">
        <f>CF2+FM2</f>
        <v>35</v>
      </c>
      <c r="FR2" s="695">
        <f>(CF2*CG2+FM2*FN2)/FQ2</f>
        <v>3.9</v>
      </c>
      <c r="FS2" s="696" t="str">
        <f>TEXT(FR2,"0.00")</f>
        <v>3.90</v>
      </c>
      <c r="FT2" s="699">
        <f>FL2+FA2+EP2+EE2+DT2+DI2+CX2+CE2+BT2+BI2+AX2+AM2+AB2</f>
        <v>35</v>
      </c>
      <c r="FU2" s="700">
        <f>(FL2*FF2+FA2*EU2+EP2*EJ2+EE2*DY2+DT2*DN2+DI2*DC2+CX2*CR2+CE2*BY2+BT2*BN2+BI2*BC2+AX2*AR2+AM2*AG2+AB2*V2)/FT2</f>
        <v>8.7542857142857162</v>
      </c>
      <c r="FV2" s="701">
        <f>(FL2*FI2+FA2*EX2+EP2*EM2+EE2*EB2+DT2*DQ2+DI2*DF2+CX2*CU2+CE2*CB2+BT2*BQ2+BI2*BF2+AX2*AU2+AM2*AJ2+AB2*Y2)/FT2</f>
        <v>3.9</v>
      </c>
      <c r="FW2" s="738" t="str">
        <f>IF(AND(FV2&lt;1.2),"Cảnh báo KQHT","Lên lớp")</f>
        <v>Lên lớp</v>
      </c>
      <c r="FX2" s="810"/>
      <c r="FY2" s="901">
        <v>9</v>
      </c>
      <c r="FZ2" s="858">
        <v>10</v>
      </c>
      <c r="GA2" s="724"/>
      <c r="GB2" s="725">
        <f>ROUND((FY2*0.4+FZ2*0.6),1)</f>
        <v>9.6</v>
      </c>
      <c r="GC2" s="726">
        <f>ROUND(MAX((FY2*0.4+FZ2*0.6),(FY2*0.4+GA2*0.6)),1)</f>
        <v>9.6</v>
      </c>
      <c r="GD2" s="727" t="str">
        <f>TEXT(GC2,"0.0")</f>
        <v>9.6</v>
      </c>
      <c r="GE2" s="728" t="str">
        <f>IF(GC2&gt;=8.5,"A",IF(GC2&gt;=8,"B+",IF(GC2&gt;=7,"B",IF(GC2&gt;=6.5,"C+",IF(GC2&gt;=5.5,"C",IF(GC2&gt;=5,"D+",IF(GC2&gt;=4,"D","F")))))))</f>
        <v>A</v>
      </c>
      <c r="GF2" s="729">
        <f>IF(GE2="A",4,IF(GE2="B+",3.5,IF(GE2="B",3,IF(GE2="C+",2.5,IF(GE2="C",2,IF(GE2="D+",1.5,IF(GE2="D",1,0)))))))</f>
        <v>4</v>
      </c>
      <c r="GG2" s="729" t="str">
        <f>TEXT(GF2,"0.0")</f>
        <v>4.0</v>
      </c>
      <c r="GH2" s="730">
        <v>2</v>
      </c>
      <c r="GI2" s="739">
        <v>2</v>
      </c>
      <c r="GJ2" s="828">
        <v>9.1</v>
      </c>
      <c r="GK2" s="858">
        <v>9</v>
      </c>
      <c r="GL2" s="724"/>
      <c r="GM2" s="28">
        <f>ROUND((GJ2*0.4+GK2*0.6),1)</f>
        <v>9</v>
      </c>
      <c r="GN2" s="29">
        <f>ROUND(MAX((GJ2*0.4+GK2*0.6),(GJ2*0.4+GL2*0.6)),1)</f>
        <v>9</v>
      </c>
      <c r="GO2" s="494" t="str">
        <f>TEXT(GN2,"0.0")</f>
        <v>9.0</v>
      </c>
      <c r="GP2" s="30" t="str">
        <f>IF(GN2&gt;=8.5,"A",IF(GN2&gt;=8,"B+",IF(GN2&gt;=7,"B",IF(GN2&gt;=6.5,"C+",IF(GN2&gt;=5.5,"C",IF(GN2&gt;=5,"D+",IF(GN2&gt;=4,"D","F")))))))</f>
        <v>A</v>
      </c>
      <c r="GQ2" s="31">
        <f>IF(GP2="A",4,IF(GP2="B+",3.5,IF(GP2="B",3,IF(GP2="C+",2.5,IF(GP2="C",2,IF(GP2="D+",1.5,IF(GP2="D",1,0)))))))</f>
        <v>4</v>
      </c>
      <c r="GR2" s="31" t="str">
        <f>TEXT(GQ2,"0.0")</f>
        <v>4.0</v>
      </c>
      <c r="GS2" s="42">
        <v>3</v>
      </c>
      <c r="GT2" s="43">
        <v>3</v>
      </c>
      <c r="GU2" s="740">
        <v>9</v>
      </c>
      <c r="GV2" s="858">
        <v>9</v>
      </c>
      <c r="GW2" s="724"/>
      <c r="GX2" s="725">
        <f>ROUND((GU2*0.4+GV2*0.6),1)</f>
        <v>9</v>
      </c>
      <c r="GY2" s="726">
        <f>ROUND(MAX((GU2*0.4+GV2*0.6),(GU2*0.4+GW2*0.6)),1)</f>
        <v>9</v>
      </c>
      <c r="GZ2" s="727" t="str">
        <f>TEXT(GY2,"0.0")</f>
        <v>9.0</v>
      </c>
      <c r="HA2" s="728" t="str">
        <f>IF(GY2&gt;=8.5,"A",IF(GY2&gt;=8,"B+",IF(GY2&gt;=7,"B",IF(GY2&gt;=6.5,"C+",IF(GY2&gt;=5.5,"C",IF(GY2&gt;=5,"D+",IF(GY2&gt;=4,"D","F")))))))</f>
        <v>A</v>
      </c>
      <c r="HB2" s="729">
        <f>IF(HA2="A",4,IF(HA2="B+",3.5,IF(HA2="B",3,IF(HA2="C+",2.5,IF(HA2="C",2,IF(HA2="D+",1.5,IF(HA2="D",1,0)))))))</f>
        <v>4</v>
      </c>
      <c r="HC2" s="729" t="str">
        <f>TEXT(HB2,"0.0")</f>
        <v>4.0</v>
      </c>
      <c r="HD2" s="730">
        <v>4</v>
      </c>
      <c r="HE2" s="739">
        <v>4</v>
      </c>
      <c r="HF2" s="966">
        <v>9</v>
      </c>
      <c r="HG2" s="858">
        <v>10</v>
      </c>
      <c r="HH2" s="724"/>
      <c r="HI2" s="725">
        <f>ROUND((HF2*0.4+HG2*0.6),1)</f>
        <v>9.6</v>
      </c>
      <c r="HJ2" s="726">
        <f>ROUND(MAX((HF2*0.4+HG2*0.6),(HF2*0.4+HH2*0.6)),1)</f>
        <v>9.6</v>
      </c>
      <c r="HK2" s="727" t="str">
        <f>TEXT(HJ2,"0.0")</f>
        <v>9.6</v>
      </c>
      <c r="HL2" s="728" t="str">
        <f>IF(HJ2&gt;=8.5,"A",IF(HJ2&gt;=8,"B+",IF(HJ2&gt;=7,"B",IF(HJ2&gt;=6.5,"C+",IF(HJ2&gt;=5.5,"C",IF(HJ2&gt;=5,"D+",IF(HJ2&gt;=4,"D","F")))))))</f>
        <v>A</v>
      </c>
      <c r="HM2" s="729">
        <f>IF(HL2="A",4,IF(HL2="B+",3.5,IF(HL2="B",3,IF(HL2="C+",2.5,IF(HL2="C",2,IF(HL2="D+",1.5,IF(HL2="D",1,0)))))))</f>
        <v>4</v>
      </c>
      <c r="HN2" s="729" t="str">
        <f>TEXT(HM2,"0.0")</f>
        <v>4.0</v>
      </c>
      <c r="HO2" s="730">
        <v>2</v>
      </c>
      <c r="HP2" s="739">
        <v>2</v>
      </c>
      <c r="HQ2" s="741">
        <v>8.8000000000000007</v>
      </c>
      <c r="HR2" s="733">
        <v>9</v>
      </c>
      <c r="HS2" s="732"/>
      <c r="HT2" s="725">
        <f>ROUND((HQ2*0.4+HR2*0.6),1)</f>
        <v>8.9</v>
      </c>
      <c r="HU2" s="726">
        <f>ROUND(MAX((HQ2*0.4+HR2*0.6),(HQ2*0.4+HS2*0.6)),1)</f>
        <v>8.9</v>
      </c>
      <c r="HV2" s="717" t="str">
        <f>TEXT(HU2,"0.0")</f>
        <v>8.9</v>
      </c>
      <c r="HW2" s="728" t="str">
        <f>IF(HU2&gt;=8.5,"A",IF(HU2&gt;=8,"B+",IF(HU2&gt;=7,"B",IF(HU2&gt;=6.5,"C+",IF(HU2&gt;=5.5,"C",IF(HU2&gt;=5,"D+",IF(HU2&gt;=4,"D","F")))))))</f>
        <v>A</v>
      </c>
      <c r="HX2" s="729">
        <f>IF(HW2="A",4,IF(HW2="B+",3.5,IF(HW2="B",3,IF(HW2="C+",2.5,IF(HW2="C",2,IF(HW2="D+",1.5,IF(HW2="D",1,0)))))))</f>
        <v>4</v>
      </c>
      <c r="HY2" s="729" t="str">
        <f>TEXT(HX2,"0.0")</f>
        <v>4.0</v>
      </c>
      <c r="HZ2" s="730">
        <v>5</v>
      </c>
      <c r="IA2" s="739">
        <v>5</v>
      </c>
      <c r="IB2" s="741">
        <v>8</v>
      </c>
      <c r="IC2" s="741">
        <v>9</v>
      </c>
      <c r="ID2" s="732"/>
      <c r="IE2" s="725">
        <f>ROUND((IB2*0.4+IC2*0.6),1)</f>
        <v>8.6</v>
      </c>
      <c r="IF2" s="726">
        <f>ROUND(MAX((IB2*0.4+IC2*0.6),(IB2*0.4+ID2*0.6)),1)</f>
        <v>8.6</v>
      </c>
      <c r="IG2" s="727" t="str">
        <f>TEXT(IF2,"0.0")</f>
        <v>8.6</v>
      </c>
      <c r="IH2" s="728" t="str">
        <f>IF(IF2&gt;=8.5,"A",IF(IF2&gt;=8,"B+",IF(IF2&gt;=7,"B",IF(IF2&gt;=6.5,"C+",IF(IF2&gt;=5.5,"C",IF(IF2&gt;=5,"D+",IF(IF2&gt;=4,"D","F")))))))</f>
        <v>A</v>
      </c>
      <c r="II2" s="729">
        <f>IF(IH2="A",4,IF(IH2="B+",3.5,IF(IH2="B",3,IF(IH2="C+",2.5,IF(IH2="C",2,IF(IH2="D+",1.5,IF(IH2="D",1,0)))))))</f>
        <v>4</v>
      </c>
      <c r="IJ2" s="729" t="str">
        <f>TEXT(II2,"0.0")</f>
        <v>4.0</v>
      </c>
      <c r="IK2" s="730">
        <v>1</v>
      </c>
      <c r="IL2" s="739">
        <v>1</v>
      </c>
      <c r="IM2" s="741">
        <v>9</v>
      </c>
      <c r="IN2" s="723">
        <v>9</v>
      </c>
      <c r="IO2" s="731"/>
      <c r="IP2" s="725">
        <f>ROUND((IM2*0.4+IN2*0.6),1)</f>
        <v>9</v>
      </c>
      <c r="IQ2" s="726">
        <f>ROUND(MAX((IM2*0.4+IN2*0.6),(IM2*0.4+IO2*0.6)),1)</f>
        <v>9</v>
      </c>
      <c r="IR2" s="727" t="str">
        <f>TEXT(IQ2,"0.0")</f>
        <v>9.0</v>
      </c>
      <c r="IS2" s="728" t="str">
        <f>IF(IQ2&gt;=8.5,"A",IF(IQ2&gt;=8,"B+",IF(IQ2&gt;=7,"B",IF(IQ2&gt;=6.5,"C+",IF(IQ2&gt;=5.5,"C",IF(IQ2&gt;=5,"D+",IF(IQ2&gt;=4,"D","F")))))))</f>
        <v>A</v>
      </c>
      <c r="IT2" s="729">
        <f>IF(IS2="A",4,IF(IS2="B+",3.5,IF(IS2="B",3,IF(IS2="C+",2.5,IF(IS2="C",2,IF(IS2="D+",1.5,IF(IS2="D",1,0)))))))</f>
        <v>4</v>
      </c>
      <c r="IU2" s="729" t="str">
        <f>TEXT(IT2,"0.0")</f>
        <v>4.0</v>
      </c>
      <c r="IV2" s="730">
        <v>3</v>
      </c>
      <c r="IW2" s="739">
        <v>3</v>
      </c>
      <c r="IX2" s="741">
        <v>9</v>
      </c>
      <c r="IY2" s="741">
        <v>9</v>
      </c>
      <c r="IZ2" s="732"/>
      <c r="JA2" s="725">
        <f>ROUND((IX2*0.4+IY2*0.6),1)</f>
        <v>9</v>
      </c>
      <c r="JB2" s="726">
        <f>ROUND(MAX((IX2*0.4+IY2*0.6),(IX2*0.4+IZ2*0.6)),1)</f>
        <v>9</v>
      </c>
      <c r="JC2" s="727" t="str">
        <f>TEXT(JB2,"0.0")</f>
        <v>9.0</v>
      </c>
      <c r="JD2" s="728" t="str">
        <f>IF(JB2&gt;=8.5,"A",IF(JB2&gt;=8,"B+",IF(JB2&gt;=7,"B",IF(JB2&gt;=6.5,"C+",IF(JB2&gt;=5.5,"C",IF(JB2&gt;=5,"D+",IF(JB2&gt;=4,"D","F")))))))</f>
        <v>A</v>
      </c>
      <c r="JE2" s="729">
        <f>IF(JD2="A",4,IF(JD2="B+",3.5,IF(JD2="B",3,IF(JD2="C+",2.5,IF(JD2="C",2,IF(JD2="D+",1.5,IF(JD2="D",1,0)))))))</f>
        <v>4</v>
      </c>
      <c r="JF2" s="729" t="str">
        <f>TEXT(JE2,"0.0")</f>
        <v>4.0</v>
      </c>
      <c r="JG2" s="730">
        <v>2</v>
      </c>
      <c r="JH2" s="739">
        <v>2</v>
      </c>
      <c r="JI2" s="742">
        <f>GH2+GS2+HD2+HO2+HZ2+IK2+IV2+JG2</f>
        <v>22</v>
      </c>
      <c r="JJ2" s="734">
        <f>(GF2*GH2+GQ2*GS2+HB2*HD2+HO2*HM2+HX2*HZ2+IK2*II2+IV2*IT2+JG2*JE2)/JI2</f>
        <v>4</v>
      </c>
      <c r="JK2" s="735" t="str">
        <f>TEXT(JJ2,"0.00")</f>
        <v>4.00</v>
      </c>
      <c r="JL2" s="1119"/>
    </row>
    <row r="3" spans="1:272" ht="18.75" x14ac:dyDescent="0.3">
      <c r="A3" s="5">
        <v>2</v>
      </c>
      <c r="B3" s="11" t="s">
        <v>235</v>
      </c>
      <c r="C3" s="270" t="s">
        <v>237</v>
      </c>
      <c r="D3" s="286" t="s">
        <v>259</v>
      </c>
      <c r="E3" s="287" t="s">
        <v>19</v>
      </c>
      <c r="F3" s="276"/>
      <c r="G3" s="288" t="s">
        <v>282</v>
      </c>
      <c r="H3" s="276" t="s">
        <v>169</v>
      </c>
      <c r="I3" s="276" t="s">
        <v>179</v>
      </c>
      <c r="J3" s="788">
        <v>6.2</v>
      </c>
      <c r="K3" s="1104" t="str">
        <f t="shared" ref="K3:K17" si="3">IF(J3&gt;=8.5,"A",IF(J3&gt;=8,"B+",IF(J3&gt;=7,"B",IF(J3&gt;=6.5,"C+",IF(J3&gt;=5.5,"C",IF(J3&gt;=5,"D+",IF(J3&gt;=4,"D","F")))))))</f>
        <v>C</v>
      </c>
      <c r="L3" s="1105">
        <f t="shared" ref="L3:L17" si="4">IF(K3="A",4,IF(K3="B+",3.5,IF(K3="B",3,IF(K3="C+",2.5,IF(K3="C",2,IF(K3="D+",1.5,IF(K3="D",1,0)))))))</f>
        <v>2</v>
      </c>
      <c r="M3" s="1106" t="str">
        <f t="shared" ref="M3:M17" si="5">TEXT(L3,"0.0")</f>
        <v>2.0</v>
      </c>
      <c r="N3" s="197">
        <v>7</v>
      </c>
      <c r="O3" s="1" t="str">
        <f t="shared" ref="O3:O17" si="6">IF(N3&gt;=8.5,"A",IF(N3&gt;=8,"B+",IF(N3&gt;=7,"B",IF(N3&gt;=6.5,"C+",IF(N3&gt;=5.5,"C",IF(N3&gt;=5,"D+",IF(N3&gt;=4,"D","F")))))))</f>
        <v>B</v>
      </c>
      <c r="P3" s="2">
        <f t="shared" ref="P3:P17" si="7">IF(O3="A",4,IF(O3="B+",3.5,IF(O3="B",3,IF(O3="C+",2.5,IF(O3="C",2,IF(O3="D+",1.5,IF(O3="D",1,0)))))))</f>
        <v>3</v>
      </c>
      <c r="Q3" s="170" t="str">
        <f t="shared" ref="Q3:Q17" si="8">TEXT(P3,"0.0")</f>
        <v>3.0</v>
      </c>
      <c r="R3" s="180">
        <v>6.2</v>
      </c>
      <c r="S3" s="55">
        <v>5</v>
      </c>
      <c r="T3" s="55"/>
      <c r="U3" s="28">
        <f t="shared" ref="U3:U23" si="9">ROUND((R3*0.4+S3*0.6),1)</f>
        <v>5.5</v>
      </c>
      <c r="V3" s="29">
        <f t="shared" ref="V3:V23" si="10">ROUND(MAX((R3*0.4+S3*0.6),(R3*0.4+T3*0.6)),1)</f>
        <v>5.5</v>
      </c>
      <c r="W3" s="325" t="str">
        <f t="shared" ref="W3:W23" si="11">TEXT(V3,"0.0")</f>
        <v>5.5</v>
      </c>
      <c r="X3" s="30" t="str">
        <f t="shared" ref="X3:X23" si="12">IF(V3&gt;=8.5,"A",IF(V3&gt;=8,"B+",IF(V3&gt;=7,"B",IF(V3&gt;=6.5,"C+",IF(V3&gt;=5.5,"C",IF(V3&gt;=5,"D+",IF(V3&gt;=4,"D","F")))))))</f>
        <v>C</v>
      </c>
      <c r="Y3" s="31">
        <f t="shared" ref="Y3:Y23" si="13">IF(X3="A",4,IF(X3="B+",3.5,IF(X3="B",3,IF(X3="C+",2.5,IF(X3="C",2,IF(X3="D+",1.5,IF(X3="D",1,0)))))))</f>
        <v>2</v>
      </c>
      <c r="Z3" s="31" t="str">
        <f t="shared" ref="Z3:Z23" si="14">TEXT(Y3,"0.0")</f>
        <v>2.0</v>
      </c>
      <c r="AA3" s="42">
        <v>4</v>
      </c>
      <c r="AB3" s="43">
        <v>4</v>
      </c>
      <c r="AC3" s="181">
        <v>6.9</v>
      </c>
      <c r="AD3" s="93">
        <v>6</v>
      </c>
      <c r="AE3" s="93"/>
      <c r="AF3" s="28">
        <f t="shared" ref="AF3:AF23" si="15">ROUND((AC3*0.4+AD3*0.6),1)</f>
        <v>6.4</v>
      </c>
      <c r="AG3" s="29">
        <f t="shared" ref="AG3:AG23" si="16">ROUND(MAX((AC3*0.4+AD3*0.6),(AC3*0.4+AE3*0.6)),1)</f>
        <v>6.4</v>
      </c>
      <c r="AH3" s="325" t="str">
        <f t="shared" ref="AH3:AH23" si="17">TEXT(AG3,"0.0")</f>
        <v>6.4</v>
      </c>
      <c r="AI3" s="30" t="str">
        <f t="shared" ref="AI3:AI23" si="18">IF(AG3&gt;=8.5,"A",IF(AG3&gt;=8,"B+",IF(AG3&gt;=7,"B",IF(AG3&gt;=6.5,"C+",IF(AG3&gt;=5.5,"C",IF(AG3&gt;=5,"D+",IF(AG3&gt;=4,"D","F")))))))</f>
        <v>C</v>
      </c>
      <c r="AJ3" s="31">
        <f t="shared" ref="AJ3:AJ23" si="19">IF(AI3="A",4,IF(AI3="B+",3.5,IF(AI3="B",3,IF(AI3="C+",2.5,IF(AI3="C",2,IF(AI3="D+",1.5,IF(AI3="D",1,0)))))))</f>
        <v>2</v>
      </c>
      <c r="AK3" s="31" t="str">
        <f t="shared" ref="AK3:AK23" si="20">TEXT(AJ3,"0.0")</f>
        <v>2.0</v>
      </c>
      <c r="AL3" s="42">
        <v>4</v>
      </c>
      <c r="AM3" s="43">
        <v>4</v>
      </c>
      <c r="AN3" s="181">
        <v>7.7</v>
      </c>
      <c r="AO3" s="93">
        <v>8</v>
      </c>
      <c r="AP3" s="243"/>
      <c r="AQ3" s="28">
        <f t="shared" ref="AQ3:AQ23" si="21">ROUND((AN3*0.4+AO3*0.6),1)</f>
        <v>7.9</v>
      </c>
      <c r="AR3" s="463">
        <f t="shared" ref="AR3:AR23" si="22">ROUND(MAX((AN3*0.4+AO3*0.6),(AN3*0.4+AP3*0.6)),1)</f>
        <v>7.9</v>
      </c>
      <c r="AS3" s="325" t="str">
        <f t="shared" ref="AS3:AS17" si="23">TEXT(AR3,"0.0")</f>
        <v>7.9</v>
      </c>
      <c r="AT3" s="30" t="str">
        <f t="shared" ref="AT3:AT23" si="24">IF(AR3&gt;=8.5,"A",IF(AR3&gt;=8,"B+",IF(AR3&gt;=7,"B",IF(AR3&gt;=6.5,"C+",IF(AR3&gt;=5.5,"C",IF(AR3&gt;=5,"D+",IF(AR3&gt;=4,"D","F")))))))</f>
        <v>B</v>
      </c>
      <c r="AU3" s="31">
        <f t="shared" ref="AU3:AU23" si="25">IF(AT3="A",4,IF(AT3="B+",3.5,IF(AT3="B",3,IF(AT3="C+",2.5,IF(AT3="C",2,IF(AT3="D+",1.5,IF(AT3="D",1,0)))))))</f>
        <v>3</v>
      </c>
      <c r="AV3" s="31" t="str">
        <f t="shared" ref="AV3:AV17" si="26">TEXT(AU3,"0.0")</f>
        <v>3.0</v>
      </c>
      <c r="AW3" s="42">
        <v>2</v>
      </c>
      <c r="AX3" s="43">
        <v>2</v>
      </c>
      <c r="AY3" s="48">
        <v>8.6999999999999993</v>
      </c>
      <c r="AZ3" s="70">
        <v>6</v>
      </c>
      <c r="BA3" s="70"/>
      <c r="BB3" s="28">
        <f t="shared" ref="BB3:BB23" si="27">ROUND((AY3*0.4+AZ3*0.6),1)</f>
        <v>7.1</v>
      </c>
      <c r="BC3" s="29">
        <f t="shared" ref="BC3:BC23" si="28">ROUND(MAX((AY3*0.4+AZ3*0.6),(AY3*0.4+BA3*0.6)),1)</f>
        <v>7.1</v>
      </c>
      <c r="BD3" s="325" t="str">
        <f t="shared" ref="BD3:BD23" si="29">TEXT(BC3,"0.0")</f>
        <v>7.1</v>
      </c>
      <c r="BE3" s="30" t="str">
        <f t="shared" ref="BE3:BE23" si="30">IF(BC3&gt;=8.5,"A",IF(BC3&gt;=8,"B+",IF(BC3&gt;=7,"B",IF(BC3&gt;=6.5,"C+",IF(BC3&gt;=5.5,"C",IF(BC3&gt;=5,"D+",IF(BC3&gt;=4,"D","F")))))))</f>
        <v>B</v>
      </c>
      <c r="BF3" s="31">
        <f t="shared" ref="BF3:BF23" si="31">IF(BE3="A",4,IF(BE3="B+",3.5,IF(BE3="B",3,IF(BE3="C+",2.5,IF(BE3="C",2,IF(BE3="D+",1.5,IF(BE3="D",1,0)))))))</f>
        <v>3</v>
      </c>
      <c r="BG3" s="31" t="str">
        <f t="shared" ref="BG3:BG23" si="32">TEXT(BF3,"0.0")</f>
        <v>3.0</v>
      </c>
      <c r="BH3" s="42">
        <v>1</v>
      </c>
      <c r="BI3" s="43">
        <v>1</v>
      </c>
      <c r="BJ3" s="411">
        <v>7.6</v>
      </c>
      <c r="BK3" s="419">
        <v>7</v>
      </c>
      <c r="BL3" s="419"/>
      <c r="BM3" s="225">
        <f t="shared" ref="BM3:BM23" si="33">ROUND((BJ3*0.4+BK3*0.6),1)</f>
        <v>7.2</v>
      </c>
      <c r="BN3" s="29">
        <f t="shared" ref="BN3:BN23" si="34">ROUND(MAX((BJ3*0.4+BK3*0.6),(BJ3*0.4+BL3*0.6)),1)</f>
        <v>7.2</v>
      </c>
      <c r="BO3" s="325" t="str">
        <f t="shared" ref="BO3:BO23" si="35">TEXT(BN3,"0.0")</f>
        <v>7.2</v>
      </c>
      <c r="BP3" s="227" t="str">
        <f t="shared" si="0"/>
        <v>B</v>
      </c>
      <c r="BQ3" s="226">
        <f t="shared" si="1"/>
        <v>3</v>
      </c>
      <c r="BR3" s="226" t="str">
        <f t="shared" si="2"/>
        <v>3.0</v>
      </c>
      <c r="BS3" s="157">
        <v>3</v>
      </c>
      <c r="BT3" s="43">
        <v>3</v>
      </c>
      <c r="BU3" s="181">
        <v>7.3</v>
      </c>
      <c r="BV3" s="70">
        <v>6</v>
      </c>
      <c r="BW3" s="70"/>
      <c r="BX3" s="28">
        <f t="shared" ref="BX3:BX23" si="36">ROUND((BU3*0.4+BV3*0.6),1)</f>
        <v>6.5</v>
      </c>
      <c r="BY3" s="29">
        <f t="shared" ref="BY3:BY23" si="37">ROUND(MAX((BU3*0.4+BV3*0.6),(BU3*0.4+BW3*0.6)),1)</f>
        <v>6.5</v>
      </c>
      <c r="BZ3" s="325" t="str">
        <f t="shared" ref="BZ3:BZ17" si="38">TEXT(BY3,"0.0")</f>
        <v>6.5</v>
      </c>
      <c r="CA3" s="30" t="str">
        <f t="shared" ref="CA3:CA23" si="39">IF(BY3&gt;=8.5,"A",IF(BY3&gt;=8,"B+",IF(BY3&gt;=7,"B",IF(BY3&gt;=6.5,"C+",IF(BY3&gt;=5.5,"C",IF(BY3&gt;=5,"D+",IF(BY3&gt;=4,"D","F")))))))</f>
        <v>C+</v>
      </c>
      <c r="CB3" s="31">
        <f t="shared" ref="CB3:CB23" si="40">IF(CA3="A",4,IF(CA3="B+",3.5,IF(CA3="B",3,IF(CA3="C+",2.5,IF(CA3="C",2,IF(CA3="D+",1.5,IF(CA3="D",1,0)))))))</f>
        <v>2.5</v>
      </c>
      <c r="CC3" s="31" t="str">
        <f t="shared" ref="CC3:CC17" si="41">TEXT(CB3,"0.0")</f>
        <v>2.5</v>
      </c>
      <c r="CD3" s="42">
        <v>2</v>
      </c>
      <c r="CE3" s="43">
        <v>2</v>
      </c>
      <c r="CF3" s="84">
        <f t="shared" ref="CF3:CF25" si="42">AA3+AL3+AW3+BH3+BS3+CD3</f>
        <v>16</v>
      </c>
      <c r="CG3" s="87">
        <f t="shared" ref="CG3:CG25" si="43">(Y3*AA3+AJ3*AL3+AU3*AW3+BF3*BH3+BQ3*BS3+CB3*CD3)/CF3</f>
        <v>2.4375</v>
      </c>
      <c r="CH3" s="88" t="str">
        <f t="shared" ref="CH3:CH25" si="44">TEXT(CG3,"0.00")</f>
        <v>2.44</v>
      </c>
      <c r="CI3" s="64" t="str">
        <f t="shared" ref="CI3:CI23" si="45">IF(AND(CG3&lt;0.8),"Cảnh báo KQHT","Lên lớp")</f>
        <v>Lên lớp</v>
      </c>
      <c r="CJ3" s="128">
        <f t="shared" ref="CJ3:CJ25" si="46">AB3+AM3+AX3+BI3+BT3+CE3</f>
        <v>16</v>
      </c>
      <c r="CK3" s="129">
        <f t="shared" ref="CK3:CK25" si="47" xml:space="preserve"> (Y3*AB3+AJ3*AM3+AU3*AX3+BF3*BI3+BQ3*BT3+CB3*CE3)/CJ3</f>
        <v>2.4375</v>
      </c>
      <c r="CL3" s="64" t="str">
        <f t="shared" ref="CL3:CL23" si="48">IF(AND(CK3&lt;1.2),"Cảnh báo KQHT","Lên lớp")</f>
        <v>Lên lớp</v>
      </c>
      <c r="CM3" s="504"/>
      <c r="CN3" s="48">
        <v>6</v>
      </c>
      <c r="CO3" s="70">
        <v>7</v>
      </c>
      <c r="CP3" s="70"/>
      <c r="CQ3" s="28">
        <f t="shared" ref="CQ3:CQ25" si="49">ROUND((CN3*0.4+CO3*0.6),1)</f>
        <v>6.6</v>
      </c>
      <c r="CR3" s="29">
        <f t="shared" ref="CR3:CR25" si="50">ROUND(MAX((CN3*0.4+CO3*0.6),(CN3*0.4+CP3*0.6)),1)</f>
        <v>6.6</v>
      </c>
      <c r="CS3" s="501" t="str">
        <f t="shared" ref="CS3:CS25" si="51">TEXT(CR3,"0.0")</f>
        <v>6.6</v>
      </c>
      <c r="CT3" s="30" t="str">
        <f t="shared" ref="CT3:CT25" si="52">IF(CR3&gt;=8.5,"A",IF(CR3&gt;=8,"B+",IF(CR3&gt;=7,"B",IF(CR3&gt;=6.5,"C+",IF(CR3&gt;=5.5,"C",IF(CR3&gt;=5,"D+",IF(CR3&gt;=4,"D","F")))))))</f>
        <v>C+</v>
      </c>
      <c r="CU3" s="31">
        <f t="shared" ref="CU3:CU25" si="53">IF(CT3="A",4,IF(CT3="B+",3.5,IF(CT3="B",3,IF(CT3="C+",2.5,IF(CT3="C",2,IF(CT3="D+",1.5,IF(CT3="D",1,0)))))))</f>
        <v>2.5</v>
      </c>
      <c r="CV3" s="31" t="str">
        <f t="shared" ref="CV3:CV25" si="54">TEXT(CU3,"0.0")</f>
        <v>2.5</v>
      </c>
      <c r="CW3" s="42">
        <v>2</v>
      </c>
      <c r="CX3" s="43">
        <v>2</v>
      </c>
      <c r="CY3" s="553">
        <v>5.4</v>
      </c>
      <c r="CZ3" s="73">
        <v>5</v>
      </c>
      <c r="DA3" s="73"/>
      <c r="DB3" s="28">
        <f t="shared" ref="DB3:DB25" si="55">ROUND((CY3*0.4+CZ3*0.6),1)</f>
        <v>5.2</v>
      </c>
      <c r="DC3" s="29">
        <f t="shared" ref="DC3:DC25" si="56">ROUND(MAX((CY3*0.4+CZ3*0.6),(CY3*0.4+DA3*0.6)),1)</f>
        <v>5.2</v>
      </c>
      <c r="DD3" s="501" t="str">
        <f t="shared" ref="DD3:DD25" si="57">TEXT(DC3,"0.0")</f>
        <v>5.2</v>
      </c>
      <c r="DE3" s="30" t="str">
        <f t="shared" ref="DE3:DE25" si="58">IF(DC3&gt;=8.5,"A",IF(DC3&gt;=8,"B+",IF(DC3&gt;=7,"B",IF(DC3&gt;=6.5,"C+",IF(DC3&gt;=5.5,"C",IF(DC3&gt;=5,"D+",IF(DC3&gt;=4,"D","F")))))))</f>
        <v>D+</v>
      </c>
      <c r="DF3" s="31">
        <f t="shared" ref="DF3:DF25" si="59">IF(DE3="A",4,IF(DE3="B+",3.5,IF(DE3="B",3,IF(DE3="C+",2.5,IF(DE3="C",2,IF(DE3="D+",1.5,IF(DE3="D",1,0)))))))</f>
        <v>1.5</v>
      </c>
      <c r="DG3" s="31" t="str">
        <f t="shared" ref="DG3:DG25" si="60">TEXT(DF3,"0.0")</f>
        <v>1.5</v>
      </c>
      <c r="DH3" s="42">
        <v>2</v>
      </c>
      <c r="DI3" s="43">
        <v>2</v>
      </c>
      <c r="DJ3" s="48">
        <v>6.2</v>
      </c>
      <c r="DK3" s="70">
        <v>5</v>
      </c>
      <c r="DL3" s="70"/>
      <c r="DM3" s="28">
        <f t="shared" ref="DM3:DM25" si="61">ROUND((DJ3*0.4+DK3*0.6),1)</f>
        <v>5.5</v>
      </c>
      <c r="DN3" s="29">
        <f t="shared" ref="DN3:DN25" si="62">ROUND(MAX((DJ3*0.4+DK3*0.6),(DJ3*0.4+DL3*0.6)),1)</f>
        <v>5.5</v>
      </c>
      <c r="DO3" s="501" t="str">
        <f t="shared" ref="DO3:DO25" si="63">TEXT(DN3,"0.0")</f>
        <v>5.5</v>
      </c>
      <c r="DP3" s="30" t="str">
        <f t="shared" ref="DP3:DP25" si="64">IF(DN3&gt;=8.5,"A",IF(DN3&gt;=8,"B+",IF(DN3&gt;=7,"B",IF(DN3&gt;=6.5,"C+",IF(DN3&gt;=5.5,"C",IF(DN3&gt;=5,"D+",IF(DN3&gt;=4,"D","F")))))))</f>
        <v>C</v>
      </c>
      <c r="DQ3" s="31">
        <f t="shared" ref="DQ3:DQ25" si="65">IF(DP3="A",4,IF(DP3="B+",3.5,IF(DP3="B",3,IF(DP3="C+",2.5,IF(DP3="C",2,IF(DP3="D+",1.5,IF(DP3="D",1,0)))))))</f>
        <v>2</v>
      </c>
      <c r="DR3" s="31" t="str">
        <f t="shared" ref="DR3:DR25" si="66">TEXT(DQ3,"0.0")</f>
        <v>2.0</v>
      </c>
      <c r="DS3" s="42">
        <v>2</v>
      </c>
      <c r="DT3" s="43">
        <v>2</v>
      </c>
      <c r="DU3" s="48">
        <v>6</v>
      </c>
      <c r="DV3" s="70">
        <v>8</v>
      </c>
      <c r="DW3" s="70"/>
      <c r="DX3" s="28">
        <f t="shared" ref="DX3:DX25" si="67">ROUND((DU3*0.4+DV3*0.6),1)</f>
        <v>7.2</v>
      </c>
      <c r="DY3" s="29">
        <f t="shared" ref="DY3:DY25" si="68">ROUND(MAX((DU3*0.4+DV3*0.6),(DU3*0.4+DW3*0.6)),1)</f>
        <v>7.2</v>
      </c>
      <c r="DZ3" s="501" t="str">
        <f t="shared" ref="DZ3:DZ25" si="69">TEXT(DY3,"0.0")</f>
        <v>7.2</v>
      </c>
      <c r="EA3" s="30" t="str">
        <f t="shared" ref="EA3:EA25" si="70">IF(DY3&gt;=8.5,"A",IF(DY3&gt;=8,"B+",IF(DY3&gt;=7,"B",IF(DY3&gt;=6.5,"C+",IF(DY3&gt;=5.5,"C",IF(DY3&gt;=5,"D+",IF(DY3&gt;=4,"D","F")))))))</f>
        <v>B</v>
      </c>
      <c r="EB3" s="31">
        <f t="shared" ref="EB3:EB25" si="71">IF(EA3="A",4,IF(EA3="B+",3.5,IF(EA3="B",3,IF(EA3="C+",2.5,IF(EA3="C",2,IF(EA3="D+",1.5,IF(EA3="D",1,0)))))))</f>
        <v>3</v>
      </c>
      <c r="EC3" s="31" t="str">
        <f t="shared" ref="EC3:EC25" si="72">TEXT(EB3,"0.0")</f>
        <v>3.0</v>
      </c>
      <c r="ED3" s="42">
        <v>2</v>
      </c>
      <c r="EE3" s="43">
        <v>2</v>
      </c>
      <c r="EF3" s="610">
        <v>6.6</v>
      </c>
      <c r="EG3" s="602">
        <v>7</v>
      </c>
      <c r="EH3" s="55"/>
      <c r="EI3" s="28">
        <f t="shared" ref="EI3:EI25" si="73">ROUND((EF3*0.4+EG3*0.6),1)</f>
        <v>6.8</v>
      </c>
      <c r="EJ3" s="29">
        <f t="shared" ref="EJ3:EJ25" si="74">ROUND(MAX((EF3*0.4+EG3*0.6),(EF3*0.4+EH3*0.6)),1)</f>
        <v>6.8</v>
      </c>
      <c r="EK3" s="501" t="str">
        <f t="shared" ref="EK3:EK25" si="75">TEXT(EJ3,"0.0")</f>
        <v>6.8</v>
      </c>
      <c r="EL3" s="30" t="str">
        <f t="shared" ref="EL3:EL25" si="76">IF(EJ3&gt;=8.5,"A",IF(EJ3&gt;=8,"B+",IF(EJ3&gt;=7,"B",IF(EJ3&gt;=6.5,"C+",IF(EJ3&gt;=5.5,"C",IF(EJ3&gt;=5,"D+",IF(EJ3&gt;=4,"D","F")))))))</f>
        <v>C+</v>
      </c>
      <c r="EM3" s="31">
        <f t="shared" ref="EM3:EM25" si="77">IF(EL3="A",4,IF(EL3="B+",3.5,IF(EL3="B",3,IF(EL3="C+",2.5,IF(EL3="C",2,IF(EL3="D+",1.5,IF(EL3="D",1,0)))))))</f>
        <v>2.5</v>
      </c>
      <c r="EN3" s="31" t="str">
        <f t="shared" ref="EN3:EN25" si="78">TEXT(EM3,"0.0")</f>
        <v>2.5</v>
      </c>
      <c r="EO3" s="42">
        <v>3</v>
      </c>
      <c r="EP3" s="43">
        <v>3</v>
      </c>
      <c r="EQ3" s="48">
        <v>6.4</v>
      </c>
      <c r="ER3" s="70">
        <v>6</v>
      </c>
      <c r="ES3" s="70"/>
      <c r="ET3" s="28">
        <f t="shared" ref="ET3:ET25" si="79">ROUND((EQ3*0.4+ER3*0.6),1)</f>
        <v>6.2</v>
      </c>
      <c r="EU3" s="29">
        <f t="shared" ref="EU3:EU25" si="80">ROUND(MAX((EQ3*0.4+ER3*0.6),(EQ3*0.4+ES3*0.6)),1)</f>
        <v>6.2</v>
      </c>
      <c r="EV3" s="501" t="str">
        <f t="shared" ref="EV3:EV25" si="81">TEXT(EU3,"0.0")</f>
        <v>6.2</v>
      </c>
      <c r="EW3" s="30" t="str">
        <f t="shared" ref="EW3:EW25" si="82">IF(EU3&gt;=8.5,"A",IF(EU3&gt;=8,"B+",IF(EU3&gt;=7,"B",IF(EU3&gt;=6.5,"C+",IF(EU3&gt;=5.5,"C",IF(EU3&gt;=5,"D+",IF(EU3&gt;=4,"D","F")))))))</f>
        <v>C</v>
      </c>
      <c r="EX3" s="31">
        <f t="shared" ref="EX3:EX25" si="83">IF(EW3="A",4,IF(EW3="B+",3.5,IF(EW3="B",3,IF(EW3="C+",2.5,IF(EW3="C",2,IF(EW3="D+",1.5,IF(EW3="D",1,0)))))))</f>
        <v>2</v>
      </c>
      <c r="EY3" s="31" t="str">
        <f t="shared" ref="EY3:EY25" si="84">TEXT(EX3,"0.0")</f>
        <v>2.0</v>
      </c>
      <c r="EZ3" s="42">
        <v>4</v>
      </c>
      <c r="FA3" s="43">
        <v>4</v>
      </c>
      <c r="FB3" s="610">
        <v>7.4</v>
      </c>
      <c r="FC3" s="55">
        <v>8</v>
      </c>
      <c r="FD3" s="55"/>
      <c r="FE3" s="28">
        <f t="shared" ref="FE3:FE25" si="85">ROUND((FB3*0.4+FC3*0.6),1)</f>
        <v>7.8</v>
      </c>
      <c r="FF3" s="29">
        <f t="shared" ref="FF3:FF25" si="86">ROUND(MAX((FB3*0.4+FC3*0.6),(FB3*0.4+FD3*0.6)),1)</f>
        <v>7.8</v>
      </c>
      <c r="FG3" s="501" t="str">
        <f t="shared" ref="FG3:FG25" si="87">TEXT(FF3,"0.0")</f>
        <v>7.8</v>
      </c>
      <c r="FH3" s="30" t="str">
        <f t="shared" ref="FH3:FH25" si="88">IF(FF3&gt;=8.5,"A",IF(FF3&gt;=8,"B+",IF(FF3&gt;=7,"B",IF(FF3&gt;=6.5,"C+",IF(FF3&gt;=5.5,"C",IF(FF3&gt;=5,"D+",IF(FF3&gt;=4,"D","F")))))))</f>
        <v>B</v>
      </c>
      <c r="FI3" s="31">
        <f t="shared" ref="FI3:FI25" si="89">IF(FH3="A",4,IF(FH3="B+",3.5,IF(FH3="B",3,IF(FH3="C+",2.5,IF(FH3="C",2,IF(FH3="D+",1.5,IF(FH3="D",1,0)))))))</f>
        <v>3</v>
      </c>
      <c r="FJ3" s="31" t="str">
        <f t="shared" ref="FJ3:FJ25" si="90">TEXT(FI3,"0.0")</f>
        <v>3.0</v>
      </c>
      <c r="FK3" s="42">
        <v>4</v>
      </c>
      <c r="FL3" s="43">
        <v>4</v>
      </c>
      <c r="FM3" s="694">
        <f t="shared" ref="FM3:FM25" si="91">CW3+DH3+DS3+ED3+EO3+EZ3+FK3</f>
        <v>19</v>
      </c>
      <c r="FN3" s="695">
        <f t="shared" ref="FN3:FN25" si="92">(CU3*CW3+DF3*DH3+DQ3*DS3+EB3*ED3+EM3*EO3+EX3*EZ3+FI3*FK3)/FM3</f>
        <v>2.3947368421052633</v>
      </c>
      <c r="FO3" s="696" t="str">
        <f t="shared" ref="FO3:FO25" si="93">TEXT(FN3,"0.00")</f>
        <v>2.39</v>
      </c>
      <c r="FP3" s="697" t="str">
        <f t="shared" ref="FP3:FP25" si="94">IF(AND(FN3&lt;1),"Cảnh báo KQHT","Lên lớp")</f>
        <v>Lên lớp</v>
      </c>
      <c r="FQ3" s="698">
        <f t="shared" ref="FQ3:FQ25" si="95">CF3+FM3</f>
        <v>35</v>
      </c>
      <c r="FR3" s="695">
        <f t="shared" ref="FR3:FR25" si="96">(CF3*CG3+FM3*FN3)/FQ3</f>
        <v>2.4142857142857141</v>
      </c>
      <c r="FS3" s="696" t="str">
        <f t="shared" ref="FS3:FS25" si="97">TEXT(FR3,"0.00")</f>
        <v>2.41</v>
      </c>
      <c r="FT3" s="699">
        <f t="shared" ref="FT3:FT25" si="98">FL3+FA3+EP3+EE3+DT3+DI3+CX3+CE3+BT3+BI3+AX3+AM3+AB3</f>
        <v>35</v>
      </c>
      <c r="FU3" s="700">
        <f t="shared" ref="FU3:FU25" si="99">(FL3*FF3+FA3*EU3+EP3*EJ3+EE3*DY3+DT3*DN3+DI3*DC3+CX3*CR3+CE3*BY3+BT3*BN3+BI3*BC3+AX3*AR3+AM3*AG3+AB3*V3)/FT3</f>
        <v>6.5857142857142863</v>
      </c>
      <c r="FV3" s="701">
        <f t="shared" ref="FV3:FV25" si="100">(FL3*FI3+FA3*EX3+EP3*EM3+EE3*EB3+DT3*DQ3+DI3*DF3+CX3*CU3+CE3*CB3+BT3*BQ3+BI3*BF3+AX3*AU3+AM3*AJ3+AB3*Y3)/FT3</f>
        <v>2.4142857142857141</v>
      </c>
      <c r="FW3" s="738" t="str">
        <f t="shared" ref="FW3:FW25" si="101">IF(AND(FV3&lt;1.2),"Cảnh báo KQHT","Lên lớp")</f>
        <v>Lên lớp</v>
      </c>
      <c r="FX3" s="810"/>
      <c r="FY3" s="854">
        <v>6.4</v>
      </c>
      <c r="FZ3" s="822">
        <v>5</v>
      </c>
      <c r="GA3" s="736"/>
      <c r="GB3" s="725">
        <f t="shared" ref="GB3:GB25" si="102">ROUND((FY3*0.4+FZ3*0.6),1)</f>
        <v>5.6</v>
      </c>
      <c r="GC3" s="726">
        <f t="shared" ref="GC3:GC25" si="103">ROUND(MAX((FY3*0.4+FZ3*0.6),(FY3*0.4+GA3*0.6)),1)</f>
        <v>5.6</v>
      </c>
      <c r="GD3" s="727" t="str">
        <f t="shared" ref="GD3:GD25" si="104">TEXT(GC3,"0.0")</f>
        <v>5.6</v>
      </c>
      <c r="GE3" s="728" t="str">
        <f t="shared" ref="GE3:GE25" si="105">IF(GC3&gt;=8.5,"A",IF(GC3&gt;=8,"B+",IF(GC3&gt;=7,"B",IF(GC3&gt;=6.5,"C+",IF(GC3&gt;=5.5,"C",IF(GC3&gt;=5,"D+",IF(GC3&gt;=4,"D","F")))))))</f>
        <v>C</v>
      </c>
      <c r="GF3" s="729">
        <f t="shared" ref="GF3:GF25" si="106">IF(GE3="A",4,IF(GE3="B+",3.5,IF(GE3="B",3,IF(GE3="C+",2.5,IF(GE3="C",2,IF(GE3="D+",1.5,IF(GE3="D",1,0)))))))</f>
        <v>2</v>
      </c>
      <c r="GG3" s="729" t="str">
        <f t="shared" ref="GG3:GG25" si="107">TEXT(GF3,"0.0")</f>
        <v>2.0</v>
      </c>
      <c r="GH3" s="730">
        <v>2</v>
      </c>
      <c r="GI3" s="739">
        <v>2</v>
      </c>
      <c r="GJ3" s="819">
        <v>7</v>
      </c>
      <c r="GK3" s="822">
        <v>7</v>
      </c>
      <c r="GL3" s="736"/>
      <c r="GM3" s="28">
        <f t="shared" ref="GM3:GM25" si="108">ROUND((GJ3*0.4+GK3*0.6),1)</f>
        <v>7</v>
      </c>
      <c r="GN3" s="29">
        <f t="shared" ref="GN3:GN25" si="109">ROUND(MAX((GJ3*0.4+GK3*0.6),(GJ3*0.4+GL3*0.6)),1)</f>
        <v>7</v>
      </c>
      <c r="GO3" s="501" t="str">
        <f t="shared" ref="GO3:GO25" si="110">TEXT(GN3,"0.0")</f>
        <v>7.0</v>
      </c>
      <c r="GP3" s="30" t="str">
        <f t="shared" ref="GP3:GP25" si="111">IF(GN3&gt;=8.5,"A",IF(GN3&gt;=8,"B+",IF(GN3&gt;=7,"B",IF(GN3&gt;=6.5,"C+",IF(GN3&gt;=5.5,"C",IF(GN3&gt;=5,"D+",IF(GN3&gt;=4,"D","F")))))))</f>
        <v>B</v>
      </c>
      <c r="GQ3" s="31">
        <f t="shared" ref="GQ3:GQ25" si="112">IF(GP3="A",4,IF(GP3="B+",3.5,IF(GP3="B",3,IF(GP3="C+",2.5,IF(GP3="C",2,IF(GP3="D+",1.5,IF(GP3="D",1,0)))))))</f>
        <v>3</v>
      </c>
      <c r="GR3" s="31" t="str">
        <f t="shared" ref="GR3:GR25" si="113">TEXT(GQ3,"0.0")</f>
        <v>3.0</v>
      </c>
      <c r="GS3" s="42">
        <v>3</v>
      </c>
      <c r="GT3" s="43">
        <v>3</v>
      </c>
      <c r="GU3" s="829">
        <v>8</v>
      </c>
      <c r="GV3" s="822">
        <v>9</v>
      </c>
      <c r="GW3" s="736"/>
      <c r="GX3" s="725">
        <f t="shared" ref="GX3:GX25" si="114">ROUND((GU3*0.4+GV3*0.6),1)</f>
        <v>8.6</v>
      </c>
      <c r="GY3" s="726">
        <f t="shared" ref="GY3:GY25" si="115">ROUND(MAX((GU3*0.4+GV3*0.6),(GU3*0.4+GW3*0.6)),1)</f>
        <v>8.6</v>
      </c>
      <c r="GZ3" s="727" t="str">
        <f t="shared" ref="GZ3:GZ25" si="116">TEXT(GY3,"0.0")</f>
        <v>8.6</v>
      </c>
      <c r="HA3" s="728" t="str">
        <f t="shared" ref="HA3:HA25" si="117">IF(GY3&gt;=8.5,"A",IF(GY3&gt;=8,"B+",IF(GY3&gt;=7,"B",IF(GY3&gt;=6.5,"C+",IF(GY3&gt;=5.5,"C",IF(GY3&gt;=5,"D+",IF(GY3&gt;=4,"D","F")))))))</f>
        <v>A</v>
      </c>
      <c r="HB3" s="729">
        <f t="shared" ref="HB3:HB25" si="118">IF(HA3="A",4,IF(HA3="B+",3.5,IF(HA3="B",3,IF(HA3="C+",2.5,IF(HA3="C",2,IF(HA3="D+",1.5,IF(HA3="D",1,0)))))))</f>
        <v>4</v>
      </c>
      <c r="HC3" s="729" t="str">
        <f t="shared" ref="HC3:HC25" si="119">TEXT(HB3,"0.0")</f>
        <v>4.0</v>
      </c>
      <c r="HD3" s="730">
        <v>4</v>
      </c>
      <c r="HE3" s="739">
        <v>4</v>
      </c>
      <c r="HF3" s="819">
        <v>5.8</v>
      </c>
      <c r="HG3" s="822">
        <v>6</v>
      </c>
      <c r="HH3" s="736"/>
      <c r="HI3" s="725">
        <f t="shared" ref="HI3:HI25" si="120">ROUND((HF3*0.4+HG3*0.6),1)</f>
        <v>5.9</v>
      </c>
      <c r="HJ3" s="726">
        <f t="shared" ref="HJ3:HJ25" si="121">ROUND(MAX((HF3*0.4+HG3*0.6),(HF3*0.4+HH3*0.6)),1)</f>
        <v>5.9</v>
      </c>
      <c r="HK3" s="727" t="str">
        <f t="shared" ref="HK3:HK25" si="122">TEXT(HJ3,"0.0")</f>
        <v>5.9</v>
      </c>
      <c r="HL3" s="728" t="str">
        <f t="shared" ref="HL3:HL25" si="123">IF(HJ3&gt;=8.5,"A",IF(HJ3&gt;=8,"B+",IF(HJ3&gt;=7,"B",IF(HJ3&gt;=6.5,"C+",IF(HJ3&gt;=5.5,"C",IF(HJ3&gt;=5,"D+",IF(HJ3&gt;=4,"D","F")))))))</f>
        <v>C</v>
      </c>
      <c r="HM3" s="729">
        <f t="shared" ref="HM3:HM25" si="124">IF(HL3="A",4,IF(HL3="B+",3.5,IF(HL3="B",3,IF(HL3="C+",2.5,IF(HL3="C",2,IF(HL3="D+",1.5,IF(HL3="D",1,0)))))))</f>
        <v>2</v>
      </c>
      <c r="HN3" s="729" t="str">
        <f t="shared" ref="HN3:HN25" si="125">TEXT(HM3,"0.0")</f>
        <v>2.0</v>
      </c>
      <c r="HO3" s="730">
        <v>2</v>
      </c>
      <c r="HP3" s="739">
        <v>2</v>
      </c>
      <c r="HQ3" s="741">
        <v>7.6</v>
      </c>
      <c r="HR3" s="733">
        <v>7</v>
      </c>
      <c r="HS3" s="736"/>
      <c r="HT3" s="725">
        <f t="shared" ref="HT3:HT25" si="126">ROUND((HQ3*0.4+HR3*0.6),1)</f>
        <v>7.2</v>
      </c>
      <c r="HU3" s="726">
        <f t="shared" ref="HU3:HU25" si="127">ROUND(MAX((HQ3*0.4+HR3*0.6),(HQ3*0.4+HS3*0.6)),1)</f>
        <v>7.2</v>
      </c>
      <c r="HV3" s="717" t="str">
        <f t="shared" ref="HV3:HV25" si="128">TEXT(HU3,"0.0")</f>
        <v>7.2</v>
      </c>
      <c r="HW3" s="728" t="str">
        <f t="shared" ref="HW3:HW25" si="129">IF(HU3&gt;=8.5,"A",IF(HU3&gt;=8,"B+",IF(HU3&gt;=7,"B",IF(HU3&gt;=6.5,"C+",IF(HU3&gt;=5.5,"C",IF(HU3&gt;=5,"D+",IF(HU3&gt;=4,"D","F")))))))</f>
        <v>B</v>
      </c>
      <c r="HX3" s="729">
        <f t="shared" ref="HX3:HX25" si="130">IF(HW3="A",4,IF(HW3="B+",3.5,IF(HW3="B",3,IF(HW3="C+",2.5,IF(HW3="C",2,IF(HW3="D+",1.5,IF(HW3="D",1,0)))))))</f>
        <v>3</v>
      </c>
      <c r="HY3" s="729" t="str">
        <f t="shared" ref="HY3:HY25" si="131">TEXT(HX3,"0.0")</f>
        <v>3.0</v>
      </c>
      <c r="HZ3" s="730">
        <v>5</v>
      </c>
      <c r="IA3" s="739">
        <v>5</v>
      </c>
      <c r="IB3" s="741">
        <v>8</v>
      </c>
      <c r="IC3" s="741">
        <v>8</v>
      </c>
      <c r="ID3" s="736"/>
      <c r="IE3" s="725">
        <f t="shared" ref="IE3:IE25" si="132">ROUND((IB3*0.4+IC3*0.6),1)</f>
        <v>8</v>
      </c>
      <c r="IF3" s="726">
        <f t="shared" ref="IF3:IF25" si="133">ROUND(MAX((IB3*0.4+IC3*0.6),(IB3*0.4+ID3*0.6)),1)</f>
        <v>8</v>
      </c>
      <c r="IG3" s="727" t="str">
        <f t="shared" ref="IG3:IG25" si="134">TEXT(IF3,"0.0")</f>
        <v>8.0</v>
      </c>
      <c r="IH3" s="728" t="str">
        <f t="shared" ref="IH3:IH25" si="135">IF(IF3&gt;=8.5,"A",IF(IF3&gt;=8,"B+",IF(IF3&gt;=7,"B",IF(IF3&gt;=6.5,"C+",IF(IF3&gt;=5.5,"C",IF(IF3&gt;=5,"D+",IF(IF3&gt;=4,"D","F")))))))</f>
        <v>B+</v>
      </c>
      <c r="II3" s="729">
        <f t="shared" ref="II3:II25" si="136">IF(IH3="A",4,IF(IH3="B+",3.5,IF(IH3="B",3,IF(IH3="C+",2.5,IF(IH3="C",2,IF(IH3="D+",1.5,IF(IH3="D",1,0)))))))</f>
        <v>3.5</v>
      </c>
      <c r="IJ3" s="729" t="str">
        <f t="shared" ref="IJ3:IJ25" si="137">TEXT(II3,"0.0")</f>
        <v>3.5</v>
      </c>
      <c r="IK3" s="730">
        <v>1</v>
      </c>
      <c r="IL3" s="739">
        <v>1</v>
      </c>
      <c r="IM3" s="741">
        <v>6.3</v>
      </c>
      <c r="IN3" s="723">
        <v>8</v>
      </c>
      <c r="IO3" s="736"/>
      <c r="IP3" s="725">
        <f t="shared" ref="IP3:IP25" si="138">ROUND((IM3*0.4+IN3*0.6),1)</f>
        <v>7.3</v>
      </c>
      <c r="IQ3" s="726">
        <f t="shared" ref="IQ3:IQ25" si="139">ROUND(MAX((IM3*0.4+IN3*0.6),(IM3*0.4+IO3*0.6)),1)</f>
        <v>7.3</v>
      </c>
      <c r="IR3" s="727" t="str">
        <f t="shared" ref="IR3:IR25" si="140">TEXT(IQ3,"0.0")</f>
        <v>7.3</v>
      </c>
      <c r="IS3" s="728" t="str">
        <f t="shared" ref="IS3:IS25" si="141">IF(IQ3&gt;=8.5,"A",IF(IQ3&gt;=8,"B+",IF(IQ3&gt;=7,"B",IF(IQ3&gt;=6.5,"C+",IF(IQ3&gt;=5.5,"C",IF(IQ3&gt;=5,"D+",IF(IQ3&gt;=4,"D","F")))))))</f>
        <v>B</v>
      </c>
      <c r="IT3" s="729">
        <f t="shared" ref="IT3:IT25" si="142">IF(IS3="A",4,IF(IS3="B+",3.5,IF(IS3="B",3,IF(IS3="C+",2.5,IF(IS3="C",2,IF(IS3="D+",1.5,IF(IS3="D",1,0)))))))</f>
        <v>3</v>
      </c>
      <c r="IU3" s="729" t="str">
        <f t="shared" ref="IU3:IU25" si="143">TEXT(IT3,"0.0")</f>
        <v>3.0</v>
      </c>
      <c r="IV3" s="730">
        <v>3</v>
      </c>
      <c r="IW3" s="739">
        <v>3</v>
      </c>
      <c r="IX3" s="741">
        <v>7.5</v>
      </c>
      <c r="IY3" s="741">
        <v>8</v>
      </c>
      <c r="IZ3" s="736"/>
      <c r="JA3" s="725">
        <f t="shared" ref="JA3:JA25" si="144">ROUND((IX3*0.4+IY3*0.6),1)</f>
        <v>7.8</v>
      </c>
      <c r="JB3" s="726">
        <f t="shared" ref="JB3:JB25" si="145">ROUND(MAX((IX3*0.4+IY3*0.6),(IX3*0.4+IZ3*0.6)),1)</f>
        <v>7.8</v>
      </c>
      <c r="JC3" s="727" t="str">
        <f t="shared" ref="JC3:JC25" si="146">TEXT(JB3,"0.0")</f>
        <v>7.8</v>
      </c>
      <c r="JD3" s="728" t="str">
        <f t="shared" ref="JD3:JD25" si="147">IF(JB3&gt;=8.5,"A",IF(JB3&gt;=8,"B+",IF(JB3&gt;=7,"B",IF(JB3&gt;=6.5,"C+",IF(JB3&gt;=5.5,"C",IF(JB3&gt;=5,"D+",IF(JB3&gt;=4,"D","F")))))))</f>
        <v>B</v>
      </c>
      <c r="JE3" s="729">
        <f t="shared" ref="JE3:JE25" si="148">IF(JD3="A",4,IF(JD3="B+",3.5,IF(JD3="B",3,IF(JD3="C+",2.5,IF(JD3="C",2,IF(JD3="D+",1.5,IF(JD3="D",1,0)))))))</f>
        <v>3</v>
      </c>
      <c r="JF3" s="729" t="str">
        <f t="shared" ref="JF3:JF25" si="149">TEXT(JE3,"0.0")</f>
        <v>3.0</v>
      </c>
      <c r="JG3" s="730">
        <v>2</v>
      </c>
      <c r="JH3" s="739">
        <v>2</v>
      </c>
      <c r="JI3" s="742">
        <f t="shared" ref="JI3:JI25" si="150">GH3+GS3+HD3+HO3+HZ3+IK3+IV3+JG3</f>
        <v>22</v>
      </c>
      <c r="JJ3" s="734">
        <f t="shared" ref="JJ3:JJ25" si="151">(GF3*GH3+GQ3*GS3+HB3*HD3+HO3*HM3+HX3*HZ3+IK3*II3+IV3*IT3+JG3*JE3)/JI3</f>
        <v>3.0227272727272729</v>
      </c>
      <c r="JK3" s="735" t="str">
        <f t="shared" ref="JK3:JK25" si="152">TEXT(JJ3,"0.00")</f>
        <v>3.02</v>
      </c>
    </row>
    <row r="4" spans="1:272" ht="18.75" x14ac:dyDescent="0.3">
      <c r="A4" s="5">
        <v>3</v>
      </c>
      <c r="B4" s="11" t="s">
        <v>235</v>
      </c>
      <c r="C4" s="270" t="s">
        <v>238</v>
      </c>
      <c r="D4" s="286" t="s">
        <v>42</v>
      </c>
      <c r="E4" s="287" t="s">
        <v>260</v>
      </c>
      <c r="F4" s="276"/>
      <c r="G4" s="288" t="s">
        <v>283</v>
      </c>
      <c r="H4" s="276" t="s">
        <v>169</v>
      </c>
      <c r="I4" s="276" t="s">
        <v>231</v>
      </c>
      <c r="J4" s="146">
        <v>7.4</v>
      </c>
      <c r="K4" s="1" t="str">
        <f t="shared" si="3"/>
        <v>B</v>
      </c>
      <c r="L4" s="2">
        <f t="shared" si="4"/>
        <v>3</v>
      </c>
      <c r="M4" s="170" t="str">
        <f t="shared" si="5"/>
        <v>3.0</v>
      </c>
      <c r="N4" s="197">
        <v>7</v>
      </c>
      <c r="O4" s="1" t="str">
        <f t="shared" si="6"/>
        <v>B</v>
      </c>
      <c r="P4" s="2">
        <f t="shared" si="7"/>
        <v>3</v>
      </c>
      <c r="Q4" s="170" t="str">
        <f t="shared" si="8"/>
        <v>3.0</v>
      </c>
      <c r="R4" s="180">
        <v>7.3</v>
      </c>
      <c r="S4" s="55">
        <v>7</v>
      </c>
      <c r="T4" s="55"/>
      <c r="U4" s="28">
        <f t="shared" si="9"/>
        <v>7.1</v>
      </c>
      <c r="V4" s="29">
        <f t="shared" si="10"/>
        <v>7.1</v>
      </c>
      <c r="W4" s="325" t="str">
        <f t="shared" si="11"/>
        <v>7.1</v>
      </c>
      <c r="X4" s="30" t="str">
        <f t="shared" si="12"/>
        <v>B</v>
      </c>
      <c r="Y4" s="31">
        <f t="shared" si="13"/>
        <v>3</v>
      </c>
      <c r="Z4" s="31" t="str">
        <f t="shared" si="14"/>
        <v>3.0</v>
      </c>
      <c r="AA4" s="42">
        <v>4</v>
      </c>
      <c r="AB4" s="43">
        <v>4</v>
      </c>
      <c r="AC4" s="181">
        <v>6.6</v>
      </c>
      <c r="AD4" s="93">
        <v>7</v>
      </c>
      <c r="AE4" s="93"/>
      <c r="AF4" s="28">
        <f t="shared" si="15"/>
        <v>6.8</v>
      </c>
      <c r="AG4" s="29">
        <f t="shared" si="16"/>
        <v>6.8</v>
      </c>
      <c r="AH4" s="325" t="str">
        <f t="shared" si="17"/>
        <v>6.8</v>
      </c>
      <c r="AI4" s="30" t="str">
        <f t="shared" si="18"/>
        <v>C+</v>
      </c>
      <c r="AJ4" s="31">
        <f t="shared" si="19"/>
        <v>2.5</v>
      </c>
      <c r="AK4" s="31" t="str">
        <f t="shared" si="20"/>
        <v>2.5</v>
      </c>
      <c r="AL4" s="42">
        <v>4</v>
      </c>
      <c r="AM4" s="43">
        <v>4</v>
      </c>
      <c r="AN4" s="181">
        <v>7</v>
      </c>
      <c r="AO4" s="93">
        <v>7</v>
      </c>
      <c r="AP4" s="243"/>
      <c r="AQ4" s="28">
        <f t="shared" si="21"/>
        <v>7</v>
      </c>
      <c r="AR4" s="463">
        <f t="shared" si="22"/>
        <v>7</v>
      </c>
      <c r="AS4" s="325" t="str">
        <f t="shared" si="23"/>
        <v>7.0</v>
      </c>
      <c r="AT4" s="30" t="str">
        <f t="shared" si="24"/>
        <v>B</v>
      </c>
      <c r="AU4" s="31">
        <f t="shared" si="25"/>
        <v>3</v>
      </c>
      <c r="AV4" s="31" t="str">
        <f t="shared" si="26"/>
        <v>3.0</v>
      </c>
      <c r="AW4" s="42">
        <v>2</v>
      </c>
      <c r="AX4" s="43">
        <v>2</v>
      </c>
      <c r="AY4" s="48">
        <v>8.6999999999999993</v>
      </c>
      <c r="AZ4" s="70">
        <v>7</v>
      </c>
      <c r="BA4" s="70"/>
      <c r="BB4" s="28">
        <f t="shared" si="27"/>
        <v>7.7</v>
      </c>
      <c r="BC4" s="29">
        <f t="shared" si="28"/>
        <v>7.7</v>
      </c>
      <c r="BD4" s="325" t="str">
        <f t="shared" si="29"/>
        <v>7.7</v>
      </c>
      <c r="BE4" s="30" t="str">
        <f t="shared" si="30"/>
        <v>B</v>
      </c>
      <c r="BF4" s="31">
        <f t="shared" si="31"/>
        <v>3</v>
      </c>
      <c r="BG4" s="31" t="str">
        <f t="shared" si="32"/>
        <v>3.0</v>
      </c>
      <c r="BH4" s="42">
        <v>1</v>
      </c>
      <c r="BI4" s="43">
        <v>1</v>
      </c>
      <c r="BJ4" s="411">
        <v>8.1999999999999993</v>
      </c>
      <c r="BK4" s="308">
        <v>8</v>
      </c>
      <c r="BL4" s="308"/>
      <c r="BM4" s="225">
        <f t="shared" si="33"/>
        <v>8.1</v>
      </c>
      <c r="BN4" s="29">
        <f t="shared" si="34"/>
        <v>8.1</v>
      </c>
      <c r="BO4" s="325" t="str">
        <f t="shared" si="35"/>
        <v>8.1</v>
      </c>
      <c r="BP4" s="227" t="str">
        <f t="shared" si="0"/>
        <v>B+</v>
      </c>
      <c r="BQ4" s="226">
        <f t="shared" si="1"/>
        <v>3.5</v>
      </c>
      <c r="BR4" s="226" t="str">
        <f t="shared" si="2"/>
        <v>3.5</v>
      </c>
      <c r="BS4" s="157">
        <v>3</v>
      </c>
      <c r="BT4" s="43">
        <v>3</v>
      </c>
      <c r="BU4" s="180">
        <v>6</v>
      </c>
      <c r="BV4" s="70">
        <v>8</v>
      </c>
      <c r="BW4" s="70"/>
      <c r="BX4" s="28">
        <f t="shared" si="36"/>
        <v>7.2</v>
      </c>
      <c r="BY4" s="29">
        <f t="shared" si="37"/>
        <v>7.2</v>
      </c>
      <c r="BZ4" s="325" t="str">
        <f t="shared" si="38"/>
        <v>7.2</v>
      </c>
      <c r="CA4" s="30" t="str">
        <f t="shared" si="39"/>
        <v>B</v>
      </c>
      <c r="CB4" s="31">
        <f t="shared" si="40"/>
        <v>3</v>
      </c>
      <c r="CC4" s="31" t="str">
        <f t="shared" si="41"/>
        <v>3.0</v>
      </c>
      <c r="CD4" s="42">
        <v>2</v>
      </c>
      <c r="CE4" s="43">
        <v>2</v>
      </c>
      <c r="CF4" s="84">
        <f t="shared" si="42"/>
        <v>16</v>
      </c>
      <c r="CG4" s="87">
        <f t="shared" si="43"/>
        <v>2.96875</v>
      </c>
      <c r="CH4" s="88" t="str">
        <f t="shared" si="44"/>
        <v>2.97</v>
      </c>
      <c r="CI4" s="64" t="str">
        <f t="shared" si="45"/>
        <v>Lên lớp</v>
      </c>
      <c r="CJ4" s="128">
        <f t="shared" si="46"/>
        <v>16</v>
      </c>
      <c r="CK4" s="129">
        <f t="shared" si="47"/>
        <v>2.96875</v>
      </c>
      <c r="CL4" s="64" t="str">
        <f t="shared" si="48"/>
        <v>Lên lớp</v>
      </c>
      <c r="CM4" s="504"/>
      <c r="CN4" s="48">
        <v>7.4</v>
      </c>
      <c r="CO4" s="70">
        <v>6</v>
      </c>
      <c r="CP4" s="70"/>
      <c r="CQ4" s="28">
        <f t="shared" si="49"/>
        <v>6.6</v>
      </c>
      <c r="CR4" s="29">
        <f t="shared" si="50"/>
        <v>6.6</v>
      </c>
      <c r="CS4" s="501" t="str">
        <f t="shared" si="51"/>
        <v>6.6</v>
      </c>
      <c r="CT4" s="30" t="str">
        <f t="shared" si="52"/>
        <v>C+</v>
      </c>
      <c r="CU4" s="31">
        <f t="shared" si="53"/>
        <v>2.5</v>
      </c>
      <c r="CV4" s="31" t="str">
        <f t="shared" si="54"/>
        <v>2.5</v>
      </c>
      <c r="CW4" s="42">
        <v>2</v>
      </c>
      <c r="CX4" s="43">
        <v>2</v>
      </c>
      <c r="CY4" s="553">
        <v>7.6</v>
      </c>
      <c r="CZ4" s="73">
        <v>5</v>
      </c>
      <c r="DA4" s="73"/>
      <c r="DB4" s="28">
        <f t="shared" si="55"/>
        <v>6</v>
      </c>
      <c r="DC4" s="29">
        <f t="shared" si="56"/>
        <v>6</v>
      </c>
      <c r="DD4" s="501" t="str">
        <f t="shared" si="57"/>
        <v>6.0</v>
      </c>
      <c r="DE4" s="30" t="str">
        <f t="shared" si="58"/>
        <v>C</v>
      </c>
      <c r="DF4" s="31">
        <f t="shared" si="59"/>
        <v>2</v>
      </c>
      <c r="DG4" s="31" t="str">
        <f t="shared" si="60"/>
        <v>2.0</v>
      </c>
      <c r="DH4" s="42">
        <v>2</v>
      </c>
      <c r="DI4" s="43">
        <v>2</v>
      </c>
      <c r="DJ4" s="48">
        <v>7.4</v>
      </c>
      <c r="DK4" s="70">
        <v>4</v>
      </c>
      <c r="DL4" s="70"/>
      <c r="DM4" s="28">
        <f t="shared" si="61"/>
        <v>5.4</v>
      </c>
      <c r="DN4" s="29">
        <f t="shared" si="62"/>
        <v>5.4</v>
      </c>
      <c r="DO4" s="501" t="str">
        <f t="shared" si="63"/>
        <v>5.4</v>
      </c>
      <c r="DP4" s="30" t="str">
        <f t="shared" si="64"/>
        <v>D+</v>
      </c>
      <c r="DQ4" s="31">
        <f t="shared" si="65"/>
        <v>1.5</v>
      </c>
      <c r="DR4" s="31" t="str">
        <f t="shared" si="66"/>
        <v>1.5</v>
      </c>
      <c r="DS4" s="42">
        <v>2</v>
      </c>
      <c r="DT4" s="43">
        <v>2</v>
      </c>
      <c r="DU4" s="48">
        <v>6.2</v>
      </c>
      <c r="DV4" s="70">
        <v>7</v>
      </c>
      <c r="DW4" s="70"/>
      <c r="DX4" s="28">
        <f t="shared" si="67"/>
        <v>6.7</v>
      </c>
      <c r="DY4" s="29">
        <f t="shared" si="68"/>
        <v>6.7</v>
      </c>
      <c r="DZ4" s="501" t="str">
        <f t="shared" si="69"/>
        <v>6.7</v>
      </c>
      <c r="EA4" s="30" t="str">
        <f t="shared" si="70"/>
        <v>C+</v>
      </c>
      <c r="EB4" s="31">
        <f t="shared" si="71"/>
        <v>2.5</v>
      </c>
      <c r="EC4" s="31" t="str">
        <f t="shared" si="72"/>
        <v>2.5</v>
      </c>
      <c r="ED4" s="42">
        <v>2</v>
      </c>
      <c r="EE4" s="43">
        <v>2</v>
      </c>
      <c r="EF4" s="48">
        <v>6</v>
      </c>
      <c r="EG4" s="602">
        <v>6</v>
      </c>
      <c r="EH4" s="55"/>
      <c r="EI4" s="28">
        <f t="shared" si="73"/>
        <v>6</v>
      </c>
      <c r="EJ4" s="29">
        <f t="shared" si="74"/>
        <v>6</v>
      </c>
      <c r="EK4" s="501" t="str">
        <f t="shared" si="75"/>
        <v>6.0</v>
      </c>
      <c r="EL4" s="30" t="str">
        <f t="shared" si="76"/>
        <v>C</v>
      </c>
      <c r="EM4" s="31">
        <f t="shared" si="77"/>
        <v>2</v>
      </c>
      <c r="EN4" s="31" t="str">
        <f t="shared" si="78"/>
        <v>2.0</v>
      </c>
      <c r="EO4" s="42">
        <v>3</v>
      </c>
      <c r="EP4" s="43">
        <v>3</v>
      </c>
      <c r="EQ4" s="48">
        <v>7.4</v>
      </c>
      <c r="ER4" s="70">
        <v>7</v>
      </c>
      <c r="ES4" s="70"/>
      <c r="ET4" s="28">
        <f t="shared" si="79"/>
        <v>7.2</v>
      </c>
      <c r="EU4" s="29">
        <f t="shared" si="80"/>
        <v>7.2</v>
      </c>
      <c r="EV4" s="501" t="str">
        <f t="shared" si="81"/>
        <v>7.2</v>
      </c>
      <c r="EW4" s="30" t="str">
        <f t="shared" si="82"/>
        <v>B</v>
      </c>
      <c r="EX4" s="31">
        <f t="shared" si="83"/>
        <v>3</v>
      </c>
      <c r="EY4" s="31" t="str">
        <f t="shared" si="84"/>
        <v>3.0</v>
      </c>
      <c r="EZ4" s="42">
        <v>4</v>
      </c>
      <c r="FA4" s="43">
        <v>4</v>
      </c>
      <c r="FB4" s="610">
        <v>7.7</v>
      </c>
      <c r="FC4" s="55">
        <v>5</v>
      </c>
      <c r="FD4" s="55"/>
      <c r="FE4" s="28">
        <f t="shared" si="85"/>
        <v>6.1</v>
      </c>
      <c r="FF4" s="29">
        <f t="shared" si="86"/>
        <v>6.1</v>
      </c>
      <c r="FG4" s="501" t="str">
        <f t="shared" si="87"/>
        <v>6.1</v>
      </c>
      <c r="FH4" s="30" t="str">
        <f t="shared" si="88"/>
        <v>C</v>
      </c>
      <c r="FI4" s="31">
        <f t="shared" si="89"/>
        <v>2</v>
      </c>
      <c r="FJ4" s="31" t="str">
        <f t="shared" si="90"/>
        <v>2.0</v>
      </c>
      <c r="FK4" s="42">
        <v>4</v>
      </c>
      <c r="FL4" s="43">
        <v>4</v>
      </c>
      <c r="FM4" s="694">
        <f t="shared" si="91"/>
        <v>19</v>
      </c>
      <c r="FN4" s="695">
        <f t="shared" si="92"/>
        <v>2.263157894736842</v>
      </c>
      <c r="FO4" s="696" t="str">
        <f t="shared" si="93"/>
        <v>2.26</v>
      </c>
      <c r="FP4" s="697" t="str">
        <f t="shared" si="94"/>
        <v>Lên lớp</v>
      </c>
      <c r="FQ4" s="698">
        <f t="shared" si="95"/>
        <v>35</v>
      </c>
      <c r="FR4" s="695">
        <f t="shared" si="96"/>
        <v>2.5857142857142859</v>
      </c>
      <c r="FS4" s="696" t="str">
        <f t="shared" si="97"/>
        <v>2.59</v>
      </c>
      <c r="FT4" s="699">
        <f t="shared" si="98"/>
        <v>35</v>
      </c>
      <c r="FU4" s="700">
        <f t="shared" si="99"/>
        <v>6.76</v>
      </c>
      <c r="FV4" s="701">
        <f t="shared" si="100"/>
        <v>2.5857142857142859</v>
      </c>
      <c r="FW4" s="738" t="str">
        <f t="shared" si="101"/>
        <v>Lên lớp</v>
      </c>
      <c r="FX4" s="810"/>
      <c r="FY4" s="854">
        <v>6.8</v>
      </c>
      <c r="FZ4" s="822">
        <v>5</v>
      </c>
      <c r="GA4" s="736"/>
      <c r="GB4" s="725">
        <f t="shared" si="102"/>
        <v>5.7</v>
      </c>
      <c r="GC4" s="726">
        <f t="shared" si="103"/>
        <v>5.7</v>
      </c>
      <c r="GD4" s="727" t="str">
        <f t="shared" si="104"/>
        <v>5.7</v>
      </c>
      <c r="GE4" s="728" t="str">
        <f t="shared" si="105"/>
        <v>C</v>
      </c>
      <c r="GF4" s="729">
        <f t="shared" si="106"/>
        <v>2</v>
      </c>
      <c r="GG4" s="729" t="str">
        <f t="shared" si="107"/>
        <v>2.0</v>
      </c>
      <c r="GH4" s="730">
        <v>2</v>
      </c>
      <c r="GI4" s="739">
        <v>2</v>
      </c>
      <c r="GJ4" s="819">
        <v>7.6</v>
      </c>
      <c r="GK4" s="822">
        <v>3</v>
      </c>
      <c r="GL4" s="736"/>
      <c r="GM4" s="28">
        <f t="shared" si="108"/>
        <v>4.8</v>
      </c>
      <c r="GN4" s="29">
        <f t="shared" si="109"/>
        <v>4.8</v>
      </c>
      <c r="GO4" s="501" t="str">
        <f t="shared" si="110"/>
        <v>4.8</v>
      </c>
      <c r="GP4" s="30" t="str">
        <f t="shared" si="111"/>
        <v>D</v>
      </c>
      <c r="GQ4" s="31">
        <f t="shared" si="112"/>
        <v>1</v>
      </c>
      <c r="GR4" s="31" t="str">
        <f t="shared" si="113"/>
        <v>1.0</v>
      </c>
      <c r="GS4" s="42">
        <v>3</v>
      </c>
      <c r="GT4" s="43">
        <v>3</v>
      </c>
      <c r="GU4" s="829">
        <v>7.5</v>
      </c>
      <c r="GV4" s="822">
        <v>8</v>
      </c>
      <c r="GW4" s="736"/>
      <c r="GX4" s="725">
        <f t="shared" si="114"/>
        <v>7.8</v>
      </c>
      <c r="GY4" s="726">
        <f t="shared" si="115"/>
        <v>7.8</v>
      </c>
      <c r="GZ4" s="727" t="str">
        <f t="shared" si="116"/>
        <v>7.8</v>
      </c>
      <c r="HA4" s="728" t="str">
        <f t="shared" si="117"/>
        <v>B</v>
      </c>
      <c r="HB4" s="729">
        <f t="shared" si="118"/>
        <v>3</v>
      </c>
      <c r="HC4" s="729" t="str">
        <f t="shared" si="119"/>
        <v>3.0</v>
      </c>
      <c r="HD4" s="730">
        <v>4</v>
      </c>
      <c r="HE4" s="739">
        <v>4</v>
      </c>
      <c r="HF4" s="819">
        <v>5.8</v>
      </c>
      <c r="HG4" s="822">
        <v>7</v>
      </c>
      <c r="HH4" s="736"/>
      <c r="HI4" s="725">
        <f t="shared" si="120"/>
        <v>6.5</v>
      </c>
      <c r="HJ4" s="726">
        <f t="shared" si="121"/>
        <v>6.5</v>
      </c>
      <c r="HK4" s="727" t="str">
        <f t="shared" si="122"/>
        <v>6.5</v>
      </c>
      <c r="HL4" s="728" t="str">
        <f t="shared" si="123"/>
        <v>C+</v>
      </c>
      <c r="HM4" s="729">
        <f t="shared" si="124"/>
        <v>2.5</v>
      </c>
      <c r="HN4" s="729" t="str">
        <f t="shared" si="125"/>
        <v>2.5</v>
      </c>
      <c r="HO4" s="730">
        <v>2</v>
      </c>
      <c r="HP4" s="739">
        <v>2</v>
      </c>
      <c r="HQ4" s="741">
        <v>7.4</v>
      </c>
      <c r="HR4" s="733">
        <v>7</v>
      </c>
      <c r="HS4" s="736"/>
      <c r="HT4" s="725">
        <f t="shared" si="126"/>
        <v>7.2</v>
      </c>
      <c r="HU4" s="726">
        <f t="shared" si="127"/>
        <v>7.2</v>
      </c>
      <c r="HV4" s="717" t="str">
        <f t="shared" si="128"/>
        <v>7.2</v>
      </c>
      <c r="HW4" s="728" t="str">
        <f t="shared" si="129"/>
        <v>B</v>
      </c>
      <c r="HX4" s="729">
        <f t="shared" si="130"/>
        <v>3</v>
      </c>
      <c r="HY4" s="729" t="str">
        <f t="shared" si="131"/>
        <v>3.0</v>
      </c>
      <c r="HZ4" s="730">
        <v>5</v>
      </c>
      <c r="IA4" s="739">
        <v>5</v>
      </c>
      <c r="IB4" s="741">
        <v>7.3</v>
      </c>
      <c r="IC4" s="741">
        <v>7</v>
      </c>
      <c r="ID4" s="736"/>
      <c r="IE4" s="725">
        <f t="shared" si="132"/>
        <v>7.1</v>
      </c>
      <c r="IF4" s="726">
        <f t="shared" si="133"/>
        <v>7.1</v>
      </c>
      <c r="IG4" s="727" t="str">
        <f t="shared" si="134"/>
        <v>7.1</v>
      </c>
      <c r="IH4" s="728" t="str">
        <f t="shared" si="135"/>
        <v>B</v>
      </c>
      <c r="II4" s="729">
        <f t="shared" si="136"/>
        <v>3</v>
      </c>
      <c r="IJ4" s="729" t="str">
        <f t="shared" si="137"/>
        <v>3.0</v>
      </c>
      <c r="IK4" s="730">
        <v>1</v>
      </c>
      <c r="IL4" s="739">
        <v>1</v>
      </c>
      <c r="IM4" s="741">
        <v>6.7</v>
      </c>
      <c r="IN4" s="723">
        <v>8</v>
      </c>
      <c r="IO4" s="736"/>
      <c r="IP4" s="725">
        <f t="shared" si="138"/>
        <v>7.5</v>
      </c>
      <c r="IQ4" s="726">
        <f t="shared" si="139"/>
        <v>7.5</v>
      </c>
      <c r="IR4" s="727" t="str">
        <f t="shared" si="140"/>
        <v>7.5</v>
      </c>
      <c r="IS4" s="728" t="str">
        <f t="shared" si="141"/>
        <v>B</v>
      </c>
      <c r="IT4" s="729">
        <f t="shared" si="142"/>
        <v>3</v>
      </c>
      <c r="IU4" s="729" t="str">
        <f t="shared" si="143"/>
        <v>3.0</v>
      </c>
      <c r="IV4" s="730">
        <v>3</v>
      </c>
      <c r="IW4" s="739">
        <v>3</v>
      </c>
      <c r="IX4" s="741">
        <v>7.5</v>
      </c>
      <c r="IY4" s="741">
        <v>8</v>
      </c>
      <c r="IZ4" s="736"/>
      <c r="JA4" s="725">
        <f t="shared" si="144"/>
        <v>7.8</v>
      </c>
      <c r="JB4" s="726">
        <f t="shared" si="145"/>
        <v>7.8</v>
      </c>
      <c r="JC4" s="727" t="str">
        <f t="shared" si="146"/>
        <v>7.8</v>
      </c>
      <c r="JD4" s="728" t="str">
        <f t="shared" si="147"/>
        <v>B</v>
      </c>
      <c r="JE4" s="729">
        <f t="shared" si="148"/>
        <v>3</v>
      </c>
      <c r="JF4" s="729" t="str">
        <f t="shared" si="149"/>
        <v>3.0</v>
      </c>
      <c r="JG4" s="730">
        <v>2</v>
      </c>
      <c r="JH4" s="739">
        <v>2</v>
      </c>
      <c r="JI4" s="742">
        <f t="shared" si="150"/>
        <v>22</v>
      </c>
      <c r="JJ4" s="734">
        <f t="shared" si="151"/>
        <v>2.5909090909090908</v>
      </c>
      <c r="JK4" s="735" t="str">
        <f t="shared" si="152"/>
        <v>2.59</v>
      </c>
    </row>
    <row r="5" spans="1:272" ht="18.75" x14ac:dyDescent="0.3">
      <c r="A5" s="5">
        <v>4</v>
      </c>
      <c r="B5" s="11" t="s">
        <v>235</v>
      </c>
      <c r="C5" s="270" t="s">
        <v>239</v>
      </c>
      <c r="D5" s="286" t="s">
        <v>261</v>
      </c>
      <c r="E5" s="287" t="s">
        <v>56</v>
      </c>
      <c r="F5" s="276"/>
      <c r="G5" s="288" t="s">
        <v>284</v>
      </c>
      <c r="H5" s="276" t="s">
        <v>169</v>
      </c>
      <c r="I5" s="276" t="s">
        <v>179</v>
      </c>
      <c r="J5" s="146">
        <v>6.8</v>
      </c>
      <c r="K5" s="1" t="str">
        <f t="shared" si="3"/>
        <v>C+</v>
      </c>
      <c r="L5" s="2">
        <f t="shared" si="4"/>
        <v>2.5</v>
      </c>
      <c r="M5" s="170" t="str">
        <f t="shared" si="5"/>
        <v>2.5</v>
      </c>
      <c r="N5" s="197">
        <v>7.3</v>
      </c>
      <c r="O5" s="1" t="str">
        <f t="shared" si="6"/>
        <v>B</v>
      </c>
      <c r="P5" s="2">
        <f t="shared" si="7"/>
        <v>3</v>
      </c>
      <c r="Q5" s="170" t="str">
        <f t="shared" si="8"/>
        <v>3.0</v>
      </c>
      <c r="R5" s="180">
        <v>8.5</v>
      </c>
      <c r="S5" s="55">
        <v>9</v>
      </c>
      <c r="T5" s="55"/>
      <c r="U5" s="28">
        <f t="shared" si="9"/>
        <v>8.8000000000000007</v>
      </c>
      <c r="V5" s="29">
        <f t="shared" si="10"/>
        <v>8.8000000000000007</v>
      </c>
      <c r="W5" s="325" t="str">
        <f t="shared" si="11"/>
        <v>8.8</v>
      </c>
      <c r="X5" s="30" t="str">
        <f t="shared" si="12"/>
        <v>A</v>
      </c>
      <c r="Y5" s="31">
        <f t="shared" si="13"/>
        <v>4</v>
      </c>
      <c r="Z5" s="31" t="str">
        <f t="shared" si="14"/>
        <v>4.0</v>
      </c>
      <c r="AA5" s="42">
        <v>4</v>
      </c>
      <c r="AB5" s="43">
        <v>4</v>
      </c>
      <c r="AC5" s="181">
        <v>6.8</v>
      </c>
      <c r="AD5" s="93">
        <v>3</v>
      </c>
      <c r="AE5" s="93"/>
      <c r="AF5" s="28">
        <f t="shared" si="15"/>
        <v>4.5</v>
      </c>
      <c r="AG5" s="29">
        <f t="shared" si="16"/>
        <v>4.5</v>
      </c>
      <c r="AH5" s="325" t="str">
        <f t="shared" si="17"/>
        <v>4.5</v>
      </c>
      <c r="AI5" s="30" t="str">
        <f t="shared" si="18"/>
        <v>D</v>
      </c>
      <c r="AJ5" s="31">
        <f t="shared" si="19"/>
        <v>1</v>
      </c>
      <c r="AK5" s="31" t="str">
        <f t="shared" si="20"/>
        <v>1.0</v>
      </c>
      <c r="AL5" s="42">
        <v>4</v>
      </c>
      <c r="AM5" s="43">
        <v>4</v>
      </c>
      <c r="AN5" s="181">
        <v>9.3000000000000007</v>
      </c>
      <c r="AO5" s="93">
        <v>9</v>
      </c>
      <c r="AP5" s="243"/>
      <c r="AQ5" s="28">
        <f t="shared" si="21"/>
        <v>9.1</v>
      </c>
      <c r="AR5" s="463">
        <f t="shared" si="22"/>
        <v>9.1</v>
      </c>
      <c r="AS5" s="325" t="str">
        <f t="shared" si="23"/>
        <v>9.1</v>
      </c>
      <c r="AT5" s="30" t="str">
        <f t="shared" si="24"/>
        <v>A</v>
      </c>
      <c r="AU5" s="31">
        <f t="shared" si="25"/>
        <v>4</v>
      </c>
      <c r="AV5" s="31" t="str">
        <f t="shared" si="26"/>
        <v>4.0</v>
      </c>
      <c r="AW5" s="42">
        <v>2</v>
      </c>
      <c r="AX5" s="43">
        <v>2</v>
      </c>
      <c r="AY5" s="48">
        <v>7.7</v>
      </c>
      <c r="AZ5" s="70">
        <v>8</v>
      </c>
      <c r="BA5" s="70"/>
      <c r="BB5" s="28">
        <f t="shared" si="27"/>
        <v>7.9</v>
      </c>
      <c r="BC5" s="29">
        <f t="shared" si="28"/>
        <v>7.9</v>
      </c>
      <c r="BD5" s="325" t="str">
        <f t="shared" si="29"/>
        <v>7.9</v>
      </c>
      <c r="BE5" s="30" t="str">
        <f t="shared" si="30"/>
        <v>B</v>
      </c>
      <c r="BF5" s="31">
        <f t="shared" si="31"/>
        <v>3</v>
      </c>
      <c r="BG5" s="31" t="str">
        <f t="shared" si="32"/>
        <v>3.0</v>
      </c>
      <c r="BH5" s="42">
        <v>1</v>
      </c>
      <c r="BI5" s="43">
        <v>1</v>
      </c>
      <c r="BJ5" s="411">
        <v>8.4</v>
      </c>
      <c r="BK5" s="308">
        <v>9</v>
      </c>
      <c r="BL5" s="308"/>
      <c r="BM5" s="225">
        <f t="shared" si="33"/>
        <v>8.8000000000000007</v>
      </c>
      <c r="BN5" s="29">
        <f t="shared" si="34"/>
        <v>8.8000000000000007</v>
      </c>
      <c r="BO5" s="325" t="str">
        <f t="shared" si="35"/>
        <v>8.8</v>
      </c>
      <c r="BP5" s="227" t="str">
        <f t="shared" si="0"/>
        <v>A</v>
      </c>
      <c r="BQ5" s="226">
        <f t="shared" si="1"/>
        <v>4</v>
      </c>
      <c r="BR5" s="226" t="str">
        <f t="shared" si="2"/>
        <v>4.0</v>
      </c>
      <c r="BS5" s="157">
        <v>3</v>
      </c>
      <c r="BT5" s="43">
        <v>3</v>
      </c>
      <c r="BU5" s="180">
        <v>7</v>
      </c>
      <c r="BV5" s="70">
        <v>9</v>
      </c>
      <c r="BW5" s="70"/>
      <c r="BX5" s="28">
        <f t="shared" si="36"/>
        <v>8.1999999999999993</v>
      </c>
      <c r="BY5" s="29">
        <f t="shared" si="37"/>
        <v>8.1999999999999993</v>
      </c>
      <c r="BZ5" s="325" t="str">
        <f t="shared" si="38"/>
        <v>8.2</v>
      </c>
      <c r="CA5" s="30" t="str">
        <f t="shared" si="39"/>
        <v>B+</v>
      </c>
      <c r="CB5" s="31">
        <f t="shared" si="40"/>
        <v>3.5</v>
      </c>
      <c r="CC5" s="31" t="str">
        <f t="shared" si="41"/>
        <v>3.5</v>
      </c>
      <c r="CD5" s="42">
        <v>2</v>
      </c>
      <c r="CE5" s="43">
        <v>2</v>
      </c>
      <c r="CF5" s="84">
        <f t="shared" si="42"/>
        <v>16</v>
      </c>
      <c r="CG5" s="87">
        <f t="shared" si="43"/>
        <v>3.125</v>
      </c>
      <c r="CH5" s="88" t="str">
        <f t="shared" si="44"/>
        <v>3.13</v>
      </c>
      <c r="CI5" s="64" t="str">
        <f t="shared" si="45"/>
        <v>Lên lớp</v>
      </c>
      <c r="CJ5" s="128">
        <f t="shared" si="46"/>
        <v>16</v>
      </c>
      <c r="CK5" s="129">
        <f t="shared" si="47"/>
        <v>3.125</v>
      </c>
      <c r="CL5" s="64" t="str">
        <f t="shared" si="48"/>
        <v>Lên lớp</v>
      </c>
      <c r="CM5" s="504"/>
      <c r="CN5" s="48">
        <v>8.4</v>
      </c>
      <c r="CO5" s="70">
        <v>6</v>
      </c>
      <c r="CP5" s="70"/>
      <c r="CQ5" s="28">
        <f t="shared" si="49"/>
        <v>7</v>
      </c>
      <c r="CR5" s="29">
        <f t="shared" si="50"/>
        <v>7</v>
      </c>
      <c r="CS5" s="501" t="str">
        <f t="shared" si="51"/>
        <v>7.0</v>
      </c>
      <c r="CT5" s="30" t="str">
        <f t="shared" si="52"/>
        <v>B</v>
      </c>
      <c r="CU5" s="31">
        <f t="shared" si="53"/>
        <v>3</v>
      </c>
      <c r="CV5" s="31" t="str">
        <f t="shared" si="54"/>
        <v>3.0</v>
      </c>
      <c r="CW5" s="42">
        <v>2</v>
      </c>
      <c r="CX5" s="43">
        <v>2</v>
      </c>
      <c r="CY5" s="214">
        <v>7</v>
      </c>
      <c r="CZ5" s="73">
        <v>7</v>
      </c>
      <c r="DA5" s="73"/>
      <c r="DB5" s="28">
        <f t="shared" si="55"/>
        <v>7</v>
      </c>
      <c r="DC5" s="29">
        <f t="shared" si="56"/>
        <v>7</v>
      </c>
      <c r="DD5" s="501" t="str">
        <f t="shared" si="57"/>
        <v>7.0</v>
      </c>
      <c r="DE5" s="30" t="str">
        <f t="shared" si="58"/>
        <v>B</v>
      </c>
      <c r="DF5" s="31">
        <f t="shared" si="59"/>
        <v>3</v>
      </c>
      <c r="DG5" s="31" t="str">
        <f t="shared" si="60"/>
        <v>3.0</v>
      </c>
      <c r="DH5" s="42">
        <v>2</v>
      </c>
      <c r="DI5" s="43">
        <v>2</v>
      </c>
      <c r="DJ5" s="48">
        <v>7.6</v>
      </c>
      <c r="DK5" s="410">
        <v>8</v>
      </c>
      <c r="DL5" s="70"/>
      <c r="DM5" s="28">
        <f t="shared" si="61"/>
        <v>7.8</v>
      </c>
      <c r="DN5" s="29">
        <f t="shared" si="62"/>
        <v>7.8</v>
      </c>
      <c r="DO5" s="501" t="str">
        <f t="shared" si="63"/>
        <v>7.8</v>
      </c>
      <c r="DP5" s="30" t="str">
        <f t="shared" si="64"/>
        <v>B</v>
      </c>
      <c r="DQ5" s="31">
        <f t="shared" si="65"/>
        <v>3</v>
      </c>
      <c r="DR5" s="31" t="str">
        <f t="shared" si="66"/>
        <v>3.0</v>
      </c>
      <c r="DS5" s="42">
        <v>2</v>
      </c>
      <c r="DT5" s="43">
        <v>2</v>
      </c>
      <c r="DU5" s="48">
        <v>8.8000000000000007</v>
      </c>
      <c r="DV5" s="70">
        <v>9</v>
      </c>
      <c r="DW5" s="70"/>
      <c r="DX5" s="28">
        <f t="shared" si="67"/>
        <v>8.9</v>
      </c>
      <c r="DY5" s="29">
        <f t="shared" si="68"/>
        <v>8.9</v>
      </c>
      <c r="DZ5" s="501" t="str">
        <f t="shared" si="69"/>
        <v>8.9</v>
      </c>
      <c r="EA5" s="30" t="str">
        <f t="shared" si="70"/>
        <v>A</v>
      </c>
      <c r="EB5" s="31">
        <f t="shared" si="71"/>
        <v>4</v>
      </c>
      <c r="EC5" s="31" t="str">
        <f t="shared" si="72"/>
        <v>4.0</v>
      </c>
      <c r="ED5" s="42">
        <v>2</v>
      </c>
      <c r="EE5" s="43">
        <v>2</v>
      </c>
      <c r="EF5" s="48">
        <v>7.6</v>
      </c>
      <c r="EG5" s="602">
        <v>6</v>
      </c>
      <c r="EH5" s="55"/>
      <c r="EI5" s="28">
        <f t="shared" si="73"/>
        <v>6.6</v>
      </c>
      <c r="EJ5" s="29">
        <f t="shared" si="74"/>
        <v>6.6</v>
      </c>
      <c r="EK5" s="501" t="str">
        <f t="shared" si="75"/>
        <v>6.6</v>
      </c>
      <c r="EL5" s="30" t="str">
        <f t="shared" si="76"/>
        <v>C+</v>
      </c>
      <c r="EM5" s="31">
        <f t="shared" si="77"/>
        <v>2.5</v>
      </c>
      <c r="EN5" s="31" t="str">
        <f t="shared" si="78"/>
        <v>2.5</v>
      </c>
      <c r="EO5" s="42">
        <v>3</v>
      </c>
      <c r="EP5" s="43">
        <v>3</v>
      </c>
      <c r="EQ5" s="48">
        <v>6.6</v>
      </c>
      <c r="ER5" s="70">
        <v>5</v>
      </c>
      <c r="ES5" s="70"/>
      <c r="ET5" s="28">
        <f t="shared" si="79"/>
        <v>5.6</v>
      </c>
      <c r="EU5" s="29">
        <f t="shared" si="80"/>
        <v>5.6</v>
      </c>
      <c r="EV5" s="501" t="str">
        <f t="shared" si="81"/>
        <v>5.6</v>
      </c>
      <c r="EW5" s="30" t="str">
        <f t="shared" si="82"/>
        <v>C</v>
      </c>
      <c r="EX5" s="31">
        <f t="shared" si="83"/>
        <v>2</v>
      </c>
      <c r="EY5" s="31" t="str">
        <f t="shared" si="84"/>
        <v>2.0</v>
      </c>
      <c r="EZ5" s="42">
        <v>4</v>
      </c>
      <c r="FA5" s="43">
        <v>4</v>
      </c>
      <c r="FB5" s="610">
        <v>7.3</v>
      </c>
      <c r="FC5" s="55">
        <v>7</v>
      </c>
      <c r="FD5" s="55"/>
      <c r="FE5" s="28">
        <f t="shared" si="85"/>
        <v>7.1</v>
      </c>
      <c r="FF5" s="29">
        <f t="shared" si="86"/>
        <v>7.1</v>
      </c>
      <c r="FG5" s="501" t="str">
        <f t="shared" si="87"/>
        <v>7.1</v>
      </c>
      <c r="FH5" s="30" t="str">
        <f t="shared" si="88"/>
        <v>B</v>
      </c>
      <c r="FI5" s="31">
        <f t="shared" si="89"/>
        <v>3</v>
      </c>
      <c r="FJ5" s="31" t="str">
        <f t="shared" si="90"/>
        <v>3.0</v>
      </c>
      <c r="FK5" s="42">
        <v>4</v>
      </c>
      <c r="FL5" s="43">
        <v>4</v>
      </c>
      <c r="FM5" s="694">
        <f t="shared" si="91"/>
        <v>19</v>
      </c>
      <c r="FN5" s="695">
        <f t="shared" si="92"/>
        <v>2.8157894736842106</v>
      </c>
      <c r="FO5" s="696" t="str">
        <f t="shared" si="93"/>
        <v>2.82</v>
      </c>
      <c r="FP5" s="697" t="str">
        <f t="shared" si="94"/>
        <v>Lên lớp</v>
      </c>
      <c r="FQ5" s="698">
        <f t="shared" si="95"/>
        <v>35</v>
      </c>
      <c r="FR5" s="695">
        <f t="shared" si="96"/>
        <v>2.9571428571428573</v>
      </c>
      <c r="FS5" s="696" t="str">
        <f t="shared" si="97"/>
        <v>2.96</v>
      </c>
      <c r="FT5" s="699">
        <f t="shared" si="98"/>
        <v>35</v>
      </c>
      <c r="FU5" s="700">
        <f t="shared" si="99"/>
        <v>7.2600000000000007</v>
      </c>
      <c r="FV5" s="701">
        <f t="shared" si="100"/>
        <v>2.9571428571428573</v>
      </c>
      <c r="FW5" s="738" t="str">
        <f t="shared" si="101"/>
        <v>Lên lớp</v>
      </c>
      <c r="FX5" s="810"/>
      <c r="FY5" s="854">
        <v>6.4</v>
      </c>
      <c r="FZ5" s="822">
        <v>6</v>
      </c>
      <c r="GA5" s="736"/>
      <c r="GB5" s="725">
        <f t="shared" si="102"/>
        <v>6.2</v>
      </c>
      <c r="GC5" s="726">
        <f t="shared" si="103"/>
        <v>6.2</v>
      </c>
      <c r="GD5" s="727" t="str">
        <f t="shared" si="104"/>
        <v>6.2</v>
      </c>
      <c r="GE5" s="728" t="str">
        <f t="shared" si="105"/>
        <v>C</v>
      </c>
      <c r="GF5" s="729">
        <f t="shared" si="106"/>
        <v>2</v>
      </c>
      <c r="GG5" s="729" t="str">
        <f t="shared" si="107"/>
        <v>2.0</v>
      </c>
      <c r="GH5" s="730">
        <v>2</v>
      </c>
      <c r="GI5" s="739">
        <v>2</v>
      </c>
      <c r="GJ5" s="819">
        <v>6.7</v>
      </c>
      <c r="GK5" s="822">
        <v>7</v>
      </c>
      <c r="GL5" s="736"/>
      <c r="GM5" s="28">
        <f t="shared" si="108"/>
        <v>6.9</v>
      </c>
      <c r="GN5" s="29">
        <f t="shared" si="109"/>
        <v>6.9</v>
      </c>
      <c r="GO5" s="501" t="str">
        <f t="shared" si="110"/>
        <v>6.9</v>
      </c>
      <c r="GP5" s="30" t="str">
        <f t="shared" si="111"/>
        <v>C+</v>
      </c>
      <c r="GQ5" s="31">
        <f t="shared" si="112"/>
        <v>2.5</v>
      </c>
      <c r="GR5" s="31" t="str">
        <f t="shared" si="113"/>
        <v>2.5</v>
      </c>
      <c r="GS5" s="42">
        <v>3</v>
      </c>
      <c r="GT5" s="43">
        <v>3</v>
      </c>
      <c r="GU5" s="829">
        <v>5.6</v>
      </c>
      <c r="GV5" s="822">
        <v>6</v>
      </c>
      <c r="GW5" s="736"/>
      <c r="GX5" s="725">
        <f t="shared" si="114"/>
        <v>5.8</v>
      </c>
      <c r="GY5" s="726">
        <f t="shared" si="115"/>
        <v>5.8</v>
      </c>
      <c r="GZ5" s="727" t="str">
        <f t="shared" si="116"/>
        <v>5.8</v>
      </c>
      <c r="HA5" s="728" t="str">
        <f t="shared" si="117"/>
        <v>C</v>
      </c>
      <c r="HB5" s="729">
        <f t="shared" si="118"/>
        <v>2</v>
      </c>
      <c r="HC5" s="729" t="str">
        <f t="shared" si="119"/>
        <v>2.0</v>
      </c>
      <c r="HD5" s="730">
        <v>4</v>
      </c>
      <c r="HE5" s="739">
        <v>4</v>
      </c>
      <c r="HF5" s="819">
        <v>6.8</v>
      </c>
      <c r="HG5" s="822">
        <v>8</v>
      </c>
      <c r="HH5" s="736"/>
      <c r="HI5" s="725">
        <f t="shared" si="120"/>
        <v>7.5</v>
      </c>
      <c r="HJ5" s="726">
        <f t="shared" si="121"/>
        <v>7.5</v>
      </c>
      <c r="HK5" s="727" t="str">
        <f t="shared" si="122"/>
        <v>7.5</v>
      </c>
      <c r="HL5" s="728" t="str">
        <f t="shared" si="123"/>
        <v>B</v>
      </c>
      <c r="HM5" s="729">
        <f t="shared" si="124"/>
        <v>3</v>
      </c>
      <c r="HN5" s="729" t="str">
        <f t="shared" si="125"/>
        <v>3.0</v>
      </c>
      <c r="HO5" s="730">
        <v>2</v>
      </c>
      <c r="HP5" s="739">
        <v>2</v>
      </c>
      <c r="HQ5" s="741">
        <v>7.2</v>
      </c>
      <c r="HR5" s="733">
        <v>7</v>
      </c>
      <c r="HS5" s="736"/>
      <c r="HT5" s="725">
        <f t="shared" si="126"/>
        <v>7.1</v>
      </c>
      <c r="HU5" s="726">
        <f t="shared" si="127"/>
        <v>7.1</v>
      </c>
      <c r="HV5" s="717" t="str">
        <f t="shared" si="128"/>
        <v>7.1</v>
      </c>
      <c r="HW5" s="728" t="str">
        <f t="shared" si="129"/>
        <v>B</v>
      </c>
      <c r="HX5" s="729">
        <f t="shared" si="130"/>
        <v>3</v>
      </c>
      <c r="HY5" s="729" t="str">
        <f t="shared" si="131"/>
        <v>3.0</v>
      </c>
      <c r="HZ5" s="730">
        <v>5</v>
      </c>
      <c r="IA5" s="739">
        <v>5</v>
      </c>
      <c r="IB5" s="741">
        <v>7.3</v>
      </c>
      <c r="IC5" s="741">
        <v>7</v>
      </c>
      <c r="ID5" s="736"/>
      <c r="IE5" s="725">
        <f t="shared" si="132"/>
        <v>7.1</v>
      </c>
      <c r="IF5" s="726">
        <f t="shared" si="133"/>
        <v>7.1</v>
      </c>
      <c r="IG5" s="727" t="str">
        <f t="shared" si="134"/>
        <v>7.1</v>
      </c>
      <c r="IH5" s="728" t="str">
        <f t="shared" si="135"/>
        <v>B</v>
      </c>
      <c r="II5" s="729">
        <f t="shared" si="136"/>
        <v>3</v>
      </c>
      <c r="IJ5" s="729" t="str">
        <f t="shared" si="137"/>
        <v>3.0</v>
      </c>
      <c r="IK5" s="730">
        <v>1</v>
      </c>
      <c r="IL5" s="739">
        <v>1</v>
      </c>
      <c r="IM5" s="741">
        <v>6.7</v>
      </c>
      <c r="IN5" s="723">
        <v>8</v>
      </c>
      <c r="IO5" s="736"/>
      <c r="IP5" s="725">
        <f t="shared" si="138"/>
        <v>7.5</v>
      </c>
      <c r="IQ5" s="726">
        <f t="shared" si="139"/>
        <v>7.5</v>
      </c>
      <c r="IR5" s="727" t="str">
        <f t="shared" si="140"/>
        <v>7.5</v>
      </c>
      <c r="IS5" s="728" t="str">
        <f t="shared" si="141"/>
        <v>B</v>
      </c>
      <c r="IT5" s="729">
        <f t="shared" si="142"/>
        <v>3</v>
      </c>
      <c r="IU5" s="729" t="str">
        <f t="shared" si="143"/>
        <v>3.0</v>
      </c>
      <c r="IV5" s="730">
        <v>3</v>
      </c>
      <c r="IW5" s="739">
        <v>3</v>
      </c>
      <c r="IX5" s="741">
        <v>7.5</v>
      </c>
      <c r="IY5" s="741">
        <v>7</v>
      </c>
      <c r="IZ5" s="736"/>
      <c r="JA5" s="725">
        <f t="shared" si="144"/>
        <v>7.2</v>
      </c>
      <c r="JB5" s="726">
        <f t="shared" si="145"/>
        <v>7.2</v>
      </c>
      <c r="JC5" s="727" t="str">
        <f t="shared" si="146"/>
        <v>7.2</v>
      </c>
      <c r="JD5" s="728" t="str">
        <f t="shared" si="147"/>
        <v>B</v>
      </c>
      <c r="JE5" s="729">
        <f t="shared" si="148"/>
        <v>3</v>
      </c>
      <c r="JF5" s="729" t="str">
        <f t="shared" si="149"/>
        <v>3.0</v>
      </c>
      <c r="JG5" s="730">
        <v>2</v>
      </c>
      <c r="JH5" s="739">
        <v>2</v>
      </c>
      <c r="JI5" s="742">
        <f t="shared" si="150"/>
        <v>22</v>
      </c>
      <c r="JJ5" s="734">
        <f t="shared" si="151"/>
        <v>2.6590909090909092</v>
      </c>
      <c r="JK5" s="735" t="str">
        <f t="shared" si="152"/>
        <v>2.66</v>
      </c>
    </row>
    <row r="6" spans="1:272" ht="18.75" x14ac:dyDescent="0.3">
      <c r="A6" s="5">
        <v>5</v>
      </c>
      <c r="B6" s="11" t="s">
        <v>235</v>
      </c>
      <c r="C6" s="270" t="s">
        <v>240</v>
      </c>
      <c r="D6" s="286" t="s">
        <v>262</v>
      </c>
      <c r="E6" s="287" t="s">
        <v>40</v>
      </c>
      <c r="F6" s="276"/>
      <c r="G6" s="288" t="s">
        <v>285</v>
      </c>
      <c r="H6" s="276" t="s">
        <v>169</v>
      </c>
      <c r="I6" s="276" t="s">
        <v>179</v>
      </c>
      <c r="J6" s="146">
        <v>9</v>
      </c>
      <c r="K6" s="1" t="str">
        <f t="shared" si="3"/>
        <v>A</v>
      </c>
      <c r="L6" s="2">
        <f t="shared" si="4"/>
        <v>4</v>
      </c>
      <c r="M6" s="170" t="str">
        <f t="shared" si="5"/>
        <v>4.0</v>
      </c>
      <c r="N6" s="197">
        <v>8</v>
      </c>
      <c r="O6" s="1" t="str">
        <f t="shared" si="6"/>
        <v>B+</v>
      </c>
      <c r="P6" s="2">
        <f t="shared" si="7"/>
        <v>3.5</v>
      </c>
      <c r="Q6" s="170" t="str">
        <f t="shared" si="8"/>
        <v>3.5</v>
      </c>
      <c r="R6" s="180">
        <v>7.7</v>
      </c>
      <c r="S6" s="55">
        <v>6</v>
      </c>
      <c r="T6" s="55"/>
      <c r="U6" s="28">
        <f t="shared" si="9"/>
        <v>6.7</v>
      </c>
      <c r="V6" s="29">
        <f t="shared" si="10"/>
        <v>6.7</v>
      </c>
      <c r="W6" s="325" t="str">
        <f t="shared" si="11"/>
        <v>6.7</v>
      </c>
      <c r="X6" s="30" t="str">
        <f t="shared" si="12"/>
        <v>C+</v>
      </c>
      <c r="Y6" s="31">
        <f t="shared" si="13"/>
        <v>2.5</v>
      </c>
      <c r="Z6" s="31" t="str">
        <f t="shared" si="14"/>
        <v>2.5</v>
      </c>
      <c r="AA6" s="42">
        <v>4</v>
      </c>
      <c r="AB6" s="43">
        <v>4</v>
      </c>
      <c r="AC6" s="181">
        <v>7.6</v>
      </c>
      <c r="AD6" s="93">
        <v>8</v>
      </c>
      <c r="AE6" s="93"/>
      <c r="AF6" s="28">
        <f t="shared" si="15"/>
        <v>7.8</v>
      </c>
      <c r="AG6" s="29">
        <f t="shared" si="16"/>
        <v>7.8</v>
      </c>
      <c r="AH6" s="325" t="str">
        <f t="shared" si="17"/>
        <v>7.8</v>
      </c>
      <c r="AI6" s="30" t="str">
        <f t="shared" si="18"/>
        <v>B</v>
      </c>
      <c r="AJ6" s="31">
        <f t="shared" si="19"/>
        <v>3</v>
      </c>
      <c r="AK6" s="31" t="str">
        <f t="shared" si="20"/>
        <v>3.0</v>
      </c>
      <c r="AL6" s="42">
        <v>4</v>
      </c>
      <c r="AM6" s="43">
        <v>4</v>
      </c>
      <c r="AN6" s="181">
        <v>8</v>
      </c>
      <c r="AO6" s="93">
        <v>5</v>
      </c>
      <c r="AP6" s="243"/>
      <c r="AQ6" s="28">
        <f t="shared" si="21"/>
        <v>6.2</v>
      </c>
      <c r="AR6" s="463">
        <f t="shared" si="22"/>
        <v>6.2</v>
      </c>
      <c r="AS6" s="325" t="str">
        <f t="shared" si="23"/>
        <v>6.2</v>
      </c>
      <c r="AT6" s="30" t="str">
        <f t="shared" si="24"/>
        <v>C</v>
      </c>
      <c r="AU6" s="31">
        <f t="shared" si="25"/>
        <v>2</v>
      </c>
      <c r="AV6" s="31" t="str">
        <f t="shared" si="26"/>
        <v>2.0</v>
      </c>
      <c r="AW6" s="42">
        <v>2</v>
      </c>
      <c r="AX6" s="43">
        <v>2</v>
      </c>
      <c r="AY6" s="48">
        <v>7.7</v>
      </c>
      <c r="AZ6" s="70">
        <v>8</v>
      </c>
      <c r="BA6" s="70"/>
      <c r="BB6" s="28">
        <f t="shared" si="27"/>
        <v>7.9</v>
      </c>
      <c r="BC6" s="29">
        <f t="shared" si="28"/>
        <v>7.9</v>
      </c>
      <c r="BD6" s="325" t="str">
        <f t="shared" si="29"/>
        <v>7.9</v>
      </c>
      <c r="BE6" s="30" t="str">
        <f t="shared" si="30"/>
        <v>B</v>
      </c>
      <c r="BF6" s="31">
        <f t="shared" si="31"/>
        <v>3</v>
      </c>
      <c r="BG6" s="31" t="str">
        <f t="shared" si="32"/>
        <v>3.0</v>
      </c>
      <c r="BH6" s="42">
        <v>1</v>
      </c>
      <c r="BI6" s="43">
        <v>1</v>
      </c>
      <c r="BJ6" s="411">
        <v>8.1999999999999993</v>
      </c>
      <c r="BK6" s="308">
        <v>9</v>
      </c>
      <c r="BL6" s="308"/>
      <c r="BM6" s="225">
        <f t="shared" si="33"/>
        <v>8.6999999999999993</v>
      </c>
      <c r="BN6" s="29">
        <f t="shared" si="34"/>
        <v>8.6999999999999993</v>
      </c>
      <c r="BO6" s="325" t="str">
        <f t="shared" si="35"/>
        <v>8.7</v>
      </c>
      <c r="BP6" s="227" t="str">
        <f t="shared" si="0"/>
        <v>A</v>
      </c>
      <c r="BQ6" s="226">
        <f t="shared" si="1"/>
        <v>4</v>
      </c>
      <c r="BR6" s="226" t="str">
        <f t="shared" si="2"/>
        <v>4.0</v>
      </c>
      <c r="BS6" s="157">
        <v>3</v>
      </c>
      <c r="BT6" s="43">
        <v>3</v>
      </c>
      <c r="BU6" s="180">
        <v>6</v>
      </c>
      <c r="BV6" s="70">
        <v>5</v>
      </c>
      <c r="BW6" s="70"/>
      <c r="BX6" s="28">
        <f t="shared" si="36"/>
        <v>5.4</v>
      </c>
      <c r="BY6" s="29">
        <f t="shared" si="37"/>
        <v>5.4</v>
      </c>
      <c r="BZ6" s="325" t="str">
        <f t="shared" si="38"/>
        <v>5.4</v>
      </c>
      <c r="CA6" s="30" t="str">
        <f t="shared" si="39"/>
        <v>D+</v>
      </c>
      <c r="CB6" s="31">
        <f t="shared" si="40"/>
        <v>1.5</v>
      </c>
      <c r="CC6" s="31" t="str">
        <f t="shared" si="41"/>
        <v>1.5</v>
      </c>
      <c r="CD6" s="42">
        <v>2</v>
      </c>
      <c r="CE6" s="43">
        <v>2</v>
      </c>
      <c r="CF6" s="84">
        <f t="shared" si="42"/>
        <v>16</v>
      </c>
      <c r="CG6" s="87">
        <f t="shared" si="43"/>
        <v>2.75</v>
      </c>
      <c r="CH6" s="88" t="str">
        <f t="shared" si="44"/>
        <v>2.75</v>
      </c>
      <c r="CI6" s="64" t="str">
        <f t="shared" si="45"/>
        <v>Lên lớp</v>
      </c>
      <c r="CJ6" s="128">
        <f t="shared" si="46"/>
        <v>16</v>
      </c>
      <c r="CK6" s="129">
        <f t="shared" si="47"/>
        <v>2.75</v>
      </c>
      <c r="CL6" s="64" t="str">
        <f t="shared" si="48"/>
        <v>Lên lớp</v>
      </c>
      <c r="CM6" s="504"/>
      <c r="CN6" s="48">
        <v>5.2</v>
      </c>
      <c r="CO6" s="70">
        <v>6</v>
      </c>
      <c r="CP6" s="70"/>
      <c r="CQ6" s="28">
        <f t="shared" si="49"/>
        <v>5.7</v>
      </c>
      <c r="CR6" s="29">
        <f t="shared" si="50"/>
        <v>5.7</v>
      </c>
      <c r="CS6" s="501" t="str">
        <f t="shared" si="51"/>
        <v>5.7</v>
      </c>
      <c r="CT6" s="30" t="str">
        <f t="shared" si="52"/>
        <v>C</v>
      </c>
      <c r="CU6" s="31">
        <f t="shared" si="53"/>
        <v>2</v>
      </c>
      <c r="CV6" s="31" t="str">
        <f t="shared" si="54"/>
        <v>2.0</v>
      </c>
      <c r="CW6" s="42">
        <v>2</v>
      </c>
      <c r="CX6" s="43">
        <v>2</v>
      </c>
      <c r="CY6" s="214">
        <v>5.2</v>
      </c>
      <c r="CZ6" s="73">
        <v>4</v>
      </c>
      <c r="DA6" s="73"/>
      <c r="DB6" s="28">
        <f t="shared" si="55"/>
        <v>4.5</v>
      </c>
      <c r="DC6" s="29">
        <f t="shared" si="56"/>
        <v>4.5</v>
      </c>
      <c r="DD6" s="501" t="str">
        <f t="shared" si="57"/>
        <v>4.5</v>
      </c>
      <c r="DE6" s="30" t="str">
        <f t="shared" si="58"/>
        <v>D</v>
      </c>
      <c r="DF6" s="31">
        <f t="shared" si="59"/>
        <v>1</v>
      </c>
      <c r="DG6" s="31" t="str">
        <f t="shared" si="60"/>
        <v>1.0</v>
      </c>
      <c r="DH6" s="42">
        <v>2</v>
      </c>
      <c r="DI6" s="43">
        <v>2</v>
      </c>
      <c r="DJ6" s="48">
        <v>7</v>
      </c>
      <c r="DK6" s="70">
        <v>6</v>
      </c>
      <c r="DL6" s="70"/>
      <c r="DM6" s="28">
        <f t="shared" si="61"/>
        <v>6.4</v>
      </c>
      <c r="DN6" s="29">
        <f t="shared" si="62"/>
        <v>6.4</v>
      </c>
      <c r="DO6" s="501" t="str">
        <f t="shared" si="63"/>
        <v>6.4</v>
      </c>
      <c r="DP6" s="30" t="str">
        <f t="shared" si="64"/>
        <v>C</v>
      </c>
      <c r="DQ6" s="31">
        <f t="shared" si="65"/>
        <v>2</v>
      </c>
      <c r="DR6" s="31" t="str">
        <f t="shared" si="66"/>
        <v>2.0</v>
      </c>
      <c r="DS6" s="42">
        <v>2</v>
      </c>
      <c r="DT6" s="43">
        <v>2</v>
      </c>
      <c r="DU6" s="48">
        <v>7.2</v>
      </c>
      <c r="DV6" s="70">
        <v>8</v>
      </c>
      <c r="DW6" s="70"/>
      <c r="DX6" s="28">
        <f t="shared" si="67"/>
        <v>7.7</v>
      </c>
      <c r="DY6" s="29">
        <f t="shared" si="68"/>
        <v>7.7</v>
      </c>
      <c r="DZ6" s="501" t="str">
        <f t="shared" si="69"/>
        <v>7.7</v>
      </c>
      <c r="EA6" s="30" t="str">
        <f t="shared" si="70"/>
        <v>B</v>
      </c>
      <c r="EB6" s="31">
        <f t="shared" si="71"/>
        <v>3</v>
      </c>
      <c r="EC6" s="31" t="str">
        <f t="shared" si="72"/>
        <v>3.0</v>
      </c>
      <c r="ED6" s="42">
        <v>2</v>
      </c>
      <c r="EE6" s="43">
        <v>2</v>
      </c>
      <c r="EF6" s="48">
        <v>6.7</v>
      </c>
      <c r="EG6" s="602">
        <v>6</v>
      </c>
      <c r="EH6" s="55"/>
      <c r="EI6" s="28">
        <f t="shared" si="73"/>
        <v>6.3</v>
      </c>
      <c r="EJ6" s="29">
        <f t="shared" si="74"/>
        <v>6.3</v>
      </c>
      <c r="EK6" s="501" t="str">
        <f t="shared" si="75"/>
        <v>6.3</v>
      </c>
      <c r="EL6" s="30" t="str">
        <f t="shared" si="76"/>
        <v>C</v>
      </c>
      <c r="EM6" s="31">
        <f t="shared" si="77"/>
        <v>2</v>
      </c>
      <c r="EN6" s="31" t="str">
        <f t="shared" si="78"/>
        <v>2.0</v>
      </c>
      <c r="EO6" s="42">
        <v>3</v>
      </c>
      <c r="EP6" s="43">
        <v>3</v>
      </c>
      <c r="EQ6" s="48">
        <v>6.3</v>
      </c>
      <c r="ER6" s="70">
        <v>5</v>
      </c>
      <c r="ES6" s="70"/>
      <c r="ET6" s="28">
        <f t="shared" si="79"/>
        <v>5.5</v>
      </c>
      <c r="EU6" s="29">
        <f t="shared" si="80"/>
        <v>5.5</v>
      </c>
      <c r="EV6" s="501" t="str">
        <f t="shared" si="81"/>
        <v>5.5</v>
      </c>
      <c r="EW6" s="30" t="str">
        <f t="shared" si="82"/>
        <v>C</v>
      </c>
      <c r="EX6" s="31">
        <f t="shared" si="83"/>
        <v>2</v>
      </c>
      <c r="EY6" s="31" t="str">
        <f t="shared" si="84"/>
        <v>2.0</v>
      </c>
      <c r="EZ6" s="42">
        <v>4</v>
      </c>
      <c r="FA6" s="43">
        <v>4</v>
      </c>
      <c r="FB6" s="610">
        <v>7.7</v>
      </c>
      <c r="FC6" s="55">
        <v>8</v>
      </c>
      <c r="FD6" s="55"/>
      <c r="FE6" s="28">
        <f t="shared" si="85"/>
        <v>7.9</v>
      </c>
      <c r="FF6" s="29">
        <f t="shared" si="86"/>
        <v>7.9</v>
      </c>
      <c r="FG6" s="501" t="str">
        <f t="shared" si="87"/>
        <v>7.9</v>
      </c>
      <c r="FH6" s="30" t="str">
        <f t="shared" si="88"/>
        <v>B</v>
      </c>
      <c r="FI6" s="31">
        <f t="shared" si="89"/>
        <v>3</v>
      </c>
      <c r="FJ6" s="31" t="str">
        <f t="shared" si="90"/>
        <v>3.0</v>
      </c>
      <c r="FK6" s="42">
        <v>4</v>
      </c>
      <c r="FL6" s="43">
        <v>4</v>
      </c>
      <c r="FM6" s="694">
        <f t="shared" si="91"/>
        <v>19</v>
      </c>
      <c r="FN6" s="695">
        <f t="shared" si="92"/>
        <v>2.2105263157894739</v>
      </c>
      <c r="FO6" s="696" t="str">
        <f t="shared" si="93"/>
        <v>2.21</v>
      </c>
      <c r="FP6" s="697" t="str">
        <f t="shared" si="94"/>
        <v>Lên lớp</v>
      </c>
      <c r="FQ6" s="698">
        <f t="shared" si="95"/>
        <v>35</v>
      </c>
      <c r="FR6" s="695">
        <f t="shared" si="96"/>
        <v>2.4571428571428573</v>
      </c>
      <c r="FS6" s="696" t="str">
        <f t="shared" si="97"/>
        <v>2.46</v>
      </c>
      <c r="FT6" s="699">
        <f t="shared" si="98"/>
        <v>35</v>
      </c>
      <c r="FU6" s="700">
        <f t="shared" si="99"/>
        <v>6.7514285714285718</v>
      </c>
      <c r="FV6" s="701">
        <f t="shared" si="100"/>
        <v>2.4571428571428573</v>
      </c>
      <c r="FW6" s="738" t="str">
        <f t="shared" si="101"/>
        <v>Lên lớp</v>
      </c>
      <c r="FX6" s="810"/>
      <c r="FY6" s="854">
        <v>6.4</v>
      </c>
      <c r="FZ6" s="822">
        <v>5</v>
      </c>
      <c r="GA6" s="736"/>
      <c r="GB6" s="725">
        <f t="shared" si="102"/>
        <v>5.6</v>
      </c>
      <c r="GC6" s="726">
        <f t="shared" si="103"/>
        <v>5.6</v>
      </c>
      <c r="GD6" s="727" t="str">
        <f t="shared" si="104"/>
        <v>5.6</v>
      </c>
      <c r="GE6" s="728" t="str">
        <f t="shared" si="105"/>
        <v>C</v>
      </c>
      <c r="GF6" s="729">
        <f t="shared" si="106"/>
        <v>2</v>
      </c>
      <c r="GG6" s="729" t="str">
        <f t="shared" si="107"/>
        <v>2.0</v>
      </c>
      <c r="GH6" s="730">
        <v>2</v>
      </c>
      <c r="GI6" s="739">
        <v>2</v>
      </c>
      <c r="GJ6" s="819">
        <v>8.1</v>
      </c>
      <c r="GK6" s="822">
        <v>9</v>
      </c>
      <c r="GL6" s="736"/>
      <c r="GM6" s="28">
        <f t="shared" si="108"/>
        <v>8.6</v>
      </c>
      <c r="GN6" s="29">
        <f t="shared" si="109"/>
        <v>8.6</v>
      </c>
      <c r="GO6" s="501" t="str">
        <f t="shared" si="110"/>
        <v>8.6</v>
      </c>
      <c r="GP6" s="30" t="str">
        <f t="shared" si="111"/>
        <v>A</v>
      </c>
      <c r="GQ6" s="31">
        <f t="shared" si="112"/>
        <v>4</v>
      </c>
      <c r="GR6" s="31" t="str">
        <f t="shared" si="113"/>
        <v>4.0</v>
      </c>
      <c r="GS6" s="42">
        <v>3</v>
      </c>
      <c r="GT6" s="43">
        <v>3</v>
      </c>
      <c r="GU6" s="829">
        <v>8.1</v>
      </c>
      <c r="GV6" s="822">
        <v>8</v>
      </c>
      <c r="GW6" s="736"/>
      <c r="GX6" s="725">
        <f t="shared" si="114"/>
        <v>8</v>
      </c>
      <c r="GY6" s="726">
        <f t="shared" si="115"/>
        <v>8</v>
      </c>
      <c r="GZ6" s="727" t="str">
        <f t="shared" si="116"/>
        <v>8.0</v>
      </c>
      <c r="HA6" s="728" t="str">
        <f t="shared" si="117"/>
        <v>B+</v>
      </c>
      <c r="HB6" s="729">
        <f t="shared" si="118"/>
        <v>3.5</v>
      </c>
      <c r="HC6" s="729" t="str">
        <f t="shared" si="119"/>
        <v>3.5</v>
      </c>
      <c r="HD6" s="730">
        <v>4</v>
      </c>
      <c r="HE6" s="739">
        <v>4</v>
      </c>
      <c r="HF6" s="819">
        <v>7</v>
      </c>
      <c r="HG6" s="822">
        <v>5</v>
      </c>
      <c r="HH6" s="736"/>
      <c r="HI6" s="725">
        <f t="shared" si="120"/>
        <v>5.8</v>
      </c>
      <c r="HJ6" s="726">
        <f t="shared" si="121"/>
        <v>5.8</v>
      </c>
      <c r="HK6" s="727" t="str">
        <f t="shared" si="122"/>
        <v>5.8</v>
      </c>
      <c r="HL6" s="728" t="str">
        <f t="shared" si="123"/>
        <v>C</v>
      </c>
      <c r="HM6" s="729">
        <f t="shared" si="124"/>
        <v>2</v>
      </c>
      <c r="HN6" s="729" t="str">
        <f t="shared" si="125"/>
        <v>2.0</v>
      </c>
      <c r="HO6" s="730">
        <v>2</v>
      </c>
      <c r="HP6" s="739">
        <v>2</v>
      </c>
      <c r="HQ6" s="741">
        <v>7.4</v>
      </c>
      <c r="HR6" s="733">
        <v>7</v>
      </c>
      <c r="HS6" s="736"/>
      <c r="HT6" s="725">
        <f t="shared" si="126"/>
        <v>7.2</v>
      </c>
      <c r="HU6" s="726">
        <f t="shared" si="127"/>
        <v>7.2</v>
      </c>
      <c r="HV6" s="717" t="str">
        <f t="shared" si="128"/>
        <v>7.2</v>
      </c>
      <c r="HW6" s="728" t="str">
        <f t="shared" si="129"/>
        <v>B</v>
      </c>
      <c r="HX6" s="729">
        <f t="shared" si="130"/>
        <v>3</v>
      </c>
      <c r="HY6" s="729" t="str">
        <f t="shared" si="131"/>
        <v>3.0</v>
      </c>
      <c r="HZ6" s="730">
        <v>5</v>
      </c>
      <c r="IA6" s="739">
        <v>5</v>
      </c>
      <c r="IB6" s="741">
        <v>7</v>
      </c>
      <c r="IC6" s="741">
        <v>7</v>
      </c>
      <c r="ID6" s="736"/>
      <c r="IE6" s="725">
        <f t="shared" si="132"/>
        <v>7</v>
      </c>
      <c r="IF6" s="726">
        <f t="shared" si="133"/>
        <v>7</v>
      </c>
      <c r="IG6" s="727" t="str">
        <f t="shared" si="134"/>
        <v>7.0</v>
      </c>
      <c r="IH6" s="728" t="str">
        <f t="shared" si="135"/>
        <v>B</v>
      </c>
      <c r="II6" s="729">
        <f t="shared" si="136"/>
        <v>3</v>
      </c>
      <c r="IJ6" s="729" t="str">
        <f t="shared" si="137"/>
        <v>3.0</v>
      </c>
      <c r="IK6" s="730">
        <v>1</v>
      </c>
      <c r="IL6" s="739">
        <v>1</v>
      </c>
      <c r="IM6" s="741">
        <v>8.3000000000000007</v>
      </c>
      <c r="IN6" s="723">
        <v>8</v>
      </c>
      <c r="IO6" s="736"/>
      <c r="IP6" s="725">
        <f t="shared" si="138"/>
        <v>8.1</v>
      </c>
      <c r="IQ6" s="726">
        <f t="shared" si="139"/>
        <v>8.1</v>
      </c>
      <c r="IR6" s="727" t="str">
        <f t="shared" si="140"/>
        <v>8.1</v>
      </c>
      <c r="IS6" s="728" t="str">
        <f t="shared" si="141"/>
        <v>B+</v>
      </c>
      <c r="IT6" s="729">
        <f t="shared" si="142"/>
        <v>3.5</v>
      </c>
      <c r="IU6" s="729" t="str">
        <f t="shared" si="143"/>
        <v>3.5</v>
      </c>
      <c r="IV6" s="730">
        <v>3</v>
      </c>
      <c r="IW6" s="739">
        <v>3</v>
      </c>
      <c r="IX6" s="741">
        <v>6.5</v>
      </c>
      <c r="IY6" s="741">
        <v>7</v>
      </c>
      <c r="IZ6" s="736"/>
      <c r="JA6" s="725">
        <f t="shared" si="144"/>
        <v>6.8</v>
      </c>
      <c r="JB6" s="726">
        <f t="shared" si="145"/>
        <v>6.8</v>
      </c>
      <c r="JC6" s="727" t="str">
        <f t="shared" si="146"/>
        <v>6.8</v>
      </c>
      <c r="JD6" s="728" t="str">
        <f t="shared" si="147"/>
        <v>C+</v>
      </c>
      <c r="JE6" s="729">
        <f t="shared" si="148"/>
        <v>2.5</v>
      </c>
      <c r="JF6" s="729" t="str">
        <f t="shared" si="149"/>
        <v>2.5</v>
      </c>
      <c r="JG6" s="730">
        <v>2</v>
      </c>
      <c r="JH6" s="739">
        <v>2</v>
      </c>
      <c r="JI6" s="742">
        <f t="shared" si="150"/>
        <v>22</v>
      </c>
      <c r="JJ6" s="734">
        <f t="shared" si="151"/>
        <v>3.0681818181818183</v>
      </c>
      <c r="JK6" s="735" t="str">
        <f t="shared" si="152"/>
        <v>3.07</v>
      </c>
    </row>
    <row r="7" spans="1:272" ht="18.75" x14ac:dyDescent="0.3">
      <c r="A7" s="5">
        <v>6</v>
      </c>
      <c r="B7" s="11" t="s">
        <v>235</v>
      </c>
      <c r="C7" s="270" t="s">
        <v>241</v>
      </c>
      <c r="D7" s="286" t="s">
        <v>263</v>
      </c>
      <c r="E7" s="287" t="s">
        <v>40</v>
      </c>
      <c r="F7" s="276"/>
      <c r="G7" s="288" t="s">
        <v>286</v>
      </c>
      <c r="H7" s="276" t="s">
        <v>169</v>
      </c>
      <c r="I7" s="276" t="s">
        <v>234</v>
      </c>
      <c r="J7" s="146">
        <v>6.8</v>
      </c>
      <c r="K7" s="1" t="str">
        <f t="shared" si="3"/>
        <v>C+</v>
      </c>
      <c r="L7" s="2">
        <f t="shared" si="4"/>
        <v>2.5</v>
      </c>
      <c r="M7" s="170" t="str">
        <f t="shared" si="5"/>
        <v>2.5</v>
      </c>
      <c r="N7" s="197">
        <v>7</v>
      </c>
      <c r="O7" s="1" t="str">
        <f t="shared" si="6"/>
        <v>B</v>
      </c>
      <c r="P7" s="2">
        <f t="shared" si="7"/>
        <v>3</v>
      </c>
      <c r="Q7" s="170" t="str">
        <f t="shared" si="8"/>
        <v>3.0</v>
      </c>
      <c r="R7" s="180">
        <v>7.5</v>
      </c>
      <c r="S7" s="55">
        <v>5</v>
      </c>
      <c r="T7" s="55"/>
      <c r="U7" s="28">
        <f t="shared" si="9"/>
        <v>6</v>
      </c>
      <c r="V7" s="29">
        <f t="shared" si="10"/>
        <v>6</v>
      </c>
      <c r="W7" s="325" t="str">
        <f t="shared" si="11"/>
        <v>6.0</v>
      </c>
      <c r="X7" s="30" t="str">
        <f t="shared" si="12"/>
        <v>C</v>
      </c>
      <c r="Y7" s="31">
        <f t="shared" si="13"/>
        <v>2</v>
      </c>
      <c r="Z7" s="31" t="str">
        <f t="shared" si="14"/>
        <v>2.0</v>
      </c>
      <c r="AA7" s="42">
        <v>4</v>
      </c>
      <c r="AB7" s="43">
        <v>4</v>
      </c>
      <c r="AC7" s="181">
        <v>6.4</v>
      </c>
      <c r="AD7" s="93">
        <v>2</v>
      </c>
      <c r="AE7" s="93">
        <v>6</v>
      </c>
      <c r="AF7" s="28">
        <f t="shared" si="15"/>
        <v>3.8</v>
      </c>
      <c r="AG7" s="29">
        <f t="shared" si="16"/>
        <v>6.2</v>
      </c>
      <c r="AH7" s="325" t="str">
        <f t="shared" si="17"/>
        <v>6.2</v>
      </c>
      <c r="AI7" s="30" t="str">
        <f t="shared" si="18"/>
        <v>C</v>
      </c>
      <c r="AJ7" s="31">
        <f t="shared" si="19"/>
        <v>2</v>
      </c>
      <c r="AK7" s="31" t="str">
        <f t="shared" si="20"/>
        <v>2.0</v>
      </c>
      <c r="AL7" s="42">
        <v>4</v>
      </c>
      <c r="AM7" s="43">
        <v>4</v>
      </c>
      <c r="AN7" s="181">
        <v>8.3000000000000007</v>
      </c>
      <c r="AO7" s="93">
        <v>7</v>
      </c>
      <c r="AP7" s="243"/>
      <c r="AQ7" s="28">
        <f t="shared" si="21"/>
        <v>7.5</v>
      </c>
      <c r="AR7" s="463">
        <f t="shared" si="22"/>
        <v>7.5</v>
      </c>
      <c r="AS7" s="325" t="str">
        <f t="shared" si="23"/>
        <v>7.5</v>
      </c>
      <c r="AT7" s="30" t="str">
        <f t="shared" si="24"/>
        <v>B</v>
      </c>
      <c r="AU7" s="31">
        <f t="shared" si="25"/>
        <v>3</v>
      </c>
      <c r="AV7" s="31" t="str">
        <f t="shared" si="26"/>
        <v>3.0</v>
      </c>
      <c r="AW7" s="42">
        <v>2</v>
      </c>
      <c r="AX7" s="43">
        <v>2</v>
      </c>
      <c r="AY7" s="48">
        <v>8</v>
      </c>
      <c r="AZ7" s="70">
        <v>7</v>
      </c>
      <c r="BA7" s="70"/>
      <c r="BB7" s="28">
        <f t="shared" si="27"/>
        <v>7.4</v>
      </c>
      <c r="BC7" s="29">
        <f t="shared" si="28"/>
        <v>7.4</v>
      </c>
      <c r="BD7" s="325" t="str">
        <f t="shared" si="29"/>
        <v>7.4</v>
      </c>
      <c r="BE7" s="30" t="str">
        <f t="shared" si="30"/>
        <v>B</v>
      </c>
      <c r="BF7" s="31">
        <f t="shared" si="31"/>
        <v>3</v>
      </c>
      <c r="BG7" s="31" t="str">
        <f t="shared" si="32"/>
        <v>3.0</v>
      </c>
      <c r="BH7" s="42">
        <v>1</v>
      </c>
      <c r="BI7" s="43">
        <v>1</v>
      </c>
      <c r="BJ7" s="411">
        <v>7.8</v>
      </c>
      <c r="BK7" s="308">
        <v>8</v>
      </c>
      <c r="BL7" s="308"/>
      <c r="BM7" s="225">
        <f t="shared" si="33"/>
        <v>7.9</v>
      </c>
      <c r="BN7" s="29">
        <f t="shared" si="34"/>
        <v>7.9</v>
      </c>
      <c r="BO7" s="325" t="str">
        <f t="shared" si="35"/>
        <v>7.9</v>
      </c>
      <c r="BP7" s="227" t="str">
        <f t="shared" si="0"/>
        <v>B</v>
      </c>
      <c r="BQ7" s="226">
        <f t="shared" si="1"/>
        <v>3</v>
      </c>
      <c r="BR7" s="226" t="str">
        <f t="shared" si="2"/>
        <v>3.0</v>
      </c>
      <c r="BS7" s="157">
        <v>3</v>
      </c>
      <c r="BT7" s="43">
        <v>3</v>
      </c>
      <c r="BU7" s="180">
        <v>7</v>
      </c>
      <c r="BV7" s="70">
        <v>7</v>
      </c>
      <c r="BW7" s="70"/>
      <c r="BX7" s="28">
        <f t="shared" si="36"/>
        <v>7</v>
      </c>
      <c r="BY7" s="29">
        <f t="shared" si="37"/>
        <v>7</v>
      </c>
      <c r="BZ7" s="325" t="str">
        <f t="shared" si="38"/>
        <v>7.0</v>
      </c>
      <c r="CA7" s="30" t="str">
        <f t="shared" si="39"/>
        <v>B</v>
      </c>
      <c r="CB7" s="31">
        <f t="shared" si="40"/>
        <v>3</v>
      </c>
      <c r="CC7" s="31" t="str">
        <f t="shared" si="41"/>
        <v>3.0</v>
      </c>
      <c r="CD7" s="42">
        <v>2</v>
      </c>
      <c r="CE7" s="43">
        <v>2</v>
      </c>
      <c r="CF7" s="84">
        <f t="shared" si="42"/>
        <v>16</v>
      </c>
      <c r="CG7" s="87">
        <f t="shared" si="43"/>
        <v>2.5</v>
      </c>
      <c r="CH7" s="88" t="str">
        <f t="shared" si="44"/>
        <v>2.50</v>
      </c>
      <c r="CI7" s="64" t="str">
        <f t="shared" si="45"/>
        <v>Lên lớp</v>
      </c>
      <c r="CJ7" s="128">
        <f t="shared" si="46"/>
        <v>16</v>
      </c>
      <c r="CK7" s="129">
        <f t="shared" si="47"/>
        <v>2.5</v>
      </c>
      <c r="CL7" s="64" t="str">
        <f t="shared" si="48"/>
        <v>Lên lớp</v>
      </c>
      <c r="CM7" s="504"/>
      <c r="CN7" s="48">
        <v>6.6</v>
      </c>
      <c r="CO7" s="70">
        <v>7</v>
      </c>
      <c r="CP7" s="70"/>
      <c r="CQ7" s="28">
        <f t="shared" si="49"/>
        <v>6.8</v>
      </c>
      <c r="CR7" s="29">
        <f t="shared" si="50"/>
        <v>6.8</v>
      </c>
      <c r="CS7" s="501" t="str">
        <f t="shared" si="51"/>
        <v>6.8</v>
      </c>
      <c r="CT7" s="30" t="str">
        <f t="shared" si="52"/>
        <v>C+</v>
      </c>
      <c r="CU7" s="31">
        <f t="shared" si="53"/>
        <v>2.5</v>
      </c>
      <c r="CV7" s="31" t="str">
        <f t="shared" si="54"/>
        <v>2.5</v>
      </c>
      <c r="CW7" s="42">
        <v>2</v>
      </c>
      <c r="CX7" s="43">
        <v>2</v>
      </c>
      <c r="CY7" s="214">
        <v>8.1999999999999993</v>
      </c>
      <c r="CZ7" s="73">
        <v>4</v>
      </c>
      <c r="DA7" s="73"/>
      <c r="DB7" s="28">
        <f t="shared" si="55"/>
        <v>5.7</v>
      </c>
      <c r="DC7" s="29">
        <f t="shared" si="56"/>
        <v>5.7</v>
      </c>
      <c r="DD7" s="501" t="str">
        <f t="shared" si="57"/>
        <v>5.7</v>
      </c>
      <c r="DE7" s="30" t="str">
        <f t="shared" si="58"/>
        <v>C</v>
      </c>
      <c r="DF7" s="31">
        <f t="shared" si="59"/>
        <v>2</v>
      </c>
      <c r="DG7" s="31" t="str">
        <f t="shared" si="60"/>
        <v>2.0</v>
      </c>
      <c r="DH7" s="42">
        <v>2</v>
      </c>
      <c r="DI7" s="43">
        <v>2</v>
      </c>
      <c r="DJ7" s="48">
        <v>7.4</v>
      </c>
      <c r="DK7" s="70">
        <v>6</v>
      </c>
      <c r="DL7" s="70"/>
      <c r="DM7" s="28">
        <f t="shared" si="61"/>
        <v>6.6</v>
      </c>
      <c r="DN7" s="29">
        <f t="shared" si="62"/>
        <v>6.6</v>
      </c>
      <c r="DO7" s="501" t="str">
        <f t="shared" si="63"/>
        <v>6.6</v>
      </c>
      <c r="DP7" s="30" t="str">
        <f t="shared" si="64"/>
        <v>C+</v>
      </c>
      <c r="DQ7" s="31">
        <f t="shared" si="65"/>
        <v>2.5</v>
      </c>
      <c r="DR7" s="31" t="str">
        <f t="shared" si="66"/>
        <v>2.5</v>
      </c>
      <c r="DS7" s="42">
        <v>2</v>
      </c>
      <c r="DT7" s="43">
        <v>2</v>
      </c>
      <c r="DU7" s="48">
        <v>7.2</v>
      </c>
      <c r="DV7" s="70">
        <v>10</v>
      </c>
      <c r="DW7" s="70"/>
      <c r="DX7" s="28">
        <f t="shared" si="67"/>
        <v>8.9</v>
      </c>
      <c r="DY7" s="29">
        <f t="shared" si="68"/>
        <v>8.9</v>
      </c>
      <c r="DZ7" s="501" t="str">
        <f t="shared" si="69"/>
        <v>8.9</v>
      </c>
      <c r="EA7" s="30" t="str">
        <f t="shared" si="70"/>
        <v>A</v>
      </c>
      <c r="EB7" s="31">
        <f t="shared" si="71"/>
        <v>4</v>
      </c>
      <c r="EC7" s="31" t="str">
        <f t="shared" si="72"/>
        <v>4.0</v>
      </c>
      <c r="ED7" s="42">
        <v>2</v>
      </c>
      <c r="EE7" s="43">
        <v>2</v>
      </c>
      <c r="EF7" s="48">
        <v>6.9</v>
      </c>
      <c r="EG7" s="602">
        <v>7</v>
      </c>
      <c r="EH7" s="55"/>
      <c r="EI7" s="28">
        <f t="shared" si="73"/>
        <v>7</v>
      </c>
      <c r="EJ7" s="29">
        <f t="shared" si="74"/>
        <v>7</v>
      </c>
      <c r="EK7" s="501" t="str">
        <f t="shared" si="75"/>
        <v>7.0</v>
      </c>
      <c r="EL7" s="30" t="str">
        <f t="shared" si="76"/>
        <v>B</v>
      </c>
      <c r="EM7" s="31">
        <f t="shared" si="77"/>
        <v>3</v>
      </c>
      <c r="EN7" s="31" t="str">
        <f t="shared" si="78"/>
        <v>3.0</v>
      </c>
      <c r="EO7" s="42">
        <v>3</v>
      </c>
      <c r="EP7" s="43">
        <v>3</v>
      </c>
      <c r="EQ7" s="48">
        <v>6.3</v>
      </c>
      <c r="ER7" s="70">
        <v>7</v>
      </c>
      <c r="ES7" s="70"/>
      <c r="ET7" s="28">
        <f t="shared" si="79"/>
        <v>6.7</v>
      </c>
      <c r="EU7" s="29">
        <f t="shared" si="80"/>
        <v>6.7</v>
      </c>
      <c r="EV7" s="501" t="str">
        <f t="shared" si="81"/>
        <v>6.7</v>
      </c>
      <c r="EW7" s="30" t="str">
        <f t="shared" si="82"/>
        <v>C+</v>
      </c>
      <c r="EX7" s="31">
        <f t="shared" si="83"/>
        <v>2.5</v>
      </c>
      <c r="EY7" s="31" t="str">
        <f t="shared" si="84"/>
        <v>2.5</v>
      </c>
      <c r="EZ7" s="42">
        <v>4</v>
      </c>
      <c r="FA7" s="43">
        <v>4</v>
      </c>
      <c r="FB7" s="610">
        <v>6.9</v>
      </c>
      <c r="FC7" s="55">
        <v>7</v>
      </c>
      <c r="FD7" s="55"/>
      <c r="FE7" s="28">
        <f t="shared" si="85"/>
        <v>7</v>
      </c>
      <c r="FF7" s="29">
        <f t="shared" si="86"/>
        <v>7</v>
      </c>
      <c r="FG7" s="501" t="str">
        <f t="shared" si="87"/>
        <v>7.0</v>
      </c>
      <c r="FH7" s="30" t="str">
        <f t="shared" si="88"/>
        <v>B</v>
      </c>
      <c r="FI7" s="31">
        <f t="shared" si="89"/>
        <v>3</v>
      </c>
      <c r="FJ7" s="31" t="str">
        <f t="shared" si="90"/>
        <v>3.0</v>
      </c>
      <c r="FK7" s="42">
        <v>4</v>
      </c>
      <c r="FL7" s="43">
        <v>4</v>
      </c>
      <c r="FM7" s="694">
        <f t="shared" si="91"/>
        <v>19</v>
      </c>
      <c r="FN7" s="695">
        <f t="shared" si="92"/>
        <v>2.7894736842105261</v>
      </c>
      <c r="FO7" s="696" t="str">
        <f t="shared" si="93"/>
        <v>2.79</v>
      </c>
      <c r="FP7" s="697" t="str">
        <f t="shared" si="94"/>
        <v>Lên lớp</v>
      </c>
      <c r="FQ7" s="698">
        <f t="shared" si="95"/>
        <v>35</v>
      </c>
      <c r="FR7" s="695">
        <f t="shared" si="96"/>
        <v>2.657142857142857</v>
      </c>
      <c r="FS7" s="696" t="str">
        <f t="shared" si="97"/>
        <v>2.66</v>
      </c>
      <c r="FT7" s="699">
        <f t="shared" si="98"/>
        <v>35</v>
      </c>
      <c r="FU7" s="700">
        <f t="shared" si="99"/>
        <v>6.8771428571428572</v>
      </c>
      <c r="FV7" s="701">
        <f t="shared" si="100"/>
        <v>2.657142857142857</v>
      </c>
      <c r="FW7" s="738" t="str">
        <f t="shared" si="101"/>
        <v>Lên lớp</v>
      </c>
      <c r="FX7" s="810"/>
      <c r="FY7" s="854">
        <v>6.4</v>
      </c>
      <c r="FZ7" s="822">
        <v>5</v>
      </c>
      <c r="GA7" s="736"/>
      <c r="GB7" s="725">
        <f t="shared" si="102"/>
        <v>5.6</v>
      </c>
      <c r="GC7" s="726">
        <f t="shared" si="103"/>
        <v>5.6</v>
      </c>
      <c r="GD7" s="727" t="str">
        <f t="shared" si="104"/>
        <v>5.6</v>
      </c>
      <c r="GE7" s="728" t="str">
        <f t="shared" si="105"/>
        <v>C</v>
      </c>
      <c r="GF7" s="729">
        <f t="shared" si="106"/>
        <v>2</v>
      </c>
      <c r="GG7" s="729" t="str">
        <f t="shared" si="107"/>
        <v>2.0</v>
      </c>
      <c r="GH7" s="730">
        <v>2</v>
      </c>
      <c r="GI7" s="739">
        <v>2</v>
      </c>
      <c r="GJ7" s="819">
        <v>7.1</v>
      </c>
      <c r="GK7" s="822">
        <v>7</v>
      </c>
      <c r="GL7" s="736"/>
      <c r="GM7" s="28">
        <f t="shared" si="108"/>
        <v>7</v>
      </c>
      <c r="GN7" s="29">
        <f t="shared" si="109"/>
        <v>7</v>
      </c>
      <c r="GO7" s="501" t="str">
        <f t="shared" si="110"/>
        <v>7.0</v>
      </c>
      <c r="GP7" s="30" t="str">
        <f t="shared" si="111"/>
        <v>B</v>
      </c>
      <c r="GQ7" s="31">
        <f t="shared" si="112"/>
        <v>3</v>
      </c>
      <c r="GR7" s="31" t="str">
        <f t="shared" si="113"/>
        <v>3.0</v>
      </c>
      <c r="GS7" s="42">
        <v>3</v>
      </c>
      <c r="GT7" s="43">
        <v>3</v>
      </c>
      <c r="GU7" s="829">
        <v>7.9</v>
      </c>
      <c r="GV7" s="822">
        <v>8</v>
      </c>
      <c r="GW7" s="736"/>
      <c r="GX7" s="725">
        <f t="shared" si="114"/>
        <v>8</v>
      </c>
      <c r="GY7" s="726">
        <f t="shared" si="115"/>
        <v>8</v>
      </c>
      <c r="GZ7" s="727" t="str">
        <f t="shared" si="116"/>
        <v>8.0</v>
      </c>
      <c r="HA7" s="728" t="str">
        <f t="shared" si="117"/>
        <v>B+</v>
      </c>
      <c r="HB7" s="729">
        <f t="shared" si="118"/>
        <v>3.5</v>
      </c>
      <c r="HC7" s="729" t="str">
        <f t="shared" si="119"/>
        <v>3.5</v>
      </c>
      <c r="HD7" s="730">
        <v>4</v>
      </c>
      <c r="HE7" s="739">
        <v>4</v>
      </c>
      <c r="HF7" s="819">
        <v>6.4</v>
      </c>
      <c r="HG7" s="822">
        <v>6</v>
      </c>
      <c r="HH7" s="736"/>
      <c r="HI7" s="725">
        <f t="shared" si="120"/>
        <v>6.2</v>
      </c>
      <c r="HJ7" s="726">
        <f t="shared" si="121"/>
        <v>6.2</v>
      </c>
      <c r="HK7" s="727" t="str">
        <f t="shared" si="122"/>
        <v>6.2</v>
      </c>
      <c r="HL7" s="728" t="str">
        <f t="shared" si="123"/>
        <v>C</v>
      </c>
      <c r="HM7" s="729">
        <f t="shared" si="124"/>
        <v>2</v>
      </c>
      <c r="HN7" s="729" t="str">
        <f t="shared" si="125"/>
        <v>2.0</v>
      </c>
      <c r="HO7" s="730">
        <v>2</v>
      </c>
      <c r="HP7" s="739">
        <v>2</v>
      </c>
      <c r="HQ7" s="741">
        <v>7.6</v>
      </c>
      <c r="HR7" s="733">
        <v>7</v>
      </c>
      <c r="HS7" s="736"/>
      <c r="HT7" s="725">
        <f t="shared" si="126"/>
        <v>7.2</v>
      </c>
      <c r="HU7" s="726">
        <f t="shared" si="127"/>
        <v>7.2</v>
      </c>
      <c r="HV7" s="717" t="str">
        <f t="shared" si="128"/>
        <v>7.2</v>
      </c>
      <c r="HW7" s="728" t="str">
        <f t="shared" si="129"/>
        <v>B</v>
      </c>
      <c r="HX7" s="729">
        <f t="shared" si="130"/>
        <v>3</v>
      </c>
      <c r="HY7" s="729" t="str">
        <f t="shared" si="131"/>
        <v>3.0</v>
      </c>
      <c r="HZ7" s="730">
        <v>5</v>
      </c>
      <c r="IA7" s="739">
        <v>5</v>
      </c>
      <c r="IB7" s="741">
        <v>7.7</v>
      </c>
      <c r="IC7" s="741">
        <v>7</v>
      </c>
      <c r="ID7" s="736"/>
      <c r="IE7" s="725">
        <f t="shared" si="132"/>
        <v>7.3</v>
      </c>
      <c r="IF7" s="726">
        <f t="shared" si="133"/>
        <v>7.3</v>
      </c>
      <c r="IG7" s="727" t="str">
        <f t="shared" si="134"/>
        <v>7.3</v>
      </c>
      <c r="IH7" s="728" t="str">
        <f t="shared" si="135"/>
        <v>B</v>
      </c>
      <c r="II7" s="729">
        <f t="shared" si="136"/>
        <v>3</v>
      </c>
      <c r="IJ7" s="729" t="str">
        <f t="shared" si="137"/>
        <v>3.0</v>
      </c>
      <c r="IK7" s="730">
        <v>1</v>
      </c>
      <c r="IL7" s="739">
        <v>1</v>
      </c>
      <c r="IM7" s="741">
        <v>7.3</v>
      </c>
      <c r="IN7" s="723">
        <v>8</v>
      </c>
      <c r="IO7" s="736"/>
      <c r="IP7" s="725">
        <f t="shared" si="138"/>
        <v>7.7</v>
      </c>
      <c r="IQ7" s="726">
        <f t="shared" si="139"/>
        <v>7.7</v>
      </c>
      <c r="IR7" s="727" t="str">
        <f t="shared" si="140"/>
        <v>7.7</v>
      </c>
      <c r="IS7" s="728" t="str">
        <f t="shared" si="141"/>
        <v>B</v>
      </c>
      <c r="IT7" s="729">
        <f t="shared" si="142"/>
        <v>3</v>
      </c>
      <c r="IU7" s="729" t="str">
        <f t="shared" si="143"/>
        <v>3.0</v>
      </c>
      <c r="IV7" s="730">
        <v>3</v>
      </c>
      <c r="IW7" s="739">
        <v>3</v>
      </c>
      <c r="IX7" s="741">
        <v>7.5</v>
      </c>
      <c r="IY7" s="741">
        <v>8</v>
      </c>
      <c r="IZ7" s="736"/>
      <c r="JA7" s="725">
        <f t="shared" si="144"/>
        <v>7.8</v>
      </c>
      <c r="JB7" s="726">
        <f t="shared" si="145"/>
        <v>7.8</v>
      </c>
      <c r="JC7" s="727" t="str">
        <f t="shared" si="146"/>
        <v>7.8</v>
      </c>
      <c r="JD7" s="728" t="str">
        <f t="shared" si="147"/>
        <v>B</v>
      </c>
      <c r="JE7" s="729">
        <f t="shared" si="148"/>
        <v>3</v>
      </c>
      <c r="JF7" s="729" t="str">
        <f t="shared" si="149"/>
        <v>3.0</v>
      </c>
      <c r="JG7" s="730">
        <v>2</v>
      </c>
      <c r="JH7" s="739">
        <v>2</v>
      </c>
      <c r="JI7" s="742">
        <f t="shared" si="150"/>
        <v>22</v>
      </c>
      <c r="JJ7" s="734">
        <f t="shared" si="151"/>
        <v>2.9090909090909092</v>
      </c>
      <c r="JK7" s="735" t="str">
        <f t="shared" si="152"/>
        <v>2.91</v>
      </c>
    </row>
    <row r="8" spans="1:272" ht="18.75" x14ac:dyDescent="0.3">
      <c r="A8" s="5">
        <v>7</v>
      </c>
      <c r="B8" s="11" t="s">
        <v>235</v>
      </c>
      <c r="C8" s="270" t="s">
        <v>242</v>
      </c>
      <c r="D8" s="286" t="s">
        <v>264</v>
      </c>
      <c r="E8" s="287" t="s">
        <v>156</v>
      </c>
      <c r="F8" s="276"/>
      <c r="G8" s="288" t="s">
        <v>287</v>
      </c>
      <c r="H8" s="276" t="s">
        <v>169</v>
      </c>
      <c r="I8" s="276" t="s">
        <v>179</v>
      </c>
      <c r="J8" s="146">
        <v>6.8</v>
      </c>
      <c r="K8" s="1" t="str">
        <f t="shared" si="3"/>
        <v>C+</v>
      </c>
      <c r="L8" s="2">
        <f t="shared" si="4"/>
        <v>2.5</v>
      </c>
      <c r="M8" s="170" t="str">
        <f t="shared" si="5"/>
        <v>2.5</v>
      </c>
      <c r="N8" s="197">
        <v>7.3</v>
      </c>
      <c r="O8" s="1" t="str">
        <f t="shared" si="6"/>
        <v>B</v>
      </c>
      <c r="P8" s="2">
        <f t="shared" si="7"/>
        <v>3</v>
      </c>
      <c r="Q8" s="170" t="str">
        <f t="shared" si="8"/>
        <v>3.0</v>
      </c>
      <c r="R8" s="180">
        <v>6.7</v>
      </c>
      <c r="S8" s="55">
        <v>6</v>
      </c>
      <c r="T8" s="55"/>
      <c r="U8" s="28">
        <f t="shared" si="9"/>
        <v>6.3</v>
      </c>
      <c r="V8" s="29">
        <f t="shared" si="10"/>
        <v>6.3</v>
      </c>
      <c r="W8" s="325" t="str">
        <f t="shared" si="11"/>
        <v>6.3</v>
      </c>
      <c r="X8" s="30" t="str">
        <f t="shared" si="12"/>
        <v>C</v>
      </c>
      <c r="Y8" s="31">
        <f t="shared" si="13"/>
        <v>2</v>
      </c>
      <c r="Z8" s="31" t="str">
        <f t="shared" si="14"/>
        <v>2.0</v>
      </c>
      <c r="AA8" s="42">
        <v>4</v>
      </c>
      <c r="AB8" s="43">
        <v>4</v>
      </c>
      <c r="AC8" s="181">
        <v>7.2</v>
      </c>
      <c r="AD8" s="93">
        <v>6</v>
      </c>
      <c r="AE8" s="93"/>
      <c r="AF8" s="28">
        <f t="shared" si="15"/>
        <v>6.5</v>
      </c>
      <c r="AG8" s="29">
        <f t="shared" si="16"/>
        <v>6.5</v>
      </c>
      <c r="AH8" s="325" t="str">
        <f t="shared" si="17"/>
        <v>6.5</v>
      </c>
      <c r="AI8" s="30" t="str">
        <f t="shared" si="18"/>
        <v>C+</v>
      </c>
      <c r="AJ8" s="31">
        <f t="shared" si="19"/>
        <v>2.5</v>
      </c>
      <c r="AK8" s="31" t="str">
        <f t="shared" si="20"/>
        <v>2.5</v>
      </c>
      <c r="AL8" s="42">
        <v>4</v>
      </c>
      <c r="AM8" s="43">
        <v>4</v>
      </c>
      <c r="AN8" s="181">
        <v>8.6999999999999993</v>
      </c>
      <c r="AO8" s="93">
        <v>9</v>
      </c>
      <c r="AP8" s="243"/>
      <c r="AQ8" s="28">
        <f t="shared" si="21"/>
        <v>8.9</v>
      </c>
      <c r="AR8" s="463">
        <f t="shared" si="22"/>
        <v>8.9</v>
      </c>
      <c r="AS8" s="325" t="str">
        <f t="shared" si="23"/>
        <v>8.9</v>
      </c>
      <c r="AT8" s="30" t="str">
        <f t="shared" si="24"/>
        <v>A</v>
      </c>
      <c r="AU8" s="31">
        <f t="shared" si="25"/>
        <v>4</v>
      </c>
      <c r="AV8" s="31" t="str">
        <f t="shared" si="26"/>
        <v>4.0</v>
      </c>
      <c r="AW8" s="42">
        <v>2</v>
      </c>
      <c r="AX8" s="43">
        <v>2</v>
      </c>
      <c r="AY8" s="48">
        <v>8</v>
      </c>
      <c r="AZ8" s="70">
        <v>7</v>
      </c>
      <c r="BA8" s="70"/>
      <c r="BB8" s="28">
        <f t="shared" si="27"/>
        <v>7.4</v>
      </c>
      <c r="BC8" s="29">
        <f t="shared" si="28"/>
        <v>7.4</v>
      </c>
      <c r="BD8" s="325" t="str">
        <f t="shared" si="29"/>
        <v>7.4</v>
      </c>
      <c r="BE8" s="30" t="str">
        <f t="shared" si="30"/>
        <v>B</v>
      </c>
      <c r="BF8" s="31">
        <f t="shared" si="31"/>
        <v>3</v>
      </c>
      <c r="BG8" s="31" t="str">
        <f t="shared" si="32"/>
        <v>3.0</v>
      </c>
      <c r="BH8" s="42">
        <v>1</v>
      </c>
      <c r="BI8" s="43">
        <v>1</v>
      </c>
      <c r="BJ8" s="411">
        <v>8.4</v>
      </c>
      <c r="BK8" s="308">
        <v>9</v>
      </c>
      <c r="BL8" s="308"/>
      <c r="BM8" s="225">
        <f t="shared" si="33"/>
        <v>8.8000000000000007</v>
      </c>
      <c r="BN8" s="29">
        <f t="shared" si="34"/>
        <v>8.8000000000000007</v>
      </c>
      <c r="BO8" s="325" t="str">
        <f t="shared" si="35"/>
        <v>8.8</v>
      </c>
      <c r="BP8" s="227" t="str">
        <f t="shared" si="0"/>
        <v>A</v>
      </c>
      <c r="BQ8" s="226">
        <f t="shared" si="1"/>
        <v>4</v>
      </c>
      <c r="BR8" s="226" t="str">
        <f t="shared" si="2"/>
        <v>4.0</v>
      </c>
      <c r="BS8" s="157">
        <v>3</v>
      </c>
      <c r="BT8" s="43">
        <v>3</v>
      </c>
      <c r="BU8" s="180">
        <v>7.3</v>
      </c>
      <c r="BV8" s="70">
        <v>7</v>
      </c>
      <c r="BW8" s="70"/>
      <c r="BX8" s="28">
        <f t="shared" si="36"/>
        <v>7.1</v>
      </c>
      <c r="BY8" s="29">
        <f t="shared" si="37"/>
        <v>7.1</v>
      </c>
      <c r="BZ8" s="325" t="str">
        <f t="shared" si="38"/>
        <v>7.1</v>
      </c>
      <c r="CA8" s="30" t="str">
        <f t="shared" si="39"/>
        <v>B</v>
      </c>
      <c r="CB8" s="31">
        <f t="shared" si="40"/>
        <v>3</v>
      </c>
      <c r="CC8" s="31" t="str">
        <f t="shared" si="41"/>
        <v>3.0</v>
      </c>
      <c r="CD8" s="42">
        <v>2</v>
      </c>
      <c r="CE8" s="43">
        <v>2</v>
      </c>
      <c r="CF8" s="84">
        <f t="shared" si="42"/>
        <v>16</v>
      </c>
      <c r="CG8" s="87">
        <f t="shared" si="43"/>
        <v>2.9375</v>
      </c>
      <c r="CH8" s="88" t="str">
        <f t="shared" si="44"/>
        <v>2.94</v>
      </c>
      <c r="CI8" s="64" t="str">
        <f t="shared" si="45"/>
        <v>Lên lớp</v>
      </c>
      <c r="CJ8" s="128">
        <f t="shared" si="46"/>
        <v>16</v>
      </c>
      <c r="CK8" s="129">
        <f t="shared" si="47"/>
        <v>2.9375</v>
      </c>
      <c r="CL8" s="64" t="str">
        <f t="shared" si="48"/>
        <v>Lên lớp</v>
      </c>
      <c r="CM8" s="504"/>
      <c r="CN8" s="48">
        <v>7</v>
      </c>
      <c r="CO8" s="70">
        <v>8</v>
      </c>
      <c r="CP8" s="70"/>
      <c r="CQ8" s="28">
        <f t="shared" si="49"/>
        <v>7.6</v>
      </c>
      <c r="CR8" s="29">
        <f t="shared" si="50"/>
        <v>7.6</v>
      </c>
      <c r="CS8" s="501" t="str">
        <f t="shared" si="51"/>
        <v>7.6</v>
      </c>
      <c r="CT8" s="30" t="str">
        <f t="shared" si="52"/>
        <v>B</v>
      </c>
      <c r="CU8" s="31">
        <f t="shared" si="53"/>
        <v>3</v>
      </c>
      <c r="CV8" s="31" t="str">
        <f t="shared" si="54"/>
        <v>3.0</v>
      </c>
      <c r="CW8" s="42">
        <v>2</v>
      </c>
      <c r="CX8" s="43">
        <v>2</v>
      </c>
      <c r="CY8" s="214">
        <v>8</v>
      </c>
      <c r="CZ8" s="73">
        <v>5</v>
      </c>
      <c r="DA8" s="73"/>
      <c r="DB8" s="28">
        <f t="shared" si="55"/>
        <v>6.2</v>
      </c>
      <c r="DC8" s="29">
        <f t="shared" si="56"/>
        <v>6.2</v>
      </c>
      <c r="DD8" s="501" t="str">
        <f t="shared" si="57"/>
        <v>6.2</v>
      </c>
      <c r="DE8" s="30" t="str">
        <f t="shared" si="58"/>
        <v>C</v>
      </c>
      <c r="DF8" s="31">
        <f t="shared" si="59"/>
        <v>2</v>
      </c>
      <c r="DG8" s="31" t="str">
        <f t="shared" si="60"/>
        <v>2.0</v>
      </c>
      <c r="DH8" s="42">
        <v>2</v>
      </c>
      <c r="DI8" s="43">
        <v>2</v>
      </c>
      <c r="DJ8" s="48">
        <v>8</v>
      </c>
      <c r="DK8" s="70">
        <v>7</v>
      </c>
      <c r="DL8" s="70"/>
      <c r="DM8" s="28">
        <f t="shared" si="61"/>
        <v>7.4</v>
      </c>
      <c r="DN8" s="29">
        <f t="shared" si="62"/>
        <v>7.4</v>
      </c>
      <c r="DO8" s="501" t="str">
        <f t="shared" si="63"/>
        <v>7.4</v>
      </c>
      <c r="DP8" s="30" t="str">
        <f t="shared" si="64"/>
        <v>B</v>
      </c>
      <c r="DQ8" s="31">
        <f t="shared" si="65"/>
        <v>3</v>
      </c>
      <c r="DR8" s="31" t="str">
        <f t="shared" si="66"/>
        <v>3.0</v>
      </c>
      <c r="DS8" s="42">
        <v>2</v>
      </c>
      <c r="DT8" s="43">
        <v>2</v>
      </c>
      <c r="DU8" s="48">
        <v>6.8</v>
      </c>
      <c r="DV8" s="70">
        <v>7</v>
      </c>
      <c r="DW8" s="70"/>
      <c r="DX8" s="28">
        <f t="shared" si="67"/>
        <v>6.9</v>
      </c>
      <c r="DY8" s="29">
        <f t="shared" si="68"/>
        <v>6.9</v>
      </c>
      <c r="DZ8" s="501" t="str">
        <f t="shared" si="69"/>
        <v>6.9</v>
      </c>
      <c r="EA8" s="30" t="str">
        <f t="shared" si="70"/>
        <v>C+</v>
      </c>
      <c r="EB8" s="31">
        <f t="shared" si="71"/>
        <v>2.5</v>
      </c>
      <c r="EC8" s="31" t="str">
        <f t="shared" si="72"/>
        <v>2.5</v>
      </c>
      <c r="ED8" s="42">
        <v>2</v>
      </c>
      <c r="EE8" s="43">
        <v>2</v>
      </c>
      <c r="EF8" s="48">
        <v>6.9</v>
      </c>
      <c r="EG8" s="602">
        <v>5</v>
      </c>
      <c r="EH8" s="55"/>
      <c r="EI8" s="28">
        <f t="shared" si="73"/>
        <v>5.8</v>
      </c>
      <c r="EJ8" s="29">
        <f t="shared" si="74"/>
        <v>5.8</v>
      </c>
      <c r="EK8" s="501" t="str">
        <f t="shared" si="75"/>
        <v>5.8</v>
      </c>
      <c r="EL8" s="30" t="str">
        <f t="shared" si="76"/>
        <v>C</v>
      </c>
      <c r="EM8" s="31">
        <f t="shared" si="77"/>
        <v>2</v>
      </c>
      <c r="EN8" s="31" t="str">
        <f t="shared" si="78"/>
        <v>2.0</v>
      </c>
      <c r="EO8" s="42">
        <v>3</v>
      </c>
      <c r="EP8" s="43">
        <v>3</v>
      </c>
      <c r="EQ8" s="48">
        <v>6.3</v>
      </c>
      <c r="ER8" s="70">
        <v>7</v>
      </c>
      <c r="ES8" s="70"/>
      <c r="ET8" s="28">
        <f t="shared" si="79"/>
        <v>6.7</v>
      </c>
      <c r="EU8" s="29">
        <f t="shared" si="80"/>
        <v>6.7</v>
      </c>
      <c r="EV8" s="501" t="str">
        <f t="shared" si="81"/>
        <v>6.7</v>
      </c>
      <c r="EW8" s="30" t="str">
        <f t="shared" si="82"/>
        <v>C+</v>
      </c>
      <c r="EX8" s="31">
        <f t="shared" si="83"/>
        <v>2.5</v>
      </c>
      <c r="EY8" s="31" t="str">
        <f t="shared" si="84"/>
        <v>2.5</v>
      </c>
      <c r="EZ8" s="42">
        <v>4</v>
      </c>
      <c r="FA8" s="43">
        <v>4</v>
      </c>
      <c r="FB8" s="610">
        <v>6.9</v>
      </c>
      <c r="FC8" s="55">
        <v>6</v>
      </c>
      <c r="FD8" s="55"/>
      <c r="FE8" s="28">
        <f t="shared" si="85"/>
        <v>6.4</v>
      </c>
      <c r="FF8" s="29">
        <f t="shared" si="86"/>
        <v>6.4</v>
      </c>
      <c r="FG8" s="501" t="str">
        <f t="shared" si="87"/>
        <v>6.4</v>
      </c>
      <c r="FH8" s="30" t="str">
        <f t="shared" si="88"/>
        <v>C</v>
      </c>
      <c r="FI8" s="31">
        <f t="shared" si="89"/>
        <v>2</v>
      </c>
      <c r="FJ8" s="31" t="str">
        <f t="shared" si="90"/>
        <v>2.0</v>
      </c>
      <c r="FK8" s="42">
        <v>4</v>
      </c>
      <c r="FL8" s="43">
        <v>4</v>
      </c>
      <c r="FM8" s="694">
        <f t="shared" si="91"/>
        <v>19</v>
      </c>
      <c r="FN8" s="695">
        <f t="shared" si="92"/>
        <v>2.3684210526315788</v>
      </c>
      <c r="FO8" s="696" t="str">
        <f t="shared" si="93"/>
        <v>2.37</v>
      </c>
      <c r="FP8" s="697" t="str">
        <f t="shared" si="94"/>
        <v>Lên lớp</v>
      </c>
      <c r="FQ8" s="698">
        <f t="shared" si="95"/>
        <v>35</v>
      </c>
      <c r="FR8" s="695">
        <f t="shared" si="96"/>
        <v>2.6285714285714286</v>
      </c>
      <c r="FS8" s="696" t="str">
        <f t="shared" si="97"/>
        <v>2.63</v>
      </c>
      <c r="FT8" s="699">
        <f t="shared" si="98"/>
        <v>35</v>
      </c>
      <c r="FU8" s="700">
        <f t="shared" si="99"/>
        <v>6.9428571428571439</v>
      </c>
      <c r="FV8" s="701">
        <f t="shared" si="100"/>
        <v>2.6285714285714286</v>
      </c>
      <c r="FW8" s="738" t="str">
        <f t="shared" si="101"/>
        <v>Lên lớp</v>
      </c>
      <c r="FX8" s="810"/>
      <c r="FY8" s="854">
        <v>7.6</v>
      </c>
      <c r="FZ8" s="822">
        <v>7</v>
      </c>
      <c r="GA8" s="736"/>
      <c r="GB8" s="725">
        <f t="shared" si="102"/>
        <v>7.2</v>
      </c>
      <c r="GC8" s="726">
        <f t="shared" si="103"/>
        <v>7.2</v>
      </c>
      <c r="GD8" s="727" t="str">
        <f t="shared" si="104"/>
        <v>7.2</v>
      </c>
      <c r="GE8" s="728" t="str">
        <f t="shared" si="105"/>
        <v>B</v>
      </c>
      <c r="GF8" s="729">
        <f t="shared" si="106"/>
        <v>3</v>
      </c>
      <c r="GG8" s="729" t="str">
        <f t="shared" si="107"/>
        <v>3.0</v>
      </c>
      <c r="GH8" s="730">
        <v>2</v>
      </c>
      <c r="GI8" s="739">
        <v>2</v>
      </c>
      <c r="GJ8" s="819">
        <v>7.6</v>
      </c>
      <c r="GK8" s="822">
        <v>8</v>
      </c>
      <c r="GL8" s="736"/>
      <c r="GM8" s="28">
        <f t="shared" si="108"/>
        <v>7.8</v>
      </c>
      <c r="GN8" s="29">
        <f t="shared" si="109"/>
        <v>7.8</v>
      </c>
      <c r="GO8" s="501" t="str">
        <f t="shared" si="110"/>
        <v>7.8</v>
      </c>
      <c r="GP8" s="30" t="str">
        <f t="shared" si="111"/>
        <v>B</v>
      </c>
      <c r="GQ8" s="31">
        <f t="shared" si="112"/>
        <v>3</v>
      </c>
      <c r="GR8" s="31" t="str">
        <f t="shared" si="113"/>
        <v>3.0</v>
      </c>
      <c r="GS8" s="42">
        <v>3</v>
      </c>
      <c r="GT8" s="43">
        <v>3</v>
      </c>
      <c r="GU8" s="829">
        <v>7.9</v>
      </c>
      <c r="GV8" s="822">
        <v>8</v>
      </c>
      <c r="GW8" s="736"/>
      <c r="GX8" s="725">
        <f t="shared" si="114"/>
        <v>8</v>
      </c>
      <c r="GY8" s="726">
        <f t="shared" si="115"/>
        <v>8</v>
      </c>
      <c r="GZ8" s="727" t="str">
        <f t="shared" si="116"/>
        <v>8.0</v>
      </c>
      <c r="HA8" s="728" t="str">
        <f t="shared" si="117"/>
        <v>B+</v>
      </c>
      <c r="HB8" s="729">
        <f t="shared" si="118"/>
        <v>3.5</v>
      </c>
      <c r="HC8" s="729" t="str">
        <f t="shared" si="119"/>
        <v>3.5</v>
      </c>
      <c r="HD8" s="730">
        <v>4</v>
      </c>
      <c r="HE8" s="739">
        <v>4</v>
      </c>
      <c r="HF8" s="819">
        <v>6.8</v>
      </c>
      <c r="HG8" s="822">
        <v>6</v>
      </c>
      <c r="HH8" s="736"/>
      <c r="HI8" s="725">
        <f t="shared" si="120"/>
        <v>6.3</v>
      </c>
      <c r="HJ8" s="726">
        <f t="shared" si="121"/>
        <v>6.3</v>
      </c>
      <c r="HK8" s="727" t="str">
        <f t="shared" si="122"/>
        <v>6.3</v>
      </c>
      <c r="HL8" s="728" t="str">
        <f t="shared" si="123"/>
        <v>C</v>
      </c>
      <c r="HM8" s="729">
        <f t="shared" si="124"/>
        <v>2</v>
      </c>
      <c r="HN8" s="729" t="str">
        <f t="shared" si="125"/>
        <v>2.0</v>
      </c>
      <c r="HO8" s="730">
        <v>2</v>
      </c>
      <c r="HP8" s="739">
        <v>2</v>
      </c>
      <c r="HQ8" s="741">
        <v>8.1999999999999993</v>
      </c>
      <c r="HR8" s="733">
        <v>8</v>
      </c>
      <c r="HS8" s="736"/>
      <c r="HT8" s="725">
        <f t="shared" si="126"/>
        <v>8.1</v>
      </c>
      <c r="HU8" s="726">
        <f t="shared" si="127"/>
        <v>8.1</v>
      </c>
      <c r="HV8" s="717" t="str">
        <f t="shared" si="128"/>
        <v>8.1</v>
      </c>
      <c r="HW8" s="728" t="str">
        <f t="shared" si="129"/>
        <v>B+</v>
      </c>
      <c r="HX8" s="729">
        <f t="shared" si="130"/>
        <v>3.5</v>
      </c>
      <c r="HY8" s="729" t="str">
        <f t="shared" si="131"/>
        <v>3.5</v>
      </c>
      <c r="HZ8" s="730">
        <v>5</v>
      </c>
      <c r="IA8" s="739">
        <v>5</v>
      </c>
      <c r="IB8" s="741">
        <v>7.3</v>
      </c>
      <c r="IC8" s="741">
        <v>8</v>
      </c>
      <c r="ID8" s="736"/>
      <c r="IE8" s="725">
        <f t="shared" si="132"/>
        <v>7.7</v>
      </c>
      <c r="IF8" s="726">
        <f t="shared" si="133"/>
        <v>7.7</v>
      </c>
      <c r="IG8" s="727" t="str">
        <f t="shared" si="134"/>
        <v>7.7</v>
      </c>
      <c r="IH8" s="728" t="str">
        <f t="shared" si="135"/>
        <v>B</v>
      </c>
      <c r="II8" s="729">
        <f t="shared" si="136"/>
        <v>3</v>
      </c>
      <c r="IJ8" s="729" t="str">
        <f t="shared" si="137"/>
        <v>3.0</v>
      </c>
      <c r="IK8" s="730">
        <v>1</v>
      </c>
      <c r="IL8" s="739">
        <v>1</v>
      </c>
      <c r="IM8" s="741">
        <v>6.3</v>
      </c>
      <c r="IN8" s="723">
        <v>8</v>
      </c>
      <c r="IO8" s="736"/>
      <c r="IP8" s="725">
        <f t="shared" si="138"/>
        <v>7.3</v>
      </c>
      <c r="IQ8" s="726">
        <f t="shared" si="139"/>
        <v>7.3</v>
      </c>
      <c r="IR8" s="727" t="str">
        <f t="shared" si="140"/>
        <v>7.3</v>
      </c>
      <c r="IS8" s="728" t="str">
        <f t="shared" si="141"/>
        <v>B</v>
      </c>
      <c r="IT8" s="729">
        <f t="shared" si="142"/>
        <v>3</v>
      </c>
      <c r="IU8" s="729" t="str">
        <f t="shared" si="143"/>
        <v>3.0</v>
      </c>
      <c r="IV8" s="730">
        <v>3</v>
      </c>
      <c r="IW8" s="739">
        <v>3</v>
      </c>
      <c r="IX8" s="741">
        <v>8</v>
      </c>
      <c r="IY8" s="741">
        <v>8</v>
      </c>
      <c r="IZ8" s="736"/>
      <c r="JA8" s="725">
        <f t="shared" si="144"/>
        <v>8</v>
      </c>
      <c r="JB8" s="726">
        <f t="shared" si="145"/>
        <v>8</v>
      </c>
      <c r="JC8" s="727" t="str">
        <f t="shared" si="146"/>
        <v>8.0</v>
      </c>
      <c r="JD8" s="728" t="str">
        <f t="shared" si="147"/>
        <v>B+</v>
      </c>
      <c r="JE8" s="729">
        <f t="shared" si="148"/>
        <v>3.5</v>
      </c>
      <c r="JF8" s="729" t="str">
        <f t="shared" si="149"/>
        <v>3.5</v>
      </c>
      <c r="JG8" s="730">
        <v>2</v>
      </c>
      <c r="JH8" s="739">
        <v>2</v>
      </c>
      <c r="JI8" s="742">
        <f t="shared" si="150"/>
        <v>22</v>
      </c>
      <c r="JJ8" s="734">
        <f t="shared" si="151"/>
        <v>3.1590909090909092</v>
      </c>
      <c r="JK8" s="735" t="str">
        <f t="shared" si="152"/>
        <v>3.16</v>
      </c>
    </row>
    <row r="9" spans="1:272" ht="18.75" x14ac:dyDescent="0.3">
      <c r="A9" s="5">
        <v>8</v>
      </c>
      <c r="B9" s="11" t="s">
        <v>235</v>
      </c>
      <c r="C9" s="270" t="s">
        <v>243</v>
      </c>
      <c r="D9" s="286" t="s">
        <v>44</v>
      </c>
      <c r="E9" s="287" t="s">
        <v>265</v>
      </c>
      <c r="F9" s="276"/>
      <c r="G9" s="288" t="s">
        <v>160</v>
      </c>
      <c r="H9" s="276" t="s">
        <v>169</v>
      </c>
      <c r="I9" s="276" t="s">
        <v>231</v>
      </c>
      <c r="J9" s="146">
        <v>6.2</v>
      </c>
      <c r="K9" s="1" t="str">
        <f t="shared" si="3"/>
        <v>C</v>
      </c>
      <c r="L9" s="2">
        <f t="shared" si="4"/>
        <v>2</v>
      </c>
      <c r="M9" s="170" t="str">
        <f t="shared" si="5"/>
        <v>2.0</v>
      </c>
      <c r="N9" s="197">
        <v>6.7</v>
      </c>
      <c r="O9" s="1" t="str">
        <f t="shared" si="6"/>
        <v>C+</v>
      </c>
      <c r="P9" s="2">
        <f t="shared" si="7"/>
        <v>2.5</v>
      </c>
      <c r="Q9" s="170" t="str">
        <f t="shared" si="8"/>
        <v>2.5</v>
      </c>
      <c r="R9" s="180">
        <v>7</v>
      </c>
      <c r="S9" s="55">
        <v>5</v>
      </c>
      <c r="T9" s="55"/>
      <c r="U9" s="28">
        <f t="shared" si="9"/>
        <v>5.8</v>
      </c>
      <c r="V9" s="29">
        <f t="shared" si="10"/>
        <v>5.8</v>
      </c>
      <c r="W9" s="325" t="str">
        <f t="shared" si="11"/>
        <v>5.8</v>
      </c>
      <c r="X9" s="30" t="str">
        <f t="shared" si="12"/>
        <v>C</v>
      </c>
      <c r="Y9" s="31">
        <f t="shared" si="13"/>
        <v>2</v>
      </c>
      <c r="Z9" s="31" t="str">
        <f t="shared" si="14"/>
        <v>2.0</v>
      </c>
      <c r="AA9" s="42">
        <v>4</v>
      </c>
      <c r="AB9" s="43">
        <v>4</v>
      </c>
      <c r="AC9" s="181">
        <v>5.6</v>
      </c>
      <c r="AD9" s="93">
        <v>6</v>
      </c>
      <c r="AE9" s="93"/>
      <c r="AF9" s="28">
        <f t="shared" si="15"/>
        <v>5.8</v>
      </c>
      <c r="AG9" s="29">
        <f t="shared" si="16"/>
        <v>5.8</v>
      </c>
      <c r="AH9" s="325" t="str">
        <f t="shared" si="17"/>
        <v>5.8</v>
      </c>
      <c r="AI9" s="30" t="str">
        <f t="shared" si="18"/>
        <v>C</v>
      </c>
      <c r="AJ9" s="31">
        <f t="shared" si="19"/>
        <v>2</v>
      </c>
      <c r="AK9" s="31" t="str">
        <f t="shared" si="20"/>
        <v>2.0</v>
      </c>
      <c r="AL9" s="42">
        <v>4</v>
      </c>
      <c r="AM9" s="43">
        <v>4</v>
      </c>
      <c r="AN9" s="181">
        <v>7.7</v>
      </c>
      <c r="AO9" s="93">
        <v>7</v>
      </c>
      <c r="AP9" s="243"/>
      <c r="AQ9" s="28">
        <f t="shared" si="21"/>
        <v>7.3</v>
      </c>
      <c r="AR9" s="463">
        <f t="shared" si="22"/>
        <v>7.3</v>
      </c>
      <c r="AS9" s="325" t="str">
        <f t="shared" si="23"/>
        <v>7.3</v>
      </c>
      <c r="AT9" s="30" t="str">
        <f t="shared" si="24"/>
        <v>B</v>
      </c>
      <c r="AU9" s="31">
        <f t="shared" si="25"/>
        <v>3</v>
      </c>
      <c r="AV9" s="31" t="str">
        <f t="shared" si="26"/>
        <v>3.0</v>
      </c>
      <c r="AW9" s="42">
        <v>2</v>
      </c>
      <c r="AX9" s="43">
        <v>2</v>
      </c>
      <c r="AY9" s="48">
        <v>9</v>
      </c>
      <c r="AZ9" s="70">
        <v>6</v>
      </c>
      <c r="BA9" s="70"/>
      <c r="BB9" s="28">
        <f t="shared" si="27"/>
        <v>7.2</v>
      </c>
      <c r="BC9" s="29">
        <f t="shared" si="28"/>
        <v>7.2</v>
      </c>
      <c r="BD9" s="325" t="str">
        <f t="shared" si="29"/>
        <v>7.2</v>
      </c>
      <c r="BE9" s="30" t="str">
        <f t="shared" si="30"/>
        <v>B</v>
      </c>
      <c r="BF9" s="31">
        <f t="shared" si="31"/>
        <v>3</v>
      </c>
      <c r="BG9" s="31" t="str">
        <f t="shared" si="32"/>
        <v>3.0</v>
      </c>
      <c r="BH9" s="42">
        <v>1</v>
      </c>
      <c r="BI9" s="43">
        <v>1</v>
      </c>
      <c r="BJ9" s="411">
        <v>8.4</v>
      </c>
      <c r="BK9" s="308">
        <v>8</v>
      </c>
      <c r="BL9" s="308"/>
      <c r="BM9" s="225">
        <f t="shared" si="33"/>
        <v>8.1999999999999993</v>
      </c>
      <c r="BN9" s="29">
        <f t="shared" si="34"/>
        <v>8.1999999999999993</v>
      </c>
      <c r="BO9" s="325" t="str">
        <f t="shared" si="35"/>
        <v>8.2</v>
      </c>
      <c r="BP9" s="227" t="str">
        <f t="shared" si="0"/>
        <v>B+</v>
      </c>
      <c r="BQ9" s="226">
        <f t="shared" si="1"/>
        <v>3.5</v>
      </c>
      <c r="BR9" s="226" t="str">
        <f t="shared" si="2"/>
        <v>3.5</v>
      </c>
      <c r="BS9" s="157">
        <v>3</v>
      </c>
      <c r="BT9" s="43">
        <v>3</v>
      </c>
      <c r="BU9" s="180">
        <v>7</v>
      </c>
      <c r="BV9" s="70">
        <v>7</v>
      </c>
      <c r="BW9" s="70"/>
      <c r="BX9" s="28">
        <f t="shared" si="36"/>
        <v>7</v>
      </c>
      <c r="BY9" s="29">
        <f t="shared" si="37"/>
        <v>7</v>
      </c>
      <c r="BZ9" s="325" t="str">
        <f t="shared" si="38"/>
        <v>7.0</v>
      </c>
      <c r="CA9" s="30" t="str">
        <f t="shared" si="39"/>
        <v>B</v>
      </c>
      <c r="CB9" s="31">
        <f t="shared" si="40"/>
        <v>3</v>
      </c>
      <c r="CC9" s="31" t="str">
        <f t="shared" si="41"/>
        <v>3.0</v>
      </c>
      <c r="CD9" s="42">
        <v>2</v>
      </c>
      <c r="CE9" s="43">
        <v>2</v>
      </c>
      <c r="CF9" s="84">
        <f t="shared" si="42"/>
        <v>16</v>
      </c>
      <c r="CG9" s="87">
        <f t="shared" si="43"/>
        <v>2.59375</v>
      </c>
      <c r="CH9" s="88" t="str">
        <f t="shared" si="44"/>
        <v>2.59</v>
      </c>
      <c r="CI9" s="64" t="str">
        <f t="shared" si="45"/>
        <v>Lên lớp</v>
      </c>
      <c r="CJ9" s="128">
        <f t="shared" si="46"/>
        <v>16</v>
      </c>
      <c r="CK9" s="129">
        <f t="shared" si="47"/>
        <v>2.59375</v>
      </c>
      <c r="CL9" s="64" t="str">
        <f t="shared" si="48"/>
        <v>Lên lớp</v>
      </c>
      <c r="CM9" s="504"/>
      <c r="CN9" s="48">
        <v>8.4</v>
      </c>
      <c r="CO9" s="70">
        <v>6</v>
      </c>
      <c r="CP9" s="70"/>
      <c r="CQ9" s="28">
        <f t="shared" si="49"/>
        <v>7</v>
      </c>
      <c r="CR9" s="29">
        <f t="shared" si="50"/>
        <v>7</v>
      </c>
      <c r="CS9" s="501" t="str">
        <f t="shared" si="51"/>
        <v>7.0</v>
      </c>
      <c r="CT9" s="30" t="str">
        <f t="shared" si="52"/>
        <v>B</v>
      </c>
      <c r="CU9" s="31">
        <f t="shared" si="53"/>
        <v>3</v>
      </c>
      <c r="CV9" s="31" t="str">
        <f t="shared" si="54"/>
        <v>3.0</v>
      </c>
      <c r="CW9" s="42">
        <v>2</v>
      </c>
      <c r="CX9" s="43">
        <v>2</v>
      </c>
      <c r="CY9" s="214">
        <v>7.2</v>
      </c>
      <c r="CZ9" s="73">
        <v>6</v>
      </c>
      <c r="DA9" s="73"/>
      <c r="DB9" s="28">
        <f t="shared" si="55"/>
        <v>6.5</v>
      </c>
      <c r="DC9" s="29">
        <f t="shared" si="56"/>
        <v>6.5</v>
      </c>
      <c r="DD9" s="501" t="str">
        <f t="shared" si="57"/>
        <v>6.5</v>
      </c>
      <c r="DE9" s="30" t="str">
        <f t="shared" si="58"/>
        <v>C+</v>
      </c>
      <c r="DF9" s="31">
        <f t="shared" si="59"/>
        <v>2.5</v>
      </c>
      <c r="DG9" s="31" t="str">
        <f t="shared" si="60"/>
        <v>2.5</v>
      </c>
      <c r="DH9" s="42">
        <v>2</v>
      </c>
      <c r="DI9" s="43">
        <v>2</v>
      </c>
      <c r="DJ9" s="48">
        <v>7.8</v>
      </c>
      <c r="DK9" s="70">
        <v>5</v>
      </c>
      <c r="DL9" s="70"/>
      <c r="DM9" s="28">
        <f t="shared" si="61"/>
        <v>6.1</v>
      </c>
      <c r="DN9" s="29">
        <f t="shared" si="62"/>
        <v>6.1</v>
      </c>
      <c r="DO9" s="501" t="str">
        <f t="shared" si="63"/>
        <v>6.1</v>
      </c>
      <c r="DP9" s="30" t="str">
        <f t="shared" si="64"/>
        <v>C</v>
      </c>
      <c r="DQ9" s="31">
        <f t="shared" si="65"/>
        <v>2</v>
      </c>
      <c r="DR9" s="31" t="str">
        <f t="shared" si="66"/>
        <v>2.0</v>
      </c>
      <c r="DS9" s="42">
        <v>2</v>
      </c>
      <c r="DT9" s="43">
        <v>2</v>
      </c>
      <c r="DU9" s="48">
        <v>7.4</v>
      </c>
      <c r="DV9" s="70">
        <v>8</v>
      </c>
      <c r="DW9" s="70"/>
      <c r="DX9" s="28">
        <f t="shared" si="67"/>
        <v>7.8</v>
      </c>
      <c r="DY9" s="29">
        <f t="shared" si="68"/>
        <v>7.8</v>
      </c>
      <c r="DZ9" s="501" t="str">
        <f t="shared" si="69"/>
        <v>7.8</v>
      </c>
      <c r="EA9" s="30" t="str">
        <f t="shared" si="70"/>
        <v>B</v>
      </c>
      <c r="EB9" s="31">
        <f t="shared" si="71"/>
        <v>3</v>
      </c>
      <c r="EC9" s="31" t="str">
        <f t="shared" si="72"/>
        <v>3.0</v>
      </c>
      <c r="ED9" s="42">
        <v>2</v>
      </c>
      <c r="EE9" s="43">
        <v>2</v>
      </c>
      <c r="EF9" s="48">
        <v>6.9</v>
      </c>
      <c r="EG9" s="602">
        <v>5</v>
      </c>
      <c r="EH9" s="55"/>
      <c r="EI9" s="28">
        <f t="shared" si="73"/>
        <v>5.8</v>
      </c>
      <c r="EJ9" s="29">
        <f t="shared" si="74"/>
        <v>5.8</v>
      </c>
      <c r="EK9" s="501" t="str">
        <f t="shared" si="75"/>
        <v>5.8</v>
      </c>
      <c r="EL9" s="30" t="str">
        <f t="shared" si="76"/>
        <v>C</v>
      </c>
      <c r="EM9" s="31">
        <f t="shared" si="77"/>
        <v>2</v>
      </c>
      <c r="EN9" s="31" t="str">
        <f t="shared" si="78"/>
        <v>2.0</v>
      </c>
      <c r="EO9" s="42">
        <v>3</v>
      </c>
      <c r="EP9" s="43">
        <v>3</v>
      </c>
      <c r="EQ9" s="48">
        <v>7.8</v>
      </c>
      <c r="ER9" s="70">
        <v>8</v>
      </c>
      <c r="ES9" s="70"/>
      <c r="ET9" s="28">
        <f t="shared" si="79"/>
        <v>7.9</v>
      </c>
      <c r="EU9" s="29">
        <f t="shared" si="80"/>
        <v>7.9</v>
      </c>
      <c r="EV9" s="501" t="str">
        <f t="shared" si="81"/>
        <v>7.9</v>
      </c>
      <c r="EW9" s="30" t="str">
        <f t="shared" si="82"/>
        <v>B</v>
      </c>
      <c r="EX9" s="31">
        <f t="shared" si="83"/>
        <v>3</v>
      </c>
      <c r="EY9" s="31" t="str">
        <f t="shared" si="84"/>
        <v>3.0</v>
      </c>
      <c r="EZ9" s="42">
        <v>4</v>
      </c>
      <c r="FA9" s="43">
        <v>4</v>
      </c>
      <c r="FB9" s="610">
        <v>6.7</v>
      </c>
      <c r="FC9" s="55">
        <v>8</v>
      </c>
      <c r="FD9" s="55"/>
      <c r="FE9" s="28">
        <f t="shared" si="85"/>
        <v>7.5</v>
      </c>
      <c r="FF9" s="29">
        <f t="shared" si="86"/>
        <v>7.5</v>
      </c>
      <c r="FG9" s="501" t="str">
        <f t="shared" si="87"/>
        <v>7.5</v>
      </c>
      <c r="FH9" s="30" t="str">
        <f t="shared" si="88"/>
        <v>B</v>
      </c>
      <c r="FI9" s="31">
        <f t="shared" si="89"/>
        <v>3</v>
      </c>
      <c r="FJ9" s="31" t="str">
        <f t="shared" si="90"/>
        <v>3.0</v>
      </c>
      <c r="FK9" s="42">
        <v>4</v>
      </c>
      <c r="FL9" s="43">
        <v>4</v>
      </c>
      <c r="FM9" s="694">
        <f t="shared" si="91"/>
        <v>19</v>
      </c>
      <c r="FN9" s="695">
        <f t="shared" si="92"/>
        <v>2.6842105263157894</v>
      </c>
      <c r="FO9" s="696" t="str">
        <f t="shared" si="93"/>
        <v>2.68</v>
      </c>
      <c r="FP9" s="697" t="str">
        <f t="shared" si="94"/>
        <v>Lên lớp</v>
      </c>
      <c r="FQ9" s="698">
        <f t="shared" si="95"/>
        <v>35</v>
      </c>
      <c r="FR9" s="695">
        <f t="shared" si="96"/>
        <v>2.6428571428571428</v>
      </c>
      <c r="FS9" s="696" t="str">
        <f t="shared" si="97"/>
        <v>2.64</v>
      </c>
      <c r="FT9" s="699">
        <f t="shared" si="98"/>
        <v>35</v>
      </c>
      <c r="FU9" s="700">
        <f t="shared" si="99"/>
        <v>6.8742857142857137</v>
      </c>
      <c r="FV9" s="701">
        <f t="shared" si="100"/>
        <v>2.6428571428571428</v>
      </c>
      <c r="FW9" s="738" t="str">
        <f t="shared" si="101"/>
        <v>Lên lớp</v>
      </c>
      <c r="FX9" s="810"/>
      <c r="FY9" s="854">
        <v>7.6</v>
      </c>
      <c r="FZ9" s="822">
        <v>8</v>
      </c>
      <c r="GA9" s="736"/>
      <c r="GB9" s="725">
        <f t="shared" si="102"/>
        <v>7.8</v>
      </c>
      <c r="GC9" s="726">
        <f t="shared" si="103"/>
        <v>7.8</v>
      </c>
      <c r="GD9" s="727" t="str">
        <f t="shared" si="104"/>
        <v>7.8</v>
      </c>
      <c r="GE9" s="728" t="str">
        <f t="shared" si="105"/>
        <v>B</v>
      </c>
      <c r="GF9" s="729">
        <f t="shared" si="106"/>
        <v>3</v>
      </c>
      <c r="GG9" s="729" t="str">
        <f t="shared" si="107"/>
        <v>3.0</v>
      </c>
      <c r="GH9" s="730">
        <v>2</v>
      </c>
      <c r="GI9" s="739">
        <v>2</v>
      </c>
      <c r="GJ9" s="819">
        <v>7.7</v>
      </c>
      <c r="GK9" s="822">
        <v>8</v>
      </c>
      <c r="GL9" s="736"/>
      <c r="GM9" s="28">
        <f t="shared" si="108"/>
        <v>7.9</v>
      </c>
      <c r="GN9" s="29">
        <f t="shared" si="109"/>
        <v>7.9</v>
      </c>
      <c r="GO9" s="501" t="str">
        <f t="shared" si="110"/>
        <v>7.9</v>
      </c>
      <c r="GP9" s="30" t="str">
        <f t="shared" si="111"/>
        <v>B</v>
      </c>
      <c r="GQ9" s="31">
        <f t="shared" si="112"/>
        <v>3</v>
      </c>
      <c r="GR9" s="31" t="str">
        <f t="shared" si="113"/>
        <v>3.0</v>
      </c>
      <c r="GS9" s="42">
        <v>3</v>
      </c>
      <c r="GT9" s="43">
        <v>3</v>
      </c>
      <c r="GU9" s="829">
        <v>7.6</v>
      </c>
      <c r="GV9" s="822">
        <v>8</v>
      </c>
      <c r="GW9" s="736"/>
      <c r="GX9" s="725">
        <f t="shared" si="114"/>
        <v>7.8</v>
      </c>
      <c r="GY9" s="726">
        <f t="shared" si="115"/>
        <v>7.8</v>
      </c>
      <c r="GZ9" s="727" t="str">
        <f t="shared" si="116"/>
        <v>7.8</v>
      </c>
      <c r="HA9" s="728" t="str">
        <f t="shared" si="117"/>
        <v>B</v>
      </c>
      <c r="HB9" s="729">
        <f t="shared" si="118"/>
        <v>3</v>
      </c>
      <c r="HC9" s="729" t="str">
        <f t="shared" si="119"/>
        <v>3.0</v>
      </c>
      <c r="HD9" s="730">
        <v>4</v>
      </c>
      <c r="HE9" s="739">
        <v>4</v>
      </c>
      <c r="HF9" s="819">
        <v>7.4</v>
      </c>
      <c r="HG9" s="822">
        <v>7</v>
      </c>
      <c r="HH9" s="736"/>
      <c r="HI9" s="725">
        <f t="shared" si="120"/>
        <v>7.2</v>
      </c>
      <c r="HJ9" s="726">
        <f t="shared" si="121"/>
        <v>7.2</v>
      </c>
      <c r="HK9" s="727" t="str">
        <f t="shared" si="122"/>
        <v>7.2</v>
      </c>
      <c r="HL9" s="728" t="str">
        <f t="shared" si="123"/>
        <v>B</v>
      </c>
      <c r="HM9" s="729">
        <f t="shared" si="124"/>
        <v>3</v>
      </c>
      <c r="HN9" s="729" t="str">
        <f t="shared" si="125"/>
        <v>3.0</v>
      </c>
      <c r="HO9" s="730">
        <v>2</v>
      </c>
      <c r="HP9" s="739">
        <v>2</v>
      </c>
      <c r="HQ9" s="741">
        <v>8</v>
      </c>
      <c r="HR9" s="733">
        <v>8</v>
      </c>
      <c r="HS9" s="736"/>
      <c r="HT9" s="725">
        <f t="shared" si="126"/>
        <v>8</v>
      </c>
      <c r="HU9" s="726">
        <f t="shared" si="127"/>
        <v>8</v>
      </c>
      <c r="HV9" s="717" t="str">
        <f t="shared" si="128"/>
        <v>8.0</v>
      </c>
      <c r="HW9" s="728" t="str">
        <f t="shared" si="129"/>
        <v>B+</v>
      </c>
      <c r="HX9" s="729">
        <f t="shared" si="130"/>
        <v>3.5</v>
      </c>
      <c r="HY9" s="729" t="str">
        <f t="shared" si="131"/>
        <v>3.5</v>
      </c>
      <c r="HZ9" s="730">
        <v>5</v>
      </c>
      <c r="IA9" s="739">
        <v>5</v>
      </c>
      <c r="IB9" s="741">
        <v>7.7</v>
      </c>
      <c r="IC9" s="741">
        <v>8</v>
      </c>
      <c r="ID9" s="736"/>
      <c r="IE9" s="725">
        <f t="shared" si="132"/>
        <v>7.9</v>
      </c>
      <c r="IF9" s="726">
        <f t="shared" si="133"/>
        <v>7.9</v>
      </c>
      <c r="IG9" s="727" t="str">
        <f t="shared" si="134"/>
        <v>7.9</v>
      </c>
      <c r="IH9" s="728" t="str">
        <f t="shared" si="135"/>
        <v>B</v>
      </c>
      <c r="II9" s="729">
        <f t="shared" si="136"/>
        <v>3</v>
      </c>
      <c r="IJ9" s="729" t="str">
        <f t="shared" si="137"/>
        <v>3.0</v>
      </c>
      <c r="IK9" s="730">
        <v>1</v>
      </c>
      <c r="IL9" s="739">
        <v>1</v>
      </c>
      <c r="IM9" s="741">
        <v>8.3000000000000007</v>
      </c>
      <c r="IN9" s="723">
        <v>8</v>
      </c>
      <c r="IO9" s="736"/>
      <c r="IP9" s="725">
        <f t="shared" si="138"/>
        <v>8.1</v>
      </c>
      <c r="IQ9" s="726">
        <f t="shared" si="139"/>
        <v>8.1</v>
      </c>
      <c r="IR9" s="727" t="str">
        <f t="shared" si="140"/>
        <v>8.1</v>
      </c>
      <c r="IS9" s="728" t="str">
        <f t="shared" si="141"/>
        <v>B+</v>
      </c>
      <c r="IT9" s="729">
        <f t="shared" si="142"/>
        <v>3.5</v>
      </c>
      <c r="IU9" s="729" t="str">
        <f t="shared" si="143"/>
        <v>3.5</v>
      </c>
      <c r="IV9" s="730">
        <v>3</v>
      </c>
      <c r="IW9" s="739">
        <v>3</v>
      </c>
      <c r="IX9" s="741">
        <v>8</v>
      </c>
      <c r="IY9" s="741">
        <v>8</v>
      </c>
      <c r="IZ9" s="736"/>
      <c r="JA9" s="725">
        <f t="shared" si="144"/>
        <v>8</v>
      </c>
      <c r="JB9" s="726">
        <f t="shared" si="145"/>
        <v>8</v>
      </c>
      <c r="JC9" s="727" t="str">
        <f t="shared" si="146"/>
        <v>8.0</v>
      </c>
      <c r="JD9" s="728" t="str">
        <f t="shared" si="147"/>
        <v>B+</v>
      </c>
      <c r="JE9" s="729">
        <f t="shared" si="148"/>
        <v>3.5</v>
      </c>
      <c r="JF9" s="729" t="str">
        <f t="shared" si="149"/>
        <v>3.5</v>
      </c>
      <c r="JG9" s="730">
        <v>2</v>
      </c>
      <c r="JH9" s="739">
        <v>2</v>
      </c>
      <c r="JI9" s="742">
        <f t="shared" si="150"/>
        <v>22</v>
      </c>
      <c r="JJ9" s="734">
        <f t="shared" si="151"/>
        <v>3.2272727272727271</v>
      </c>
      <c r="JK9" s="735" t="str">
        <f t="shared" si="152"/>
        <v>3.23</v>
      </c>
    </row>
    <row r="10" spans="1:272" ht="18.75" x14ac:dyDescent="0.3">
      <c r="A10" s="5">
        <v>9</v>
      </c>
      <c r="B10" s="11" t="s">
        <v>235</v>
      </c>
      <c r="C10" s="270" t="s">
        <v>244</v>
      </c>
      <c r="D10" s="286" t="s">
        <v>266</v>
      </c>
      <c r="E10" s="287" t="s">
        <v>17</v>
      </c>
      <c r="F10" s="276"/>
      <c r="G10" s="288" t="s">
        <v>288</v>
      </c>
      <c r="H10" s="276" t="s">
        <v>23</v>
      </c>
      <c r="I10" s="276" t="s">
        <v>179</v>
      </c>
      <c r="J10" s="146">
        <v>8</v>
      </c>
      <c r="K10" s="1" t="str">
        <f t="shared" si="3"/>
        <v>B+</v>
      </c>
      <c r="L10" s="2">
        <f t="shared" si="4"/>
        <v>3.5</v>
      </c>
      <c r="M10" s="170" t="str">
        <f t="shared" si="5"/>
        <v>3.5</v>
      </c>
      <c r="N10" s="197">
        <v>7.3</v>
      </c>
      <c r="O10" s="1" t="str">
        <f t="shared" si="6"/>
        <v>B</v>
      </c>
      <c r="P10" s="2">
        <f t="shared" si="7"/>
        <v>3</v>
      </c>
      <c r="Q10" s="170" t="str">
        <f t="shared" si="8"/>
        <v>3.0</v>
      </c>
      <c r="R10" s="180">
        <v>7.5</v>
      </c>
      <c r="S10" s="55">
        <v>6</v>
      </c>
      <c r="T10" s="55"/>
      <c r="U10" s="28">
        <f t="shared" si="9"/>
        <v>6.6</v>
      </c>
      <c r="V10" s="29">
        <f t="shared" si="10"/>
        <v>6.6</v>
      </c>
      <c r="W10" s="325" t="str">
        <f t="shared" si="11"/>
        <v>6.6</v>
      </c>
      <c r="X10" s="30" t="str">
        <f t="shared" si="12"/>
        <v>C+</v>
      </c>
      <c r="Y10" s="31">
        <f t="shared" si="13"/>
        <v>2.5</v>
      </c>
      <c r="Z10" s="31" t="str">
        <f t="shared" si="14"/>
        <v>2.5</v>
      </c>
      <c r="AA10" s="42">
        <v>4</v>
      </c>
      <c r="AB10" s="43">
        <v>4</v>
      </c>
      <c r="AC10" s="181">
        <v>5.9</v>
      </c>
      <c r="AD10" s="93">
        <v>1</v>
      </c>
      <c r="AE10" s="93">
        <v>3</v>
      </c>
      <c r="AF10" s="28">
        <f t="shared" si="15"/>
        <v>3</v>
      </c>
      <c r="AG10" s="29">
        <f t="shared" si="16"/>
        <v>4.2</v>
      </c>
      <c r="AH10" s="325" t="str">
        <f t="shared" si="17"/>
        <v>4.2</v>
      </c>
      <c r="AI10" s="30" t="str">
        <f t="shared" si="18"/>
        <v>D</v>
      </c>
      <c r="AJ10" s="31">
        <f t="shared" si="19"/>
        <v>1</v>
      </c>
      <c r="AK10" s="31" t="str">
        <f t="shared" si="20"/>
        <v>1.0</v>
      </c>
      <c r="AL10" s="42">
        <v>4</v>
      </c>
      <c r="AM10" s="43">
        <v>4</v>
      </c>
      <c r="AN10" s="181">
        <v>7</v>
      </c>
      <c r="AO10" s="93">
        <v>6</v>
      </c>
      <c r="AP10" s="243"/>
      <c r="AQ10" s="28">
        <f t="shared" si="21"/>
        <v>6.4</v>
      </c>
      <c r="AR10" s="463">
        <f t="shared" si="22"/>
        <v>6.4</v>
      </c>
      <c r="AS10" s="325" t="str">
        <f t="shared" si="23"/>
        <v>6.4</v>
      </c>
      <c r="AT10" s="30" t="str">
        <f t="shared" si="24"/>
        <v>C</v>
      </c>
      <c r="AU10" s="31">
        <f t="shared" si="25"/>
        <v>2</v>
      </c>
      <c r="AV10" s="31" t="str">
        <f t="shared" si="26"/>
        <v>2.0</v>
      </c>
      <c r="AW10" s="42">
        <v>2</v>
      </c>
      <c r="AX10" s="43">
        <v>2</v>
      </c>
      <c r="AY10" s="48">
        <v>7.7</v>
      </c>
      <c r="AZ10" s="70">
        <v>5</v>
      </c>
      <c r="BA10" s="70"/>
      <c r="BB10" s="28">
        <f t="shared" si="27"/>
        <v>6.1</v>
      </c>
      <c r="BC10" s="29">
        <f t="shared" si="28"/>
        <v>6.1</v>
      </c>
      <c r="BD10" s="325" t="str">
        <f t="shared" si="29"/>
        <v>6.1</v>
      </c>
      <c r="BE10" s="30" t="str">
        <f t="shared" si="30"/>
        <v>C</v>
      </c>
      <c r="BF10" s="31">
        <f t="shared" si="31"/>
        <v>2</v>
      </c>
      <c r="BG10" s="31" t="str">
        <f t="shared" si="32"/>
        <v>2.0</v>
      </c>
      <c r="BH10" s="42">
        <v>1</v>
      </c>
      <c r="BI10" s="43">
        <v>1</v>
      </c>
      <c r="BJ10" s="411">
        <v>8.1999999999999993</v>
      </c>
      <c r="BK10" s="308">
        <v>8</v>
      </c>
      <c r="BL10" s="308"/>
      <c r="BM10" s="225">
        <f t="shared" si="33"/>
        <v>8.1</v>
      </c>
      <c r="BN10" s="29">
        <f t="shared" si="34"/>
        <v>8.1</v>
      </c>
      <c r="BO10" s="325" t="str">
        <f t="shared" si="35"/>
        <v>8.1</v>
      </c>
      <c r="BP10" s="227" t="str">
        <f t="shared" si="0"/>
        <v>B+</v>
      </c>
      <c r="BQ10" s="226">
        <f t="shared" si="1"/>
        <v>3.5</v>
      </c>
      <c r="BR10" s="226" t="str">
        <f t="shared" si="2"/>
        <v>3.5</v>
      </c>
      <c r="BS10" s="157">
        <v>3</v>
      </c>
      <c r="BT10" s="43">
        <v>3</v>
      </c>
      <c r="BU10" s="180">
        <v>7.3</v>
      </c>
      <c r="BV10" s="70">
        <v>7</v>
      </c>
      <c r="BW10" s="70"/>
      <c r="BX10" s="28">
        <f t="shared" si="36"/>
        <v>7.1</v>
      </c>
      <c r="BY10" s="29">
        <f t="shared" si="37"/>
        <v>7.1</v>
      </c>
      <c r="BZ10" s="325" t="str">
        <f t="shared" si="38"/>
        <v>7.1</v>
      </c>
      <c r="CA10" s="30" t="str">
        <f t="shared" si="39"/>
        <v>B</v>
      </c>
      <c r="CB10" s="31">
        <f t="shared" si="40"/>
        <v>3</v>
      </c>
      <c r="CC10" s="31" t="str">
        <f t="shared" si="41"/>
        <v>3.0</v>
      </c>
      <c r="CD10" s="42">
        <v>2</v>
      </c>
      <c r="CE10" s="43">
        <v>2</v>
      </c>
      <c r="CF10" s="84">
        <f t="shared" si="42"/>
        <v>16</v>
      </c>
      <c r="CG10" s="87">
        <f t="shared" si="43"/>
        <v>2.28125</v>
      </c>
      <c r="CH10" s="88" t="str">
        <f t="shared" si="44"/>
        <v>2.28</v>
      </c>
      <c r="CI10" s="64" t="str">
        <f t="shared" si="45"/>
        <v>Lên lớp</v>
      </c>
      <c r="CJ10" s="128">
        <f t="shared" si="46"/>
        <v>16</v>
      </c>
      <c r="CK10" s="129">
        <f t="shared" si="47"/>
        <v>2.28125</v>
      </c>
      <c r="CL10" s="64" t="str">
        <f t="shared" si="48"/>
        <v>Lên lớp</v>
      </c>
      <c r="CM10" s="504"/>
      <c r="CN10" s="48">
        <v>7</v>
      </c>
      <c r="CO10" s="70">
        <v>7</v>
      </c>
      <c r="CP10" s="70"/>
      <c r="CQ10" s="28">
        <f t="shared" si="49"/>
        <v>7</v>
      </c>
      <c r="CR10" s="29">
        <f t="shared" si="50"/>
        <v>7</v>
      </c>
      <c r="CS10" s="501" t="str">
        <f t="shared" si="51"/>
        <v>7.0</v>
      </c>
      <c r="CT10" s="30" t="str">
        <f t="shared" si="52"/>
        <v>B</v>
      </c>
      <c r="CU10" s="31">
        <f t="shared" si="53"/>
        <v>3</v>
      </c>
      <c r="CV10" s="31" t="str">
        <f t="shared" si="54"/>
        <v>3.0</v>
      </c>
      <c r="CW10" s="42">
        <v>2</v>
      </c>
      <c r="CX10" s="43">
        <v>2</v>
      </c>
      <c r="CY10" s="214">
        <v>6</v>
      </c>
      <c r="CZ10" s="73">
        <v>6</v>
      </c>
      <c r="DA10" s="73"/>
      <c r="DB10" s="28">
        <f t="shared" si="55"/>
        <v>6</v>
      </c>
      <c r="DC10" s="29">
        <f t="shared" si="56"/>
        <v>6</v>
      </c>
      <c r="DD10" s="501" t="str">
        <f t="shared" si="57"/>
        <v>6.0</v>
      </c>
      <c r="DE10" s="30" t="str">
        <f t="shared" si="58"/>
        <v>C</v>
      </c>
      <c r="DF10" s="31">
        <f t="shared" si="59"/>
        <v>2</v>
      </c>
      <c r="DG10" s="31" t="str">
        <f t="shared" si="60"/>
        <v>2.0</v>
      </c>
      <c r="DH10" s="42">
        <v>2</v>
      </c>
      <c r="DI10" s="43">
        <v>2</v>
      </c>
      <c r="DJ10" s="48">
        <v>7</v>
      </c>
      <c r="DK10" s="70">
        <v>8</v>
      </c>
      <c r="DL10" s="70"/>
      <c r="DM10" s="28">
        <f t="shared" si="61"/>
        <v>7.6</v>
      </c>
      <c r="DN10" s="29">
        <f t="shared" si="62"/>
        <v>7.6</v>
      </c>
      <c r="DO10" s="501" t="str">
        <f t="shared" si="63"/>
        <v>7.6</v>
      </c>
      <c r="DP10" s="30" t="str">
        <f t="shared" si="64"/>
        <v>B</v>
      </c>
      <c r="DQ10" s="31">
        <f t="shared" si="65"/>
        <v>3</v>
      </c>
      <c r="DR10" s="31" t="str">
        <f t="shared" si="66"/>
        <v>3.0</v>
      </c>
      <c r="DS10" s="42">
        <v>2</v>
      </c>
      <c r="DT10" s="43">
        <v>2</v>
      </c>
      <c r="DU10" s="48">
        <v>6.2</v>
      </c>
      <c r="DV10" s="70">
        <v>8</v>
      </c>
      <c r="DW10" s="70"/>
      <c r="DX10" s="28">
        <f t="shared" si="67"/>
        <v>7.3</v>
      </c>
      <c r="DY10" s="29">
        <f t="shared" si="68"/>
        <v>7.3</v>
      </c>
      <c r="DZ10" s="501" t="str">
        <f t="shared" si="69"/>
        <v>7.3</v>
      </c>
      <c r="EA10" s="30" t="str">
        <f t="shared" si="70"/>
        <v>B</v>
      </c>
      <c r="EB10" s="31">
        <f t="shared" si="71"/>
        <v>3</v>
      </c>
      <c r="EC10" s="31" t="str">
        <f t="shared" si="72"/>
        <v>3.0</v>
      </c>
      <c r="ED10" s="42">
        <v>2</v>
      </c>
      <c r="EE10" s="43">
        <v>2</v>
      </c>
      <c r="EF10" s="48">
        <v>7.6</v>
      </c>
      <c r="EG10" s="602">
        <v>7</v>
      </c>
      <c r="EH10" s="55"/>
      <c r="EI10" s="28">
        <f t="shared" si="73"/>
        <v>7.2</v>
      </c>
      <c r="EJ10" s="29">
        <f t="shared" si="74"/>
        <v>7.2</v>
      </c>
      <c r="EK10" s="501" t="str">
        <f t="shared" si="75"/>
        <v>7.2</v>
      </c>
      <c r="EL10" s="30" t="str">
        <f t="shared" si="76"/>
        <v>B</v>
      </c>
      <c r="EM10" s="31">
        <f t="shared" si="77"/>
        <v>3</v>
      </c>
      <c r="EN10" s="31" t="str">
        <f t="shared" si="78"/>
        <v>3.0</v>
      </c>
      <c r="EO10" s="42">
        <v>3</v>
      </c>
      <c r="EP10" s="43">
        <v>3</v>
      </c>
      <c r="EQ10" s="48">
        <v>6.4</v>
      </c>
      <c r="ER10" s="70">
        <v>6</v>
      </c>
      <c r="ES10" s="70"/>
      <c r="ET10" s="28">
        <f t="shared" si="79"/>
        <v>6.2</v>
      </c>
      <c r="EU10" s="29">
        <f t="shared" si="80"/>
        <v>6.2</v>
      </c>
      <c r="EV10" s="501" t="str">
        <f t="shared" si="81"/>
        <v>6.2</v>
      </c>
      <c r="EW10" s="30" t="str">
        <f t="shared" si="82"/>
        <v>C</v>
      </c>
      <c r="EX10" s="31">
        <f t="shared" si="83"/>
        <v>2</v>
      </c>
      <c r="EY10" s="31" t="str">
        <f t="shared" si="84"/>
        <v>2.0</v>
      </c>
      <c r="EZ10" s="42">
        <v>4</v>
      </c>
      <c r="FA10" s="43">
        <v>4</v>
      </c>
      <c r="FB10" s="48">
        <v>7</v>
      </c>
      <c r="FC10" s="55">
        <v>7</v>
      </c>
      <c r="FD10" s="55"/>
      <c r="FE10" s="28">
        <f t="shared" si="85"/>
        <v>7</v>
      </c>
      <c r="FF10" s="29">
        <f t="shared" si="86"/>
        <v>7</v>
      </c>
      <c r="FG10" s="501" t="str">
        <f t="shared" si="87"/>
        <v>7.0</v>
      </c>
      <c r="FH10" s="30" t="str">
        <f t="shared" si="88"/>
        <v>B</v>
      </c>
      <c r="FI10" s="31">
        <f t="shared" si="89"/>
        <v>3</v>
      </c>
      <c r="FJ10" s="31" t="str">
        <f t="shared" si="90"/>
        <v>3.0</v>
      </c>
      <c r="FK10" s="42">
        <v>4</v>
      </c>
      <c r="FL10" s="43">
        <v>4</v>
      </c>
      <c r="FM10" s="694">
        <f t="shared" si="91"/>
        <v>19</v>
      </c>
      <c r="FN10" s="695">
        <f t="shared" si="92"/>
        <v>2.6842105263157894</v>
      </c>
      <c r="FO10" s="696" t="str">
        <f t="shared" si="93"/>
        <v>2.68</v>
      </c>
      <c r="FP10" s="697" t="str">
        <f t="shared" si="94"/>
        <v>Lên lớp</v>
      </c>
      <c r="FQ10" s="698">
        <f t="shared" si="95"/>
        <v>35</v>
      </c>
      <c r="FR10" s="695">
        <f t="shared" si="96"/>
        <v>2.5</v>
      </c>
      <c r="FS10" s="696" t="str">
        <f t="shared" si="97"/>
        <v>2.50</v>
      </c>
      <c r="FT10" s="699">
        <f t="shared" si="98"/>
        <v>35</v>
      </c>
      <c r="FU10" s="700">
        <f t="shared" si="99"/>
        <v>6.5942857142857143</v>
      </c>
      <c r="FV10" s="701">
        <f t="shared" si="100"/>
        <v>2.5</v>
      </c>
      <c r="FW10" s="738" t="str">
        <f t="shared" si="101"/>
        <v>Lên lớp</v>
      </c>
      <c r="FX10" s="810"/>
      <c r="FY10" s="854">
        <v>6.4</v>
      </c>
      <c r="FZ10" s="822">
        <v>5</v>
      </c>
      <c r="GA10" s="736"/>
      <c r="GB10" s="725">
        <f t="shared" si="102"/>
        <v>5.6</v>
      </c>
      <c r="GC10" s="726">
        <f t="shared" si="103"/>
        <v>5.6</v>
      </c>
      <c r="GD10" s="727" t="str">
        <f t="shared" si="104"/>
        <v>5.6</v>
      </c>
      <c r="GE10" s="728" t="str">
        <f t="shared" si="105"/>
        <v>C</v>
      </c>
      <c r="GF10" s="729">
        <f t="shared" si="106"/>
        <v>2</v>
      </c>
      <c r="GG10" s="729" t="str">
        <f t="shared" si="107"/>
        <v>2.0</v>
      </c>
      <c r="GH10" s="730">
        <v>2</v>
      </c>
      <c r="GI10" s="739">
        <v>2</v>
      </c>
      <c r="GJ10" s="819">
        <v>7</v>
      </c>
      <c r="GK10" s="822">
        <v>6</v>
      </c>
      <c r="GL10" s="736"/>
      <c r="GM10" s="28">
        <f t="shared" si="108"/>
        <v>6.4</v>
      </c>
      <c r="GN10" s="29">
        <f t="shared" si="109"/>
        <v>6.4</v>
      </c>
      <c r="GO10" s="501" t="str">
        <f t="shared" si="110"/>
        <v>6.4</v>
      </c>
      <c r="GP10" s="30" t="str">
        <f t="shared" si="111"/>
        <v>C</v>
      </c>
      <c r="GQ10" s="31">
        <f t="shared" si="112"/>
        <v>2</v>
      </c>
      <c r="GR10" s="31" t="str">
        <f t="shared" si="113"/>
        <v>2.0</v>
      </c>
      <c r="GS10" s="42">
        <v>3</v>
      </c>
      <c r="GT10" s="43">
        <v>3</v>
      </c>
      <c r="GU10" s="829">
        <v>7.5</v>
      </c>
      <c r="GV10" s="822">
        <v>8</v>
      </c>
      <c r="GW10" s="736"/>
      <c r="GX10" s="725">
        <f t="shared" si="114"/>
        <v>7.8</v>
      </c>
      <c r="GY10" s="726">
        <f t="shared" si="115"/>
        <v>7.8</v>
      </c>
      <c r="GZ10" s="727" t="str">
        <f t="shared" si="116"/>
        <v>7.8</v>
      </c>
      <c r="HA10" s="728" t="str">
        <f t="shared" si="117"/>
        <v>B</v>
      </c>
      <c r="HB10" s="729">
        <f t="shared" si="118"/>
        <v>3</v>
      </c>
      <c r="HC10" s="729" t="str">
        <f t="shared" si="119"/>
        <v>3.0</v>
      </c>
      <c r="HD10" s="730">
        <v>4</v>
      </c>
      <c r="HE10" s="739">
        <v>4</v>
      </c>
      <c r="HF10" s="819">
        <v>5.8</v>
      </c>
      <c r="HG10" s="822">
        <v>7</v>
      </c>
      <c r="HH10" s="736"/>
      <c r="HI10" s="725">
        <f t="shared" si="120"/>
        <v>6.5</v>
      </c>
      <c r="HJ10" s="726">
        <f t="shared" si="121"/>
        <v>6.5</v>
      </c>
      <c r="HK10" s="727" t="str">
        <f t="shared" si="122"/>
        <v>6.5</v>
      </c>
      <c r="HL10" s="728" t="str">
        <f t="shared" si="123"/>
        <v>C+</v>
      </c>
      <c r="HM10" s="729">
        <f t="shared" si="124"/>
        <v>2.5</v>
      </c>
      <c r="HN10" s="729" t="str">
        <f t="shared" si="125"/>
        <v>2.5</v>
      </c>
      <c r="HO10" s="730">
        <v>2</v>
      </c>
      <c r="HP10" s="739">
        <v>2</v>
      </c>
      <c r="HQ10" s="741">
        <v>7.4</v>
      </c>
      <c r="HR10" s="733">
        <v>7</v>
      </c>
      <c r="HS10" s="736"/>
      <c r="HT10" s="725">
        <f t="shared" si="126"/>
        <v>7.2</v>
      </c>
      <c r="HU10" s="726">
        <f t="shared" si="127"/>
        <v>7.2</v>
      </c>
      <c r="HV10" s="717" t="str">
        <f t="shared" si="128"/>
        <v>7.2</v>
      </c>
      <c r="HW10" s="728" t="str">
        <f t="shared" si="129"/>
        <v>B</v>
      </c>
      <c r="HX10" s="729">
        <f t="shared" si="130"/>
        <v>3</v>
      </c>
      <c r="HY10" s="729" t="str">
        <f t="shared" si="131"/>
        <v>3.0</v>
      </c>
      <c r="HZ10" s="730">
        <v>5</v>
      </c>
      <c r="IA10" s="739">
        <v>5</v>
      </c>
      <c r="IB10" s="741">
        <v>6.7</v>
      </c>
      <c r="IC10" s="741">
        <v>7</v>
      </c>
      <c r="ID10" s="736"/>
      <c r="IE10" s="725">
        <f t="shared" si="132"/>
        <v>6.9</v>
      </c>
      <c r="IF10" s="726">
        <f t="shared" si="133"/>
        <v>6.9</v>
      </c>
      <c r="IG10" s="727" t="str">
        <f t="shared" si="134"/>
        <v>6.9</v>
      </c>
      <c r="IH10" s="728" t="str">
        <f t="shared" si="135"/>
        <v>C+</v>
      </c>
      <c r="II10" s="729">
        <f t="shared" si="136"/>
        <v>2.5</v>
      </c>
      <c r="IJ10" s="729" t="str">
        <f t="shared" si="137"/>
        <v>2.5</v>
      </c>
      <c r="IK10" s="730">
        <v>1</v>
      </c>
      <c r="IL10" s="739">
        <v>1</v>
      </c>
      <c r="IM10" s="741">
        <v>7.3</v>
      </c>
      <c r="IN10" s="723">
        <v>8</v>
      </c>
      <c r="IO10" s="736"/>
      <c r="IP10" s="725">
        <f t="shared" si="138"/>
        <v>7.7</v>
      </c>
      <c r="IQ10" s="726">
        <f t="shared" si="139"/>
        <v>7.7</v>
      </c>
      <c r="IR10" s="727" t="str">
        <f t="shared" si="140"/>
        <v>7.7</v>
      </c>
      <c r="IS10" s="728" t="str">
        <f t="shared" si="141"/>
        <v>B</v>
      </c>
      <c r="IT10" s="729">
        <f t="shared" si="142"/>
        <v>3</v>
      </c>
      <c r="IU10" s="729" t="str">
        <f t="shared" si="143"/>
        <v>3.0</v>
      </c>
      <c r="IV10" s="730">
        <v>3</v>
      </c>
      <c r="IW10" s="739">
        <v>3</v>
      </c>
      <c r="IX10" s="741">
        <v>7.5</v>
      </c>
      <c r="IY10" s="741">
        <v>8</v>
      </c>
      <c r="IZ10" s="736"/>
      <c r="JA10" s="725">
        <f t="shared" si="144"/>
        <v>7.8</v>
      </c>
      <c r="JB10" s="726">
        <f t="shared" si="145"/>
        <v>7.8</v>
      </c>
      <c r="JC10" s="727" t="str">
        <f t="shared" si="146"/>
        <v>7.8</v>
      </c>
      <c r="JD10" s="728" t="str">
        <f t="shared" si="147"/>
        <v>B</v>
      </c>
      <c r="JE10" s="729">
        <f t="shared" si="148"/>
        <v>3</v>
      </c>
      <c r="JF10" s="729" t="str">
        <f t="shared" si="149"/>
        <v>3.0</v>
      </c>
      <c r="JG10" s="730">
        <v>2</v>
      </c>
      <c r="JH10" s="739">
        <v>2</v>
      </c>
      <c r="JI10" s="742">
        <f t="shared" si="150"/>
        <v>22</v>
      </c>
      <c r="JJ10" s="734">
        <f t="shared" si="151"/>
        <v>2.7045454545454546</v>
      </c>
      <c r="JK10" s="735" t="str">
        <f t="shared" si="152"/>
        <v>2.70</v>
      </c>
    </row>
    <row r="11" spans="1:272" ht="18.75" x14ac:dyDescent="0.3">
      <c r="A11" s="5">
        <v>10</v>
      </c>
      <c r="B11" s="11" t="s">
        <v>235</v>
      </c>
      <c r="C11" s="270" t="s">
        <v>245</v>
      </c>
      <c r="D11" s="286" t="s">
        <v>267</v>
      </c>
      <c r="E11" s="287" t="s">
        <v>62</v>
      </c>
      <c r="F11" s="276"/>
      <c r="G11" s="288" t="s">
        <v>289</v>
      </c>
      <c r="H11" s="276" t="s">
        <v>169</v>
      </c>
      <c r="I11" s="276" t="s">
        <v>179</v>
      </c>
      <c r="J11" s="146">
        <v>9</v>
      </c>
      <c r="K11" s="1" t="str">
        <f t="shared" si="3"/>
        <v>A</v>
      </c>
      <c r="L11" s="2">
        <f t="shared" si="4"/>
        <v>4</v>
      </c>
      <c r="M11" s="170" t="str">
        <f t="shared" si="5"/>
        <v>4.0</v>
      </c>
      <c r="N11" s="197">
        <v>7.3</v>
      </c>
      <c r="O11" s="1" t="str">
        <f t="shared" si="6"/>
        <v>B</v>
      </c>
      <c r="P11" s="2">
        <f t="shared" si="7"/>
        <v>3</v>
      </c>
      <c r="Q11" s="170" t="str">
        <f t="shared" si="8"/>
        <v>3.0</v>
      </c>
      <c r="R11" s="180">
        <v>8.3000000000000007</v>
      </c>
      <c r="S11" s="55">
        <v>10</v>
      </c>
      <c r="T11" s="55"/>
      <c r="U11" s="28">
        <f t="shared" si="9"/>
        <v>9.3000000000000007</v>
      </c>
      <c r="V11" s="29">
        <f t="shared" si="10"/>
        <v>9.3000000000000007</v>
      </c>
      <c r="W11" s="325" t="str">
        <f t="shared" si="11"/>
        <v>9.3</v>
      </c>
      <c r="X11" s="30" t="str">
        <f t="shared" si="12"/>
        <v>A</v>
      </c>
      <c r="Y11" s="31">
        <f t="shared" si="13"/>
        <v>4</v>
      </c>
      <c r="Z11" s="31" t="str">
        <f t="shared" si="14"/>
        <v>4.0</v>
      </c>
      <c r="AA11" s="42">
        <v>4</v>
      </c>
      <c r="AB11" s="43">
        <v>4</v>
      </c>
      <c r="AC11" s="181">
        <v>6.3</v>
      </c>
      <c r="AD11" s="93">
        <v>7</v>
      </c>
      <c r="AE11" s="93"/>
      <c r="AF11" s="28">
        <f t="shared" si="15"/>
        <v>6.7</v>
      </c>
      <c r="AG11" s="29">
        <f t="shared" si="16"/>
        <v>6.7</v>
      </c>
      <c r="AH11" s="325" t="str">
        <f t="shared" si="17"/>
        <v>6.7</v>
      </c>
      <c r="AI11" s="30" t="str">
        <f t="shared" si="18"/>
        <v>C+</v>
      </c>
      <c r="AJ11" s="31">
        <f t="shared" si="19"/>
        <v>2.5</v>
      </c>
      <c r="AK11" s="31" t="str">
        <f t="shared" si="20"/>
        <v>2.5</v>
      </c>
      <c r="AL11" s="42">
        <v>4</v>
      </c>
      <c r="AM11" s="43">
        <v>4</v>
      </c>
      <c r="AN11" s="181">
        <v>8.6999999999999993</v>
      </c>
      <c r="AO11" s="93">
        <v>8</v>
      </c>
      <c r="AP11" s="243"/>
      <c r="AQ11" s="28">
        <f t="shared" si="21"/>
        <v>8.3000000000000007</v>
      </c>
      <c r="AR11" s="463">
        <f t="shared" si="22"/>
        <v>8.3000000000000007</v>
      </c>
      <c r="AS11" s="325" t="str">
        <f t="shared" si="23"/>
        <v>8.3</v>
      </c>
      <c r="AT11" s="30" t="str">
        <f t="shared" si="24"/>
        <v>B+</v>
      </c>
      <c r="AU11" s="31">
        <f t="shared" si="25"/>
        <v>3.5</v>
      </c>
      <c r="AV11" s="31" t="str">
        <f t="shared" si="26"/>
        <v>3.5</v>
      </c>
      <c r="AW11" s="42">
        <v>2</v>
      </c>
      <c r="AX11" s="43">
        <v>2</v>
      </c>
      <c r="AY11" s="48">
        <v>8</v>
      </c>
      <c r="AZ11" s="70">
        <v>6</v>
      </c>
      <c r="BA11" s="70"/>
      <c r="BB11" s="28">
        <f t="shared" si="27"/>
        <v>6.8</v>
      </c>
      <c r="BC11" s="29">
        <f t="shared" si="28"/>
        <v>6.8</v>
      </c>
      <c r="BD11" s="325" t="str">
        <f t="shared" si="29"/>
        <v>6.8</v>
      </c>
      <c r="BE11" s="30" t="str">
        <f t="shared" si="30"/>
        <v>C+</v>
      </c>
      <c r="BF11" s="31">
        <f t="shared" si="31"/>
        <v>2.5</v>
      </c>
      <c r="BG11" s="31" t="str">
        <f t="shared" si="32"/>
        <v>2.5</v>
      </c>
      <c r="BH11" s="42">
        <v>1</v>
      </c>
      <c r="BI11" s="43">
        <v>1</v>
      </c>
      <c r="BJ11" s="411">
        <v>8</v>
      </c>
      <c r="BK11" s="308">
        <v>8</v>
      </c>
      <c r="BL11" s="308"/>
      <c r="BM11" s="225">
        <f t="shared" si="33"/>
        <v>8</v>
      </c>
      <c r="BN11" s="29">
        <f t="shared" si="34"/>
        <v>8</v>
      </c>
      <c r="BO11" s="325" t="str">
        <f t="shared" si="35"/>
        <v>8.0</v>
      </c>
      <c r="BP11" s="227" t="str">
        <f t="shared" si="0"/>
        <v>B+</v>
      </c>
      <c r="BQ11" s="226">
        <f t="shared" si="1"/>
        <v>3.5</v>
      </c>
      <c r="BR11" s="226" t="str">
        <f t="shared" si="2"/>
        <v>3.5</v>
      </c>
      <c r="BS11" s="157">
        <v>3</v>
      </c>
      <c r="BT11" s="43">
        <v>3</v>
      </c>
      <c r="BU11" s="180">
        <v>8</v>
      </c>
      <c r="BV11" s="70">
        <v>9</v>
      </c>
      <c r="BW11" s="70"/>
      <c r="BX11" s="28">
        <f t="shared" si="36"/>
        <v>8.6</v>
      </c>
      <c r="BY11" s="29">
        <f t="shared" si="37"/>
        <v>8.6</v>
      </c>
      <c r="BZ11" s="325" t="str">
        <f t="shared" si="38"/>
        <v>8.6</v>
      </c>
      <c r="CA11" s="30" t="str">
        <f t="shared" si="39"/>
        <v>A</v>
      </c>
      <c r="CB11" s="31">
        <f t="shared" si="40"/>
        <v>4</v>
      </c>
      <c r="CC11" s="31" t="str">
        <f t="shared" si="41"/>
        <v>4.0</v>
      </c>
      <c r="CD11" s="42">
        <v>2</v>
      </c>
      <c r="CE11" s="43">
        <v>2</v>
      </c>
      <c r="CF11" s="84">
        <f t="shared" si="42"/>
        <v>16</v>
      </c>
      <c r="CG11" s="87">
        <f t="shared" si="43"/>
        <v>3.375</v>
      </c>
      <c r="CH11" s="88" t="str">
        <f t="shared" si="44"/>
        <v>3.38</v>
      </c>
      <c r="CI11" s="64" t="str">
        <f t="shared" si="45"/>
        <v>Lên lớp</v>
      </c>
      <c r="CJ11" s="128">
        <f t="shared" si="46"/>
        <v>16</v>
      </c>
      <c r="CK11" s="129">
        <f t="shared" si="47"/>
        <v>3.375</v>
      </c>
      <c r="CL11" s="64" t="str">
        <f t="shared" si="48"/>
        <v>Lên lớp</v>
      </c>
      <c r="CM11" s="504"/>
      <c r="CN11" s="48">
        <v>6.4</v>
      </c>
      <c r="CO11" s="70">
        <v>6</v>
      </c>
      <c r="CP11" s="70"/>
      <c r="CQ11" s="28">
        <f t="shared" si="49"/>
        <v>6.2</v>
      </c>
      <c r="CR11" s="29">
        <f t="shared" si="50"/>
        <v>6.2</v>
      </c>
      <c r="CS11" s="501" t="str">
        <f t="shared" si="51"/>
        <v>6.2</v>
      </c>
      <c r="CT11" s="30" t="str">
        <f t="shared" si="52"/>
        <v>C</v>
      </c>
      <c r="CU11" s="31">
        <f t="shared" si="53"/>
        <v>2</v>
      </c>
      <c r="CV11" s="31" t="str">
        <f t="shared" si="54"/>
        <v>2.0</v>
      </c>
      <c r="CW11" s="42">
        <v>2</v>
      </c>
      <c r="CX11" s="43">
        <v>2</v>
      </c>
      <c r="CY11" s="214">
        <v>7</v>
      </c>
      <c r="CZ11" s="73">
        <v>7</v>
      </c>
      <c r="DA11" s="73"/>
      <c r="DB11" s="28">
        <f t="shared" si="55"/>
        <v>7</v>
      </c>
      <c r="DC11" s="29">
        <f t="shared" si="56"/>
        <v>7</v>
      </c>
      <c r="DD11" s="501" t="str">
        <f t="shared" si="57"/>
        <v>7.0</v>
      </c>
      <c r="DE11" s="30" t="str">
        <f t="shared" si="58"/>
        <v>B</v>
      </c>
      <c r="DF11" s="31">
        <f t="shared" si="59"/>
        <v>3</v>
      </c>
      <c r="DG11" s="31" t="str">
        <f t="shared" si="60"/>
        <v>3.0</v>
      </c>
      <c r="DH11" s="42">
        <v>2</v>
      </c>
      <c r="DI11" s="43">
        <v>2</v>
      </c>
      <c r="DJ11" s="48">
        <v>5.4</v>
      </c>
      <c r="DK11" s="70">
        <v>7</v>
      </c>
      <c r="DL11" s="70"/>
      <c r="DM11" s="28">
        <f t="shared" si="61"/>
        <v>6.4</v>
      </c>
      <c r="DN11" s="29">
        <f t="shared" si="62"/>
        <v>6.4</v>
      </c>
      <c r="DO11" s="501" t="str">
        <f t="shared" si="63"/>
        <v>6.4</v>
      </c>
      <c r="DP11" s="30" t="str">
        <f t="shared" si="64"/>
        <v>C</v>
      </c>
      <c r="DQ11" s="31">
        <f t="shared" si="65"/>
        <v>2</v>
      </c>
      <c r="DR11" s="31" t="str">
        <f t="shared" si="66"/>
        <v>2.0</v>
      </c>
      <c r="DS11" s="42">
        <v>2</v>
      </c>
      <c r="DT11" s="43">
        <v>2</v>
      </c>
      <c r="DU11" s="48">
        <v>6</v>
      </c>
      <c r="DV11" s="70">
        <v>8</v>
      </c>
      <c r="DW11" s="70"/>
      <c r="DX11" s="28">
        <f t="shared" si="67"/>
        <v>7.2</v>
      </c>
      <c r="DY11" s="29">
        <f t="shared" si="68"/>
        <v>7.2</v>
      </c>
      <c r="DZ11" s="501" t="str">
        <f t="shared" si="69"/>
        <v>7.2</v>
      </c>
      <c r="EA11" s="30" t="str">
        <f t="shared" si="70"/>
        <v>B</v>
      </c>
      <c r="EB11" s="31">
        <f t="shared" si="71"/>
        <v>3</v>
      </c>
      <c r="EC11" s="31" t="str">
        <f t="shared" si="72"/>
        <v>3.0</v>
      </c>
      <c r="ED11" s="42">
        <v>2</v>
      </c>
      <c r="EE11" s="43">
        <v>2</v>
      </c>
      <c r="EF11" s="48">
        <v>7.1</v>
      </c>
      <c r="EG11" s="602">
        <v>6</v>
      </c>
      <c r="EH11" s="55"/>
      <c r="EI11" s="28">
        <f t="shared" si="73"/>
        <v>6.4</v>
      </c>
      <c r="EJ11" s="29">
        <f t="shared" si="74"/>
        <v>6.4</v>
      </c>
      <c r="EK11" s="501" t="str">
        <f t="shared" si="75"/>
        <v>6.4</v>
      </c>
      <c r="EL11" s="30" t="str">
        <f t="shared" si="76"/>
        <v>C</v>
      </c>
      <c r="EM11" s="31">
        <f t="shared" si="77"/>
        <v>2</v>
      </c>
      <c r="EN11" s="31" t="str">
        <f t="shared" si="78"/>
        <v>2.0</v>
      </c>
      <c r="EO11" s="42">
        <v>3</v>
      </c>
      <c r="EP11" s="43">
        <v>3</v>
      </c>
      <c r="EQ11" s="48">
        <v>6.4</v>
      </c>
      <c r="ER11" s="70">
        <v>5</v>
      </c>
      <c r="ES11" s="70"/>
      <c r="ET11" s="28">
        <f t="shared" si="79"/>
        <v>5.6</v>
      </c>
      <c r="EU11" s="29">
        <f t="shared" si="80"/>
        <v>5.6</v>
      </c>
      <c r="EV11" s="501" t="str">
        <f t="shared" si="81"/>
        <v>5.6</v>
      </c>
      <c r="EW11" s="30" t="str">
        <f t="shared" si="82"/>
        <v>C</v>
      </c>
      <c r="EX11" s="31">
        <f t="shared" si="83"/>
        <v>2</v>
      </c>
      <c r="EY11" s="31" t="str">
        <f t="shared" si="84"/>
        <v>2.0</v>
      </c>
      <c r="EZ11" s="42">
        <v>4</v>
      </c>
      <c r="FA11" s="43">
        <v>4</v>
      </c>
      <c r="FB11" s="48">
        <v>7.1</v>
      </c>
      <c r="FC11" s="55">
        <v>6</v>
      </c>
      <c r="FD11" s="55"/>
      <c r="FE11" s="28">
        <f t="shared" si="85"/>
        <v>6.4</v>
      </c>
      <c r="FF11" s="29">
        <f t="shared" si="86"/>
        <v>6.4</v>
      </c>
      <c r="FG11" s="501" t="str">
        <f t="shared" si="87"/>
        <v>6.4</v>
      </c>
      <c r="FH11" s="30" t="str">
        <f t="shared" si="88"/>
        <v>C</v>
      </c>
      <c r="FI11" s="31">
        <f t="shared" si="89"/>
        <v>2</v>
      </c>
      <c r="FJ11" s="31" t="str">
        <f t="shared" si="90"/>
        <v>2.0</v>
      </c>
      <c r="FK11" s="42">
        <v>4</v>
      </c>
      <c r="FL11" s="43">
        <v>4</v>
      </c>
      <c r="FM11" s="694">
        <f t="shared" si="91"/>
        <v>19</v>
      </c>
      <c r="FN11" s="695">
        <f t="shared" si="92"/>
        <v>2.2105263157894739</v>
      </c>
      <c r="FO11" s="696" t="str">
        <f t="shared" si="93"/>
        <v>2.21</v>
      </c>
      <c r="FP11" s="697" t="str">
        <f t="shared" si="94"/>
        <v>Lên lớp</v>
      </c>
      <c r="FQ11" s="698">
        <f t="shared" si="95"/>
        <v>35</v>
      </c>
      <c r="FR11" s="695">
        <f t="shared" si="96"/>
        <v>2.7428571428571429</v>
      </c>
      <c r="FS11" s="696" t="str">
        <f t="shared" si="97"/>
        <v>2.74</v>
      </c>
      <c r="FT11" s="699">
        <f t="shared" si="98"/>
        <v>35</v>
      </c>
      <c r="FU11" s="700">
        <f t="shared" si="99"/>
        <v>7.1257142857142863</v>
      </c>
      <c r="FV11" s="701">
        <f t="shared" si="100"/>
        <v>2.7428571428571429</v>
      </c>
      <c r="FW11" s="738" t="str">
        <f t="shared" si="101"/>
        <v>Lên lớp</v>
      </c>
      <c r="FX11" s="810"/>
      <c r="FY11" s="854">
        <v>6.6</v>
      </c>
      <c r="FZ11" s="822">
        <v>9</v>
      </c>
      <c r="GA11" s="736"/>
      <c r="GB11" s="725">
        <f t="shared" si="102"/>
        <v>8</v>
      </c>
      <c r="GC11" s="726">
        <f t="shared" si="103"/>
        <v>8</v>
      </c>
      <c r="GD11" s="727" t="str">
        <f t="shared" si="104"/>
        <v>8.0</v>
      </c>
      <c r="GE11" s="728" t="str">
        <f t="shared" si="105"/>
        <v>B+</v>
      </c>
      <c r="GF11" s="729">
        <f t="shared" si="106"/>
        <v>3.5</v>
      </c>
      <c r="GG11" s="729" t="str">
        <f t="shared" si="107"/>
        <v>3.5</v>
      </c>
      <c r="GH11" s="730">
        <v>2</v>
      </c>
      <c r="GI11" s="739">
        <v>2</v>
      </c>
      <c r="GJ11" s="819">
        <v>6.6</v>
      </c>
      <c r="GK11" s="822">
        <v>8</v>
      </c>
      <c r="GL11" s="736"/>
      <c r="GM11" s="28">
        <f t="shared" si="108"/>
        <v>7.4</v>
      </c>
      <c r="GN11" s="29">
        <f t="shared" si="109"/>
        <v>7.4</v>
      </c>
      <c r="GO11" s="501" t="str">
        <f t="shared" si="110"/>
        <v>7.4</v>
      </c>
      <c r="GP11" s="30" t="str">
        <f t="shared" si="111"/>
        <v>B</v>
      </c>
      <c r="GQ11" s="31">
        <f t="shared" si="112"/>
        <v>3</v>
      </c>
      <c r="GR11" s="31" t="str">
        <f t="shared" si="113"/>
        <v>3.0</v>
      </c>
      <c r="GS11" s="42">
        <v>3</v>
      </c>
      <c r="GT11" s="43">
        <v>3</v>
      </c>
      <c r="GU11" s="829">
        <v>7.4</v>
      </c>
      <c r="GV11" s="822">
        <v>9</v>
      </c>
      <c r="GW11" s="736"/>
      <c r="GX11" s="725">
        <f t="shared" si="114"/>
        <v>8.4</v>
      </c>
      <c r="GY11" s="726">
        <f t="shared" si="115"/>
        <v>8.4</v>
      </c>
      <c r="GZ11" s="727" t="str">
        <f t="shared" si="116"/>
        <v>8.4</v>
      </c>
      <c r="HA11" s="728" t="str">
        <f t="shared" si="117"/>
        <v>B+</v>
      </c>
      <c r="HB11" s="729">
        <f t="shared" si="118"/>
        <v>3.5</v>
      </c>
      <c r="HC11" s="729" t="str">
        <f t="shared" si="119"/>
        <v>3.5</v>
      </c>
      <c r="HD11" s="730">
        <v>4</v>
      </c>
      <c r="HE11" s="739">
        <v>4</v>
      </c>
      <c r="HF11" s="819">
        <v>7.2</v>
      </c>
      <c r="HG11" s="822">
        <v>8</v>
      </c>
      <c r="HH11" s="736"/>
      <c r="HI11" s="725">
        <f t="shared" si="120"/>
        <v>7.7</v>
      </c>
      <c r="HJ11" s="726">
        <f t="shared" si="121"/>
        <v>7.7</v>
      </c>
      <c r="HK11" s="727" t="str">
        <f t="shared" si="122"/>
        <v>7.7</v>
      </c>
      <c r="HL11" s="728" t="str">
        <f t="shared" si="123"/>
        <v>B</v>
      </c>
      <c r="HM11" s="729">
        <f t="shared" si="124"/>
        <v>3</v>
      </c>
      <c r="HN11" s="729" t="str">
        <f t="shared" si="125"/>
        <v>3.0</v>
      </c>
      <c r="HO11" s="730">
        <v>2</v>
      </c>
      <c r="HP11" s="739">
        <v>2</v>
      </c>
      <c r="HQ11" s="741">
        <v>7.4</v>
      </c>
      <c r="HR11" s="733">
        <v>7.5</v>
      </c>
      <c r="HS11" s="736"/>
      <c r="HT11" s="725">
        <f t="shared" si="126"/>
        <v>7.5</v>
      </c>
      <c r="HU11" s="726">
        <f t="shared" si="127"/>
        <v>7.5</v>
      </c>
      <c r="HV11" s="717" t="str">
        <f t="shared" si="128"/>
        <v>7.5</v>
      </c>
      <c r="HW11" s="728" t="str">
        <f t="shared" si="129"/>
        <v>B</v>
      </c>
      <c r="HX11" s="729">
        <f t="shared" si="130"/>
        <v>3</v>
      </c>
      <c r="HY11" s="729" t="str">
        <f t="shared" si="131"/>
        <v>3.0</v>
      </c>
      <c r="HZ11" s="730">
        <v>5</v>
      </c>
      <c r="IA11" s="739">
        <v>5</v>
      </c>
      <c r="IB11" s="741">
        <v>6.7</v>
      </c>
      <c r="IC11" s="741">
        <v>7</v>
      </c>
      <c r="ID11" s="736"/>
      <c r="IE11" s="725">
        <f t="shared" si="132"/>
        <v>6.9</v>
      </c>
      <c r="IF11" s="726">
        <f t="shared" si="133"/>
        <v>6.9</v>
      </c>
      <c r="IG11" s="727" t="str">
        <f t="shared" si="134"/>
        <v>6.9</v>
      </c>
      <c r="IH11" s="728" t="str">
        <f t="shared" si="135"/>
        <v>C+</v>
      </c>
      <c r="II11" s="729">
        <f t="shared" si="136"/>
        <v>2.5</v>
      </c>
      <c r="IJ11" s="729" t="str">
        <f t="shared" si="137"/>
        <v>2.5</v>
      </c>
      <c r="IK11" s="730">
        <v>1</v>
      </c>
      <c r="IL11" s="739">
        <v>1</v>
      </c>
      <c r="IM11" s="741">
        <v>6.7</v>
      </c>
      <c r="IN11" s="723">
        <v>8</v>
      </c>
      <c r="IO11" s="736"/>
      <c r="IP11" s="725">
        <f t="shared" si="138"/>
        <v>7.5</v>
      </c>
      <c r="IQ11" s="726">
        <f t="shared" si="139"/>
        <v>7.5</v>
      </c>
      <c r="IR11" s="727" t="str">
        <f t="shared" si="140"/>
        <v>7.5</v>
      </c>
      <c r="IS11" s="728" t="str">
        <f t="shared" si="141"/>
        <v>B</v>
      </c>
      <c r="IT11" s="729">
        <f t="shared" si="142"/>
        <v>3</v>
      </c>
      <c r="IU11" s="729" t="str">
        <f t="shared" si="143"/>
        <v>3.0</v>
      </c>
      <c r="IV11" s="730">
        <v>3</v>
      </c>
      <c r="IW11" s="739">
        <v>3</v>
      </c>
      <c r="IX11" s="741">
        <v>6.5</v>
      </c>
      <c r="IY11" s="741">
        <v>7.5</v>
      </c>
      <c r="IZ11" s="736"/>
      <c r="JA11" s="725">
        <f t="shared" si="144"/>
        <v>7.1</v>
      </c>
      <c r="JB11" s="726">
        <f t="shared" si="145"/>
        <v>7.1</v>
      </c>
      <c r="JC11" s="727" t="str">
        <f t="shared" si="146"/>
        <v>7.1</v>
      </c>
      <c r="JD11" s="728" t="str">
        <f t="shared" si="147"/>
        <v>B</v>
      </c>
      <c r="JE11" s="729">
        <f t="shared" si="148"/>
        <v>3</v>
      </c>
      <c r="JF11" s="729" t="str">
        <f t="shared" si="149"/>
        <v>3.0</v>
      </c>
      <c r="JG11" s="730">
        <v>2</v>
      </c>
      <c r="JH11" s="739">
        <v>2</v>
      </c>
      <c r="JI11" s="742">
        <f t="shared" si="150"/>
        <v>22</v>
      </c>
      <c r="JJ11" s="734">
        <f t="shared" si="151"/>
        <v>3.1136363636363638</v>
      </c>
      <c r="JK11" s="735" t="str">
        <f t="shared" si="152"/>
        <v>3.11</v>
      </c>
    </row>
    <row r="12" spans="1:272" ht="18.75" x14ac:dyDescent="0.3">
      <c r="A12" s="5">
        <v>11</v>
      </c>
      <c r="B12" s="11" t="s">
        <v>235</v>
      </c>
      <c r="C12" s="270" t="s">
        <v>246</v>
      </c>
      <c r="D12" s="286" t="s">
        <v>268</v>
      </c>
      <c r="E12" s="287" t="s">
        <v>41</v>
      </c>
      <c r="F12" s="276"/>
      <c r="G12" s="288" t="s">
        <v>290</v>
      </c>
      <c r="H12" s="276" t="s">
        <v>169</v>
      </c>
      <c r="I12" s="276" t="s">
        <v>230</v>
      </c>
      <c r="J12" s="146">
        <v>5.6</v>
      </c>
      <c r="K12" s="1" t="str">
        <f t="shared" si="3"/>
        <v>C</v>
      </c>
      <c r="L12" s="2">
        <f t="shared" si="4"/>
        <v>2</v>
      </c>
      <c r="M12" s="170" t="str">
        <f t="shared" si="5"/>
        <v>2.0</v>
      </c>
      <c r="N12" s="197">
        <v>7</v>
      </c>
      <c r="O12" s="1" t="str">
        <f t="shared" si="6"/>
        <v>B</v>
      </c>
      <c r="P12" s="2">
        <f t="shared" si="7"/>
        <v>3</v>
      </c>
      <c r="Q12" s="170" t="str">
        <f t="shared" si="8"/>
        <v>3.0</v>
      </c>
      <c r="R12" s="180">
        <v>6.2</v>
      </c>
      <c r="S12" s="55">
        <v>9</v>
      </c>
      <c r="T12" s="55"/>
      <c r="U12" s="28">
        <f t="shared" si="9"/>
        <v>7.9</v>
      </c>
      <c r="V12" s="29">
        <f t="shared" si="10"/>
        <v>7.9</v>
      </c>
      <c r="W12" s="325" t="str">
        <f t="shared" si="11"/>
        <v>7.9</v>
      </c>
      <c r="X12" s="30" t="str">
        <f t="shared" si="12"/>
        <v>B</v>
      </c>
      <c r="Y12" s="31">
        <f t="shared" si="13"/>
        <v>3</v>
      </c>
      <c r="Z12" s="31" t="str">
        <f t="shared" si="14"/>
        <v>3.0</v>
      </c>
      <c r="AA12" s="42">
        <v>4</v>
      </c>
      <c r="AB12" s="43">
        <v>4</v>
      </c>
      <c r="AC12" s="181">
        <v>6.2</v>
      </c>
      <c r="AD12" s="93">
        <v>6</v>
      </c>
      <c r="AE12" s="93"/>
      <c r="AF12" s="28">
        <f t="shared" si="15"/>
        <v>6.1</v>
      </c>
      <c r="AG12" s="29">
        <f t="shared" si="16"/>
        <v>6.1</v>
      </c>
      <c r="AH12" s="325" t="str">
        <f t="shared" si="17"/>
        <v>6.1</v>
      </c>
      <c r="AI12" s="30" t="str">
        <f t="shared" si="18"/>
        <v>C</v>
      </c>
      <c r="AJ12" s="31">
        <f t="shared" si="19"/>
        <v>2</v>
      </c>
      <c r="AK12" s="31" t="str">
        <f t="shared" si="20"/>
        <v>2.0</v>
      </c>
      <c r="AL12" s="42">
        <v>4</v>
      </c>
      <c r="AM12" s="43">
        <v>4</v>
      </c>
      <c r="AN12" s="181">
        <v>7.7</v>
      </c>
      <c r="AO12" s="93">
        <v>8</v>
      </c>
      <c r="AP12" s="243"/>
      <c r="AQ12" s="28">
        <f t="shared" si="21"/>
        <v>7.9</v>
      </c>
      <c r="AR12" s="463">
        <f t="shared" si="22"/>
        <v>7.9</v>
      </c>
      <c r="AS12" s="325" t="str">
        <f t="shared" si="23"/>
        <v>7.9</v>
      </c>
      <c r="AT12" s="30" t="str">
        <f t="shared" si="24"/>
        <v>B</v>
      </c>
      <c r="AU12" s="31">
        <f t="shared" si="25"/>
        <v>3</v>
      </c>
      <c r="AV12" s="31" t="str">
        <f t="shared" si="26"/>
        <v>3.0</v>
      </c>
      <c r="AW12" s="42">
        <v>2</v>
      </c>
      <c r="AX12" s="43">
        <v>2</v>
      </c>
      <c r="AY12" s="48">
        <v>7.7</v>
      </c>
      <c r="AZ12" s="70">
        <v>6</v>
      </c>
      <c r="BA12" s="70"/>
      <c r="BB12" s="28">
        <f t="shared" si="27"/>
        <v>6.7</v>
      </c>
      <c r="BC12" s="29">
        <f t="shared" si="28"/>
        <v>6.7</v>
      </c>
      <c r="BD12" s="325" t="str">
        <f t="shared" si="29"/>
        <v>6.7</v>
      </c>
      <c r="BE12" s="30" t="str">
        <f t="shared" si="30"/>
        <v>C+</v>
      </c>
      <c r="BF12" s="31">
        <f t="shared" si="31"/>
        <v>2.5</v>
      </c>
      <c r="BG12" s="31" t="str">
        <f t="shared" si="32"/>
        <v>2.5</v>
      </c>
      <c r="BH12" s="42">
        <v>1</v>
      </c>
      <c r="BI12" s="43">
        <v>1</v>
      </c>
      <c r="BJ12" s="411">
        <v>7.8</v>
      </c>
      <c r="BK12" s="308">
        <v>8</v>
      </c>
      <c r="BL12" s="308"/>
      <c r="BM12" s="225">
        <f t="shared" si="33"/>
        <v>7.9</v>
      </c>
      <c r="BN12" s="29">
        <f t="shared" si="34"/>
        <v>7.9</v>
      </c>
      <c r="BO12" s="325" t="str">
        <f t="shared" si="35"/>
        <v>7.9</v>
      </c>
      <c r="BP12" s="227" t="str">
        <f t="shared" si="0"/>
        <v>B</v>
      </c>
      <c r="BQ12" s="226">
        <f t="shared" si="1"/>
        <v>3</v>
      </c>
      <c r="BR12" s="226" t="str">
        <f t="shared" si="2"/>
        <v>3.0</v>
      </c>
      <c r="BS12" s="157">
        <v>3</v>
      </c>
      <c r="BT12" s="43">
        <v>3</v>
      </c>
      <c r="BU12" s="181">
        <v>7</v>
      </c>
      <c r="BV12" s="70">
        <v>6</v>
      </c>
      <c r="BW12" s="70"/>
      <c r="BX12" s="28">
        <f t="shared" si="36"/>
        <v>6.4</v>
      </c>
      <c r="BY12" s="29">
        <f t="shared" si="37"/>
        <v>6.4</v>
      </c>
      <c r="BZ12" s="325" t="str">
        <f t="shared" si="38"/>
        <v>6.4</v>
      </c>
      <c r="CA12" s="30" t="str">
        <f t="shared" si="39"/>
        <v>C</v>
      </c>
      <c r="CB12" s="31">
        <f t="shared" si="40"/>
        <v>2</v>
      </c>
      <c r="CC12" s="31" t="str">
        <f t="shared" si="41"/>
        <v>2.0</v>
      </c>
      <c r="CD12" s="42">
        <v>2</v>
      </c>
      <c r="CE12" s="43">
        <v>2</v>
      </c>
      <c r="CF12" s="84">
        <f t="shared" si="42"/>
        <v>16</v>
      </c>
      <c r="CG12" s="87">
        <f t="shared" si="43"/>
        <v>2.59375</v>
      </c>
      <c r="CH12" s="88" t="str">
        <f t="shared" si="44"/>
        <v>2.59</v>
      </c>
      <c r="CI12" s="64" t="str">
        <f t="shared" si="45"/>
        <v>Lên lớp</v>
      </c>
      <c r="CJ12" s="128">
        <f t="shared" si="46"/>
        <v>16</v>
      </c>
      <c r="CK12" s="129">
        <f t="shared" si="47"/>
        <v>2.59375</v>
      </c>
      <c r="CL12" s="64" t="str">
        <f t="shared" si="48"/>
        <v>Lên lớp</v>
      </c>
      <c r="CM12" s="504"/>
      <c r="CN12" s="48">
        <v>5.4</v>
      </c>
      <c r="CO12" s="70">
        <v>6</v>
      </c>
      <c r="CP12" s="70"/>
      <c r="CQ12" s="28">
        <f t="shared" si="49"/>
        <v>5.8</v>
      </c>
      <c r="CR12" s="29">
        <f t="shared" si="50"/>
        <v>5.8</v>
      </c>
      <c r="CS12" s="501" t="str">
        <f t="shared" si="51"/>
        <v>5.8</v>
      </c>
      <c r="CT12" s="30" t="str">
        <f t="shared" si="52"/>
        <v>C</v>
      </c>
      <c r="CU12" s="31">
        <f t="shared" si="53"/>
        <v>2</v>
      </c>
      <c r="CV12" s="31" t="str">
        <f t="shared" si="54"/>
        <v>2.0</v>
      </c>
      <c r="CW12" s="42">
        <v>2</v>
      </c>
      <c r="CX12" s="43">
        <v>2</v>
      </c>
      <c r="CY12" s="214">
        <v>5</v>
      </c>
      <c r="CZ12" s="73">
        <v>7</v>
      </c>
      <c r="DA12" s="73"/>
      <c r="DB12" s="28">
        <f t="shared" si="55"/>
        <v>6.2</v>
      </c>
      <c r="DC12" s="29">
        <f t="shared" si="56"/>
        <v>6.2</v>
      </c>
      <c r="DD12" s="501" t="str">
        <f t="shared" si="57"/>
        <v>6.2</v>
      </c>
      <c r="DE12" s="30" t="str">
        <f t="shared" si="58"/>
        <v>C</v>
      </c>
      <c r="DF12" s="31">
        <f t="shared" si="59"/>
        <v>2</v>
      </c>
      <c r="DG12" s="31" t="str">
        <f t="shared" si="60"/>
        <v>2.0</v>
      </c>
      <c r="DH12" s="42">
        <v>2</v>
      </c>
      <c r="DI12" s="43">
        <v>2</v>
      </c>
      <c r="DJ12" s="48">
        <v>5.4</v>
      </c>
      <c r="DK12" s="70">
        <v>7</v>
      </c>
      <c r="DL12" s="70"/>
      <c r="DM12" s="28">
        <f t="shared" si="61"/>
        <v>6.4</v>
      </c>
      <c r="DN12" s="29">
        <f t="shared" si="62"/>
        <v>6.4</v>
      </c>
      <c r="DO12" s="501" t="str">
        <f t="shared" si="63"/>
        <v>6.4</v>
      </c>
      <c r="DP12" s="30" t="str">
        <f t="shared" si="64"/>
        <v>C</v>
      </c>
      <c r="DQ12" s="31">
        <f t="shared" si="65"/>
        <v>2</v>
      </c>
      <c r="DR12" s="31" t="str">
        <f t="shared" si="66"/>
        <v>2.0</v>
      </c>
      <c r="DS12" s="42">
        <v>2</v>
      </c>
      <c r="DT12" s="43">
        <v>2</v>
      </c>
      <c r="DU12" s="48">
        <v>6.6</v>
      </c>
      <c r="DV12" s="70">
        <v>8</v>
      </c>
      <c r="DW12" s="70"/>
      <c r="DX12" s="28">
        <f t="shared" si="67"/>
        <v>7.4</v>
      </c>
      <c r="DY12" s="29">
        <f t="shared" si="68"/>
        <v>7.4</v>
      </c>
      <c r="DZ12" s="501" t="str">
        <f t="shared" si="69"/>
        <v>7.4</v>
      </c>
      <c r="EA12" s="30" t="str">
        <f t="shared" si="70"/>
        <v>B</v>
      </c>
      <c r="EB12" s="31">
        <f t="shared" si="71"/>
        <v>3</v>
      </c>
      <c r="EC12" s="31" t="str">
        <f t="shared" si="72"/>
        <v>3.0</v>
      </c>
      <c r="ED12" s="42">
        <v>2</v>
      </c>
      <c r="EE12" s="43">
        <v>2</v>
      </c>
      <c r="EF12" s="48">
        <v>6.1</v>
      </c>
      <c r="EG12" s="602">
        <v>6</v>
      </c>
      <c r="EH12" s="55"/>
      <c r="EI12" s="28">
        <f t="shared" si="73"/>
        <v>6</v>
      </c>
      <c r="EJ12" s="29">
        <f t="shared" si="74"/>
        <v>6</v>
      </c>
      <c r="EK12" s="501" t="str">
        <f t="shared" si="75"/>
        <v>6.0</v>
      </c>
      <c r="EL12" s="30" t="str">
        <f t="shared" si="76"/>
        <v>C</v>
      </c>
      <c r="EM12" s="31">
        <f t="shared" si="77"/>
        <v>2</v>
      </c>
      <c r="EN12" s="31" t="str">
        <f t="shared" si="78"/>
        <v>2.0</v>
      </c>
      <c r="EO12" s="42">
        <v>3</v>
      </c>
      <c r="EP12" s="43">
        <v>3</v>
      </c>
      <c r="EQ12" s="48">
        <v>5.8</v>
      </c>
      <c r="ER12" s="70">
        <v>7</v>
      </c>
      <c r="ES12" s="70"/>
      <c r="ET12" s="28">
        <f t="shared" si="79"/>
        <v>6.5</v>
      </c>
      <c r="EU12" s="29">
        <f t="shared" si="80"/>
        <v>6.5</v>
      </c>
      <c r="EV12" s="501" t="str">
        <f t="shared" si="81"/>
        <v>6.5</v>
      </c>
      <c r="EW12" s="30" t="str">
        <f t="shared" si="82"/>
        <v>C+</v>
      </c>
      <c r="EX12" s="31">
        <f t="shared" si="83"/>
        <v>2.5</v>
      </c>
      <c r="EY12" s="31" t="str">
        <f t="shared" si="84"/>
        <v>2.5</v>
      </c>
      <c r="EZ12" s="42">
        <v>4</v>
      </c>
      <c r="FA12" s="43">
        <v>4</v>
      </c>
      <c r="FB12" s="48">
        <v>6.4</v>
      </c>
      <c r="FC12" s="55">
        <v>8</v>
      </c>
      <c r="FD12" s="55"/>
      <c r="FE12" s="28">
        <f t="shared" si="85"/>
        <v>7.4</v>
      </c>
      <c r="FF12" s="29">
        <f t="shared" si="86"/>
        <v>7.4</v>
      </c>
      <c r="FG12" s="501" t="str">
        <f t="shared" si="87"/>
        <v>7.4</v>
      </c>
      <c r="FH12" s="30" t="str">
        <f t="shared" si="88"/>
        <v>B</v>
      </c>
      <c r="FI12" s="31">
        <f t="shared" si="89"/>
        <v>3</v>
      </c>
      <c r="FJ12" s="31" t="str">
        <f t="shared" si="90"/>
        <v>3.0</v>
      </c>
      <c r="FK12" s="42">
        <v>4</v>
      </c>
      <c r="FL12" s="43">
        <v>4</v>
      </c>
      <c r="FM12" s="694">
        <f t="shared" si="91"/>
        <v>19</v>
      </c>
      <c r="FN12" s="695">
        <f t="shared" si="92"/>
        <v>2.4210526315789473</v>
      </c>
      <c r="FO12" s="696" t="str">
        <f t="shared" si="93"/>
        <v>2.42</v>
      </c>
      <c r="FP12" s="697" t="str">
        <f t="shared" si="94"/>
        <v>Lên lớp</v>
      </c>
      <c r="FQ12" s="698">
        <f t="shared" si="95"/>
        <v>35</v>
      </c>
      <c r="FR12" s="695">
        <f t="shared" si="96"/>
        <v>2.5</v>
      </c>
      <c r="FS12" s="696" t="str">
        <f t="shared" si="97"/>
        <v>2.50</v>
      </c>
      <c r="FT12" s="699">
        <f t="shared" si="98"/>
        <v>35</v>
      </c>
      <c r="FU12" s="700">
        <f t="shared" si="99"/>
        <v>6.8628571428571421</v>
      </c>
      <c r="FV12" s="701">
        <f t="shared" si="100"/>
        <v>2.5</v>
      </c>
      <c r="FW12" s="738" t="str">
        <f t="shared" si="101"/>
        <v>Lên lớp</v>
      </c>
      <c r="FX12" s="810"/>
      <c r="FY12" s="854">
        <v>6.8</v>
      </c>
      <c r="FZ12" s="822">
        <v>5</v>
      </c>
      <c r="GA12" s="736"/>
      <c r="GB12" s="725">
        <f t="shared" si="102"/>
        <v>5.7</v>
      </c>
      <c r="GC12" s="726">
        <f t="shared" si="103"/>
        <v>5.7</v>
      </c>
      <c r="GD12" s="727" t="str">
        <f t="shared" si="104"/>
        <v>5.7</v>
      </c>
      <c r="GE12" s="728" t="str">
        <f t="shared" si="105"/>
        <v>C</v>
      </c>
      <c r="GF12" s="729">
        <f t="shared" si="106"/>
        <v>2</v>
      </c>
      <c r="GG12" s="729" t="str">
        <f t="shared" si="107"/>
        <v>2.0</v>
      </c>
      <c r="GH12" s="730">
        <v>2</v>
      </c>
      <c r="GI12" s="739">
        <v>2</v>
      </c>
      <c r="GJ12" s="819">
        <v>7.1</v>
      </c>
      <c r="GK12" s="822">
        <v>6</v>
      </c>
      <c r="GL12" s="736"/>
      <c r="GM12" s="28">
        <f t="shared" si="108"/>
        <v>6.4</v>
      </c>
      <c r="GN12" s="29">
        <f t="shared" si="109"/>
        <v>6.4</v>
      </c>
      <c r="GO12" s="501" t="str">
        <f t="shared" si="110"/>
        <v>6.4</v>
      </c>
      <c r="GP12" s="30" t="str">
        <f t="shared" si="111"/>
        <v>C</v>
      </c>
      <c r="GQ12" s="31">
        <f t="shared" si="112"/>
        <v>2</v>
      </c>
      <c r="GR12" s="31" t="str">
        <f t="shared" si="113"/>
        <v>2.0</v>
      </c>
      <c r="GS12" s="42">
        <v>3</v>
      </c>
      <c r="GT12" s="43">
        <v>3</v>
      </c>
      <c r="GU12" s="829">
        <v>7.5</v>
      </c>
      <c r="GV12" s="822">
        <v>8</v>
      </c>
      <c r="GW12" s="736"/>
      <c r="GX12" s="725">
        <f t="shared" si="114"/>
        <v>7.8</v>
      </c>
      <c r="GY12" s="726">
        <f t="shared" si="115"/>
        <v>7.8</v>
      </c>
      <c r="GZ12" s="727" t="str">
        <f t="shared" si="116"/>
        <v>7.8</v>
      </c>
      <c r="HA12" s="728" t="str">
        <f t="shared" si="117"/>
        <v>B</v>
      </c>
      <c r="HB12" s="729">
        <f t="shared" si="118"/>
        <v>3</v>
      </c>
      <c r="HC12" s="729" t="str">
        <f t="shared" si="119"/>
        <v>3.0</v>
      </c>
      <c r="HD12" s="730">
        <v>4</v>
      </c>
      <c r="HE12" s="739">
        <v>4</v>
      </c>
      <c r="HF12" s="819">
        <v>6.4</v>
      </c>
      <c r="HG12" s="822">
        <v>7</v>
      </c>
      <c r="HH12" s="736"/>
      <c r="HI12" s="725">
        <f t="shared" si="120"/>
        <v>6.8</v>
      </c>
      <c r="HJ12" s="726">
        <f t="shared" si="121"/>
        <v>6.8</v>
      </c>
      <c r="HK12" s="727" t="str">
        <f t="shared" si="122"/>
        <v>6.8</v>
      </c>
      <c r="HL12" s="728" t="str">
        <f t="shared" si="123"/>
        <v>C+</v>
      </c>
      <c r="HM12" s="729">
        <f t="shared" si="124"/>
        <v>2.5</v>
      </c>
      <c r="HN12" s="729" t="str">
        <f t="shared" si="125"/>
        <v>2.5</v>
      </c>
      <c r="HO12" s="730">
        <v>2</v>
      </c>
      <c r="HP12" s="739">
        <v>2</v>
      </c>
      <c r="HQ12" s="741">
        <v>7.2</v>
      </c>
      <c r="HR12" s="733">
        <v>7</v>
      </c>
      <c r="HS12" s="736"/>
      <c r="HT12" s="725">
        <f t="shared" si="126"/>
        <v>7.1</v>
      </c>
      <c r="HU12" s="726">
        <f t="shared" si="127"/>
        <v>7.1</v>
      </c>
      <c r="HV12" s="717" t="str">
        <f t="shared" si="128"/>
        <v>7.1</v>
      </c>
      <c r="HW12" s="728" t="str">
        <f t="shared" si="129"/>
        <v>B</v>
      </c>
      <c r="HX12" s="729">
        <f t="shared" si="130"/>
        <v>3</v>
      </c>
      <c r="HY12" s="729" t="str">
        <f t="shared" si="131"/>
        <v>3.0</v>
      </c>
      <c r="HZ12" s="730">
        <v>5</v>
      </c>
      <c r="IA12" s="739">
        <v>5</v>
      </c>
      <c r="IB12" s="741">
        <v>7.7</v>
      </c>
      <c r="IC12" s="741">
        <v>7</v>
      </c>
      <c r="ID12" s="736"/>
      <c r="IE12" s="725">
        <f t="shared" si="132"/>
        <v>7.3</v>
      </c>
      <c r="IF12" s="726">
        <f t="shared" si="133"/>
        <v>7.3</v>
      </c>
      <c r="IG12" s="727" t="str">
        <f t="shared" si="134"/>
        <v>7.3</v>
      </c>
      <c r="IH12" s="728" t="str">
        <f t="shared" si="135"/>
        <v>B</v>
      </c>
      <c r="II12" s="729">
        <f t="shared" si="136"/>
        <v>3</v>
      </c>
      <c r="IJ12" s="729" t="str">
        <f t="shared" si="137"/>
        <v>3.0</v>
      </c>
      <c r="IK12" s="730">
        <v>1</v>
      </c>
      <c r="IL12" s="739">
        <v>1</v>
      </c>
      <c r="IM12" s="741">
        <v>7.3</v>
      </c>
      <c r="IN12" s="723">
        <v>8</v>
      </c>
      <c r="IO12" s="736"/>
      <c r="IP12" s="725">
        <f t="shared" si="138"/>
        <v>7.7</v>
      </c>
      <c r="IQ12" s="726">
        <f t="shared" si="139"/>
        <v>7.7</v>
      </c>
      <c r="IR12" s="727" t="str">
        <f t="shared" si="140"/>
        <v>7.7</v>
      </c>
      <c r="IS12" s="728" t="str">
        <f t="shared" si="141"/>
        <v>B</v>
      </c>
      <c r="IT12" s="729">
        <f t="shared" si="142"/>
        <v>3</v>
      </c>
      <c r="IU12" s="729" t="str">
        <f t="shared" si="143"/>
        <v>3.0</v>
      </c>
      <c r="IV12" s="730">
        <v>3</v>
      </c>
      <c r="IW12" s="739">
        <v>3</v>
      </c>
      <c r="IX12" s="741">
        <v>7.5</v>
      </c>
      <c r="IY12" s="741">
        <v>8</v>
      </c>
      <c r="IZ12" s="736"/>
      <c r="JA12" s="725">
        <f t="shared" si="144"/>
        <v>7.8</v>
      </c>
      <c r="JB12" s="726">
        <f t="shared" si="145"/>
        <v>7.8</v>
      </c>
      <c r="JC12" s="727" t="str">
        <f t="shared" si="146"/>
        <v>7.8</v>
      </c>
      <c r="JD12" s="728" t="str">
        <f t="shared" si="147"/>
        <v>B</v>
      </c>
      <c r="JE12" s="729">
        <f t="shared" si="148"/>
        <v>3</v>
      </c>
      <c r="JF12" s="729" t="str">
        <f t="shared" si="149"/>
        <v>3.0</v>
      </c>
      <c r="JG12" s="730">
        <v>2</v>
      </c>
      <c r="JH12" s="739">
        <v>2</v>
      </c>
      <c r="JI12" s="742">
        <f t="shared" si="150"/>
        <v>22</v>
      </c>
      <c r="JJ12" s="734">
        <f t="shared" si="151"/>
        <v>2.7272727272727271</v>
      </c>
      <c r="JK12" s="735" t="str">
        <f t="shared" si="152"/>
        <v>2.73</v>
      </c>
    </row>
    <row r="13" spans="1:272" ht="18.75" x14ac:dyDescent="0.3">
      <c r="A13" s="5">
        <v>12</v>
      </c>
      <c r="B13" s="11" t="s">
        <v>235</v>
      </c>
      <c r="C13" s="270" t="s">
        <v>247</v>
      </c>
      <c r="D13" s="286" t="s">
        <v>269</v>
      </c>
      <c r="E13" s="287" t="s">
        <v>270</v>
      </c>
      <c r="F13" s="276"/>
      <c r="G13" s="288" t="s">
        <v>291</v>
      </c>
      <c r="H13" s="276" t="s">
        <v>169</v>
      </c>
      <c r="I13" s="276" t="s">
        <v>179</v>
      </c>
      <c r="J13" s="146">
        <v>7.4</v>
      </c>
      <c r="K13" s="1" t="str">
        <f t="shared" si="3"/>
        <v>B</v>
      </c>
      <c r="L13" s="2">
        <f t="shared" si="4"/>
        <v>3</v>
      </c>
      <c r="M13" s="170" t="str">
        <f t="shared" si="5"/>
        <v>3.0</v>
      </c>
      <c r="N13" s="197">
        <v>8</v>
      </c>
      <c r="O13" s="1" t="str">
        <f t="shared" si="6"/>
        <v>B+</v>
      </c>
      <c r="P13" s="2">
        <f t="shared" si="7"/>
        <v>3.5</v>
      </c>
      <c r="Q13" s="170" t="str">
        <f t="shared" si="8"/>
        <v>3.5</v>
      </c>
      <c r="R13" s="180">
        <v>7.2</v>
      </c>
      <c r="S13" s="55">
        <v>5</v>
      </c>
      <c r="T13" s="55"/>
      <c r="U13" s="28">
        <f t="shared" si="9"/>
        <v>5.9</v>
      </c>
      <c r="V13" s="29">
        <f t="shared" si="10"/>
        <v>5.9</v>
      </c>
      <c r="W13" s="325" t="str">
        <f t="shared" si="11"/>
        <v>5.9</v>
      </c>
      <c r="X13" s="30" t="str">
        <f t="shared" si="12"/>
        <v>C</v>
      </c>
      <c r="Y13" s="31">
        <f t="shared" si="13"/>
        <v>2</v>
      </c>
      <c r="Z13" s="31" t="str">
        <f t="shared" si="14"/>
        <v>2.0</v>
      </c>
      <c r="AA13" s="42">
        <v>4</v>
      </c>
      <c r="AB13" s="43">
        <v>4</v>
      </c>
      <c r="AC13" s="181">
        <v>7.1</v>
      </c>
      <c r="AD13" s="93">
        <v>5</v>
      </c>
      <c r="AE13" s="93"/>
      <c r="AF13" s="28">
        <f t="shared" si="15"/>
        <v>5.8</v>
      </c>
      <c r="AG13" s="29">
        <f t="shared" si="16"/>
        <v>5.8</v>
      </c>
      <c r="AH13" s="325" t="str">
        <f t="shared" si="17"/>
        <v>5.8</v>
      </c>
      <c r="AI13" s="30" t="str">
        <f t="shared" si="18"/>
        <v>C</v>
      </c>
      <c r="AJ13" s="31">
        <f t="shared" si="19"/>
        <v>2</v>
      </c>
      <c r="AK13" s="31" t="str">
        <f t="shared" si="20"/>
        <v>2.0</v>
      </c>
      <c r="AL13" s="42">
        <v>4</v>
      </c>
      <c r="AM13" s="43">
        <v>4</v>
      </c>
      <c r="AN13" s="181">
        <v>7.7</v>
      </c>
      <c r="AO13" s="93">
        <v>8</v>
      </c>
      <c r="AP13" s="243"/>
      <c r="AQ13" s="28">
        <f t="shared" si="21"/>
        <v>7.9</v>
      </c>
      <c r="AR13" s="463">
        <f t="shared" si="22"/>
        <v>7.9</v>
      </c>
      <c r="AS13" s="325" t="str">
        <f t="shared" si="23"/>
        <v>7.9</v>
      </c>
      <c r="AT13" s="30" t="str">
        <f t="shared" si="24"/>
        <v>B</v>
      </c>
      <c r="AU13" s="31">
        <f t="shared" si="25"/>
        <v>3</v>
      </c>
      <c r="AV13" s="31" t="str">
        <f t="shared" si="26"/>
        <v>3.0</v>
      </c>
      <c r="AW13" s="42">
        <v>2</v>
      </c>
      <c r="AX13" s="43">
        <v>2</v>
      </c>
      <c r="AY13" s="48">
        <v>8</v>
      </c>
      <c r="AZ13" s="70">
        <v>6</v>
      </c>
      <c r="BA13" s="70"/>
      <c r="BB13" s="28">
        <f t="shared" si="27"/>
        <v>6.8</v>
      </c>
      <c r="BC13" s="29">
        <f t="shared" si="28"/>
        <v>6.8</v>
      </c>
      <c r="BD13" s="325" t="str">
        <f t="shared" si="29"/>
        <v>6.8</v>
      </c>
      <c r="BE13" s="30" t="str">
        <f t="shared" si="30"/>
        <v>C+</v>
      </c>
      <c r="BF13" s="31">
        <f t="shared" si="31"/>
        <v>2.5</v>
      </c>
      <c r="BG13" s="31" t="str">
        <f t="shared" si="32"/>
        <v>2.5</v>
      </c>
      <c r="BH13" s="42">
        <v>1</v>
      </c>
      <c r="BI13" s="43">
        <v>1</v>
      </c>
      <c r="BJ13" s="411">
        <v>8.4</v>
      </c>
      <c r="BK13" s="308">
        <v>8</v>
      </c>
      <c r="BL13" s="308"/>
      <c r="BM13" s="225">
        <f t="shared" si="33"/>
        <v>8.1999999999999993</v>
      </c>
      <c r="BN13" s="29">
        <f t="shared" si="34"/>
        <v>8.1999999999999993</v>
      </c>
      <c r="BO13" s="325" t="str">
        <f t="shared" si="35"/>
        <v>8.2</v>
      </c>
      <c r="BP13" s="227" t="str">
        <f t="shared" si="0"/>
        <v>B+</v>
      </c>
      <c r="BQ13" s="226">
        <f t="shared" si="1"/>
        <v>3.5</v>
      </c>
      <c r="BR13" s="226" t="str">
        <f t="shared" si="2"/>
        <v>3.5</v>
      </c>
      <c r="BS13" s="157">
        <v>3</v>
      </c>
      <c r="BT13" s="43">
        <v>3</v>
      </c>
      <c r="BU13" s="181">
        <v>9</v>
      </c>
      <c r="BV13" s="70">
        <v>8</v>
      </c>
      <c r="BW13" s="70"/>
      <c r="BX13" s="28">
        <f t="shared" si="36"/>
        <v>8.4</v>
      </c>
      <c r="BY13" s="29">
        <f t="shared" si="37"/>
        <v>8.4</v>
      </c>
      <c r="BZ13" s="325" t="str">
        <f t="shared" si="38"/>
        <v>8.4</v>
      </c>
      <c r="CA13" s="30" t="str">
        <f t="shared" si="39"/>
        <v>B+</v>
      </c>
      <c r="CB13" s="31">
        <f t="shared" si="40"/>
        <v>3.5</v>
      </c>
      <c r="CC13" s="31" t="str">
        <f t="shared" si="41"/>
        <v>3.5</v>
      </c>
      <c r="CD13" s="42">
        <v>2</v>
      </c>
      <c r="CE13" s="43">
        <v>2</v>
      </c>
      <c r="CF13" s="84">
        <f t="shared" si="42"/>
        <v>16</v>
      </c>
      <c r="CG13" s="87">
        <f t="shared" si="43"/>
        <v>2.625</v>
      </c>
      <c r="CH13" s="88" t="str">
        <f t="shared" si="44"/>
        <v>2.63</v>
      </c>
      <c r="CI13" s="64" t="str">
        <f t="shared" si="45"/>
        <v>Lên lớp</v>
      </c>
      <c r="CJ13" s="128">
        <f t="shared" si="46"/>
        <v>16</v>
      </c>
      <c r="CK13" s="129">
        <f t="shared" si="47"/>
        <v>2.625</v>
      </c>
      <c r="CL13" s="64" t="str">
        <f t="shared" si="48"/>
        <v>Lên lớp</v>
      </c>
      <c r="CM13" s="504"/>
      <c r="CN13" s="48">
        <v>7.6</v>
      </c>
      <c r="CO13" s="70">
        <v>6</v>
      </c>
      <c r="CP13" s="70"/>
      <c r="CQ13" s="28">
        <f t="shared" si="49"/>
        <v>6.6</v>
      </c>
      <c r="CR13" s="29">
        <f t="shared" si="50"/>
        <v>6.6</v>
      </c>
      <c r="CS13" s="501" t="str">
        <f t="shared" si="51"/>
        <v>6.6</v>
      </c>
      <c r="CT13" s="30" t="str">
        <f t="shared" si="52"/>
        <v>C+</v>
      </c>
      <c r="CU13" s="31">
        <f t="shared" si="53"/>
        <v>2.5</v>
      </c>
      <c r="CV13" s="31" t="str">
        <f t="shared" si="54"/>
        <v>2.5</v>
      </c>
      <c r="CW13" s="42">
        <v>2</v>
      </c>
      <c r="CX13" s="43">
        <v>2</v>
      </c>
      <c r="CY13" s="214">
        <v>6.2</v>
      </c>
      <c r="CZ13" s="73">
        <v>7</v>
      </c>
      <c r="DA13" s="73"/>
      <c r="DB13" s="28">
        <f t="shared" si="55"/>
        <v>6.7</v>
      </c>
      <c r="DC13" s="29">
        <f t="shared" si="56"/>
        <v>6.7</v>
      </c>
      <c r="DD13" s="501" t="str">
        <f t="shared" si="57"/>
        <v>6.7</v>
      </c>
      <c r="DE13" s="30" t="str">
        <f t="shared" si="58"/>
        <v>C+</v>
      </c>
      <c r="DF13" s="31">
        <f t="shared" si="59"/>
        <v>2.5</v>
      </c>
      <c r="DG13" s="31" t="str">
        <f t="shared" si="60"/>
        <v>2.5</v>
      </c>
      <c r="DH13" s="42">
        <v>2</v>
      </c>
      <c r="DI13" s="43">
        <v>2</v>
      </c>
      <c r="DJ13" s="48">
        <v>7.2</v>
      </c>
      <c r="DK13" s="70">
        <v>8</v>
      </c>
      <c r="DL13" s="70"/>
      <c r="DM13" s="28">
        <f t="shared" si="61"/>
        <v>7.7</v>
      </c>
      <c r="DN13" s="29">
        <f t="shared" si="62"/>
        <v>7.7</v>
      </c>
      <c r="DO13" s="501" t="str">
        <f t="shared" si="63"/>
        <v>7.7</v>
      </c>
      <c r="DP13" s="30" t="str">
        <f t="shared" si="64"/>
        <v>B</v>
      </c>
      <c r="DQ13" s="31">
        <f t="shared" si="65"/>
        <v>3</v>
      </c>
      <c r="DR13" s="31" t="str">
        <f t="shared" si="66"/>
        <v>3.0</v>
      </c>
      <c r="DS13" s="42">
        <v>2</v>
      </c>
      <c r="DT13" s="43">
        <v>2</v>
      </c>
      <c r="DU13" s="48">
        <v>7.4</v>
      </c>
      <c r="DV13" s="70">
        <v>9</v>
      </c>
      <c r="DW13" s="70"/>
      <c r="DX13" s="28">
        <f t="shared" si="67"/>
        <v>8.4</v>
      </c>
      <c r="DY13" s="29">
        <f t="shared" si="68"/>
        <v>8.4</v>
      </c>
      <c r="DZ13" s="501" t="str">
        <f t="shared" si="69"/>
        <v>8.4</v>
      </c>
      <c r="EA13" s="30" t="str">
        <f t="shared" si="70"/>
        <v>B+</v>
      </c>
      <c r="EB13" s="31">
        <f t="shared" si="71"/>
        <v>3.5</v>
      </c>
      <c r="EC13" s="31" t="str">
        <f t="shared" si="72"/>
        <v>3.5</v>
      </c>
      <c r="ED13" s="42">
        <v>2</v>
      </c>
      <c r="EE13" s="43">
        <v>2</v>
      </c>
      <c r="EF13" s="48">
        <v>7.4</v>
      </c>
      <c r="EG13" s="602">
        <v>7</v>
      </c>
      <c r="EH13" s="55"/>
      <c r="EI13" s="28">
        <f t="shared" si="73"/>
        <v>7.2</v>
      </c>
      <c r="EJ13" s="29">
        <f t="shared" si="74"/>
        <v>7.2</v>
      </c>
      <c r="EK13" s="501" t="str">
        <f t="shared" si="75"/>
        <v>7.2</v>
      </c>
      <c r="EL13" s="30" t="str">
        <f t="shared" si="76"/>
        <v>B</v>
      </c>
      <c r="EM13" s="31">
        <f t="shared" si="77"/>
        <v>3</v>
      </c>
      <c r="EN13" s="31" t="str">
        <f t="shared" si="78"/>
        <v>3.0</v>
      </c>
      <c r="EO13" s="42">
        <v>3</v>
      </c>
      <c r="EP13" s="43">
        <v>3</v>
      </c>
      <c r="EQ13" s="48">
        <v>8.4</v>
      </c>
      <c r="ER13" s="70">
        <v>8</v>
      </c>
      <c r="ES13" s="70"/>
      <c r="ET13" s="28">
        <f t="shared" si="79"/>
        <v>8.1999999999999993</v>
      </c>
      <c r="EU13" s="29">
        <f t="shared" si="80"/>
        <v>8.1999999999999993</v>
      </c>
      <c r="EV13" s="501" t="str">
        <f t="shared" si="81"/>
        <v>8.2</v>
      </c>
      <c r="EW13" s="30" t="str">
        <f t="shared" si="82"/>
        <v>B+</v>
      </c>
      <c r="EX13" s="31">
        <f t="shared" si="83"/>
        <v>3.5</v>
      </c>
      <c r="EY13" s="31" t="str">
        <f t="shared" si="84"/>
        <v>3.5</v>
      </c>
      <c r="EZ13" s="42">
        <v>4</v>
      </c>
      <c r="FA13" s="43">
        <v>4</v>
      </c>
      <c r="FB13" s="48">
        <v>7</v>
      </c>
      <c r="FC13" s="55">
        <v>6</v>
      </c>
      <c r="FD13" s="55"/>
      <c r="FE13" s="28">
        <f t="shared" si="85"/>
        <v>6.4</v>
      </c>
      <c r="FF13" s="29">
        <f t="shared" si="86"/>
        <v>6.4</v>
      </c>
      <c r="FG13" s="501" t="str">
        <f t="shared" si="87"/>
        <v>6.4</v>
      </c>
      <c r="FH13" s="30" t="str">
        <f t="shared" si="88"/>
        <v>C</v>
      </c>
      <c r="FI13" s="31">
        <f t="shared" si="89"/>
        <v>2</v>
      </c>
      <c r="FJ13" s="31" t="str">
        <f t="shared" si="90"/>
        <v>2.0</v>
      </c>
      <c r="FK13" s="42">
        <v>4</v>
      </c>
      <c r="FL13" s="43">
        <v>4</v>
      </c>
      <c r="FM13" s="694">
        <f t="shared" si="91"/>
        <v>19</v>
      </c>
      <c r="FN13" s="695">
        <f t="shared" si="92"/>
        <v>2.8421052631578947</v>
      </c>
      <c r="FO13" s="696" t="str">
        <f t="shared" si="93"/>
        <v>2.84</v>
      </c>
      <c r="FP13" s="697" t="str">
        <f t="shared" si="94"/>
        <v>Lên lớp</v>
      </c>
      <c r="FQ13" s="698">
        <f t="shared" si="95"/>
        <v>35</v>
      </c>
      <c r="FR13" s="695">
        <f t="shared" si="96"/>
        <v>2.7428571428571429</v>
      </c>
      <c r="FS13" s="696" t="str">
        <f t="shared" si="97"/>
        <v>2.74</v>
      </c>
      <c r="FT13" s="699">
        <f t="shared" si="98"/>
        <v>35</v>
      </c>
      <c r="FU13" s="700">
        <f t="shared" si="99"/>
        <v>7.1314285714285717</v>
      </c>
      <c r="FV13" s="701">
        <f t="shared" si="100"/>
        <v>2.7428571428571429</v>
      </c>
      <c r="FW13" s="738" t="str">
        <f t="shared" si="101"/>
        <v>Lên lớp</v>
      </c>
      <c r="FX13" s="810"/>
      <c r="FY13" s="854">
        <v>6.6</v>
      </c>
      <c r="FZ13" s="822">
        <v>7</v>
      </c>
      <c r="GA13" s="736"/>
      <c r="GB13" s="725">
        <f t="shared" si="102"/>
        <v>6.8</v>
      </c>
      <c r="GC13" s="726">
        <f t="shared" si="103"/>
        <v>6.8</v>
      </c>
      <c r="GD13" s="727" t="str">
        <f t="shared" si="104"/>
        <v>6.8</v>
      </c>
      <c r="GE13" s="728" t="str">
        <f t="shared" si="105"/>
        <v>C+</v>
      </c>
      <c r="GF13" s="729">
        <f t="shared" si="106"/>
        <v>2.5</v>
      </c>
      <c r="GG13" s="729" t="str">
        <f t="shared" si="107"/>
        <v>2.5</v>
      </c>
      <c r="GH13" s="730">
        <v>2</v>
      </c>
      <c r="GI13" s="739">
        <v>2</v>
      </c>
      <c r="GJ13" s="819">
        <v>7.1</v>
      </c>
      <c r="GK13" s="822">
        <v>8</v>
      </c>
      <c r="GL13" s="736"/>
      <c r="GM13" s="28">
        <f t="shared" si="108"/>
        <v>7.6</v>
      </c>
      <c r="GN13" s="29">
        <f t="shared" si="109"/>
        <v>7.6</v>
      </c>
      <c r="GO13" s="501" t="str">
        <f t="shared" si="110"/>
        <v>7.6</v>
      </c>
      <c r="GP13" s="30" t="str">
        <f t="shared" si="111"/>
        <v>B</v>
      </c>
      <c r="GQ13" s="31">
        <f t="shared" si="112"/>
        <v>3</v>
      </c>
      <c r="GR13" s="31" t="str">
        <f t="shared" si="113"/>
        <v>3.0</v>
      </c>
      <c r="GS13" s="42">
        <v>3</v>
      </c>
      <c r="GT13" s="43">
        <v>3</v>
      </c>
      <c r="GU13" s="829">
        <v>8.3000000000000007</v>
      </c>
      <c r="GV13" s="822">
        <v>9</v>
      </c>
      <c r="GW13" s="736"/>
      <c r="GX13" s="725">
        <f t="shared" si="114"/>
        <v>8.6999999999999993</v>
      </c>
      <c r="GY13" s="726">
        <f t="shared" si="115"/>
        <v>8.6999999999999993</v>
      </c>
      <c r="GZ13" s="727" t="str">
        <f t="shared" si="116"/>
        <v>8.7</v>
      </c>
      <c r="HA13" s="728" t="str">
        <f t="shared" si="117"/>
        <v>A</v>
      </c>
      <c r="HB13" s="729">
        <f t="shared" si="118"/>
        <v>4</v>
      </c>
      <c r="HC13" s="729" t="str">
        <f t="shared" si="119"/>
        <v>4.0</v>
      </c>
      <c r="HD13" s="730">
        <v>4</v>
      </c>
      <c r="HE13" s="739">
        <v>4</v>
      </c>
      <c r="HF13" s="819">
        <v>6.8</v>
      </c>
      <c r="HG13" s="822">
        <v>7</v>
      </c>
      <c r="HH13" s="736"/>
      <c r="HI13" s="725">
        <f t="shared" si="120"/>
        <v>6.9</v>
      </c>
      <c r="HJ13" s="726">
        <f t="shared" si="121"/>
        <v>6.9</v>
      </c>
      <c r="HK13" s="727" t="str">
        <f t="shared" si="122"/>
        <v>6.9</v>
      </c>
      <c r="HL13" s="728" t="str">
        <f t="shared" si="123"/>
        <v>C+</v>
      </c>
      <c r="HM13" s="729">
        <f t="shared" si="124"/>
        <v>2.5</v>
      </c>
      <c r="HN13" s="729" t="str">
        <f t="shared" si="125"/>
        <v>2.5</v>
      </c>
      <c r="HO13" s="730">
        <v>2</v>
      </c>
      <c r="HP13" s="739">
        <v>2</v>
      </c>
      <c r="HQ13" s="741">
        <v>7.2</v>
      </c>
      <c r="HR13" s="733">
        <v>7</v>
      </c>
      <c r="HS13" s="736"/>
      <c r="HT13" s="725">
        <f t="shared" si="126"/>
        <v>7.1</v>
      </c>
      <c r="HU13" s="726">
        <f t="shared" si="127"/>
        <v>7.1</v>
      </c>
      <c r="HV13" s="717" t="str">
        <f t="shared" si="128"/>
        <v>7.1</v>
      </c>
      <c r="HW13" s="728" t="str">
        <f t="shared" si="129"/>
        <v>B</v>
      </c>
      <c r="HX13" s="729">
        <f t="shared" si="130"/>
        <v>3</v>
      </c>
      <c r="HY13" s="729" t="str">
        <f t="shared" si="131"/>
        <v>3.0</v>
      </c>
      <c r="HZ13" s="730">
        <v>5</v>
      </c>
      <c r="IA13" s="739">
        <v>5</v>
      </c>
      <c r="IB13" s="741">
        <v>8</v>
      </c>
      <c r="IC13" s="741">
        <v>8</v>
      </c>
      <c r="ID13" s="736"/>
      <c r="IE13" s="725">
        <f t="shared" si="132"/>
        <v>8</v>
      </c>
      <c r="IF13" s="726">
        <f t="shared" si="133"/>
        <v>8</v>
      </c>
      <c r="IG13" s="727" t="str">
        <f t="shared" si="134"/>
        <v>8.0</v>
      </c>
      <c r="IH13" s="728" t="str">
        <f t="shared" si="135"/>
        <v>B+</v>
      </c>
      <c r="II13" s="729">
        <f t="shared" si="136"/>
        <v>3.5</v>
      </c>
      <c r="IJ13" s="729" t="str">
        <f t="shared" si="137"/>
        <v>3.5</v>
      </c>
      <c r="IK13" s="730">
        <v>1</v>
      </c>
      <c r="IL13" s="739">
        <v>1</v>
      </c>
      <c r="IM13" s="741">
        <v>8.3000000000000007</v>
      </c>
      <c r="IN13" s="723">
        <v>8</v>
      </c>
      <c r="IO13" s="736"/>
      <c r="IP13" s="725">
        <f t="shared" si="138"/>
        <v>8.1</v>
      </c>
      <c r="IQ13" s="726">
        <f t="shared" si="139"/>
        <v>8.1</v>
      </c>
      <c r="IR13" s="727" t="str">
        <f t="shared" si="140"/>
        <v>8.1</v>
      </c>
      <c r="IS13" s="728" t="str">
        <f t="shared" si="141"/>
        <v>B+</v>
      </c>
      <c r="IT13" s="729">
        <f t="shared" si="142"/>
        <v>3.5</v>
      </c>
      <c r="IU13" s="729" t="str">
        <f t="shared" si="143"/>
        <v>3.5</v>
      </c>
      <c r="IV13" s="730">
        <v>3</v>
      </c>
      <c r="IW13" s="739">
        <v>3</v>
      </c>
      <c r="IX13" s="741">
        <v>7.5</v>
      </c>
      <c r="IY13" s="741">
        <v>8</v>
      </c>
      <c r="IZ13" s="736"/>
      <c r="JA13" s="725">
        <f t="shared" si="144"/>
        <v>7.8</v>
      </c>
      <c r="JB13" s="726">
        <f t="shared" si="145"/>
        <v>7.8</v>
      </c>
      <c r="JC13" s="727" t="str">
        <f t="shared" si="146"/>
        <v>7.8</v>
      </c>
      <c r="JD13" s="728" t="str">
        <f t="shared" si="147"/>
        <v>B</v>
      </c>
      <c r="JE13" s="729">
        <f t="shared" si="148"/>
        <v>3</v>
      </c>
      <c r="JF13" s="729" t="str">
        <f t="shared" si="149"/>
        <v>3.0</v>
      </c>
      <c r="JG13" s="730">
        <v>2</v>
      </c>
      <c r="JH13" s="739">
        <v>2</v>
      </c>
      <c r="JI13" s="742">
        <f t="shared" si="150"/>
        <v>22</v>
      </c>
      <c r="JJ13" s="734">
        <f t="shared" si="151"/>
        <v>3.1818181818181817</v>
      </c>
      <c r="JK13" s="735" t="str">
        <f t="shared" si="152"/>
        <v>3.18</v>
      </c>
    </row>
    <row r="14" spans="1:272" ht="18.75" x14ac:dyDescent="0.3">
      <c r="A14" s="5">
        <v>13</v>
      </c>
      <c r="B14" s="11" t="s">
        <v>235</v>
      </c>
      <c r="C14" s="270" t="s">
        <v>248</v>
      </c>
      <c r="D14" s="286" t="s">
        <v>44</v>
      </c>
      <c r="E14" s="287" t="s">
        <v>271</v>
      </c>
      <c r="F14" s="276"/>
      <c r="G14" s="288" t="s">
        <v>292</v>
      </c>
      <c r="H14" s="276" t="s">
        <v>169</v>
      </c>
      <c r="I14" s="276" t="s">
        <v>179</v>
      </c>
      <c r="J14" s="146">
        <v>6.8</v>
      </c>
      <c r="K14" s="1" t="str">
        <f t="shared" si="3"/>
        <v>C+</v>
      </c>
      <c r="L14" s="2">
        <f t="shared" si="4"/>
        <v>2.5</v>
      </c>
      <c r="M14" s="170" t="str">
        <f t="shared" si="5"/>
        <v>2.5</v>
      </c>
      <c r="N14" s="197">
        <v>7</v>
      </c>
      <c r="O14" s="1" t="str">
        <f t="shared" si="6"/>
        <v>B</v>
      </c>
      <c r="P14" s="2">
        <f t="shared" si="7"/>
        <v>3</v>
      </c>
      <c r="Q14" s="170" t="str">
        <f t="shared" si="8"/>
        <v>3.0</v>
      </c>
      <c r="R14" s="180">
        <v>7</v>
      </c>
      <c r="S14" s="55">
        <v>5</v>
      </c>
      <c r="T14" s="55"/>
      <c r="U14" s="28">
        <f t="shared" si="9"/>
        <v>5.8</v>
      </c>
      <c r="V14" s="29">
        <f t="shared" si="10"/>
        <v>5.8</v>
      </c>
      <c r="W14" s="325" t="str">
        <f t="shared" si="11"/>
        <v>5.8</v>
      </c>
      <c r="X14" s="30" t="str">
        <f t="shared" si="12"/>
        <v>C</v>
      </c>
      <c r="Y14" s="31">
        <f t="shared" si="13"/>
        <v>2</v>
      </c>
      <c r="Z14" s="31" t="str">
        <f t="shared" si="14"/>
        <v>2.0</v>
      </c>
      <c r="AA14" s="42">
        <v>4</v>
      </c>
      <c r="AB14" s="43">
        <v>4</v>
      </c>
      <c r="AC14" s="181">
        <v>7</v>
      </c>
      <c r="AD14" s="93">
        <v>6</v>
      </c>
      <c r="AE14" s="93"/>
      <c r="AF14" s="28">
        <f t="shared" si="15"/>
        <v>6.4</v>
      </c>
      <c r="AG14" s="29">
        <f t="shared" si="16"/>
        <v>6.4</v>
      </c>
      <c r="AH14" s="325" t="str">
        <f t="shared" si="17"/>
        <v>6.4</v>
      </c>
      <c r="AI14" s="30" t="str">
        <f t="shared" si="18"/>
        <v>C</v>
      </c>
      <c r="AJ14" s="31">
        <f t="shared" si="19"/>
        <v>2</v>
      </c>
      <c r="AK14" s="31" t="str">
        <f t="shared" si="20"/>
        <v>2.0</v>
      </c>
      <c r="AL14" s="42">
        <v>4</v>
      </c>
      <c r="AM14" s="43">
        <v>4</v>
      </c>
      <c r="AN14" s="181">
        <v>9</v>
      </c>
      <c r="AO14" s="93">
        <v>8</v>
      </c>
      <c r="AP14" s="243"/>
      <c r="AQ14" s="28">
        <f t="shared" si="21"/>
        <v>8.4</v>
      </c>
      <c r="AR14" s="463">
        <f t="shared" si="22"/>
        <v>8.4</v>
      </c>
      <c r="AS14" s="325" t="str">
        <f t="shared" si="23"/>
        <v>8.4</v>
      </c>
      <c r="AT14" s="30" t="str">
        <f t="shared" si="24"/>
        <v>B+</v>
      </c>
      <c r="AU14" s="31">
        <f t="shared" si="25"/>
        <v>3.5</v>
      </c>
      <c r="AV14" s="31" t="str">
        <f t="shared" si="26"/>
        <v>3.5</v>
      </c>
      <c r="AW14" s="42">
        <v>2</v>
      </c>
      <c r="AX14" s="43">
        <v>2</v>
      </c>
      <c r="AY14" s="48">
        <v>8</v>
      </c>
      <c r="AZ14" s="70">
        <v>8</v>
      </c>
      <c r="BA14" s="70"/>
      <c r="BB14" s="28">
        <f t="shared" si="27"/>
        <v>8</v>
      </c>
      <c r="BC14" s="29">
        <f t="shared" si="28"/>
        <v>8</v>
      </c>
      <c r="BD14" s="325" t="str">
        <f t="shared" si="29"/>
        <v>8.0</v>
      </c>
      <c r="BE14" s="30" t="str">
        <f t="shared" si="30"/>
        <v>B+</v>
      </c>
      <c r="BF14" s="31">
        <f t="shared" si="31"/>
        <v>3.5</v>
      </c>
      <c r="BG14" s="31" t="str">
        <f t="shared" si="32"/>
        <v>3.5</v>
      </c>
      <c r="BH14" s="42">
        <v>1</v>
      </c>
      <c r="BI14" s="43">
        <v>1</v>
      </c>
      <c r="BJ14" s="411">
        <v>7.8</v>
      </c>
      <c r="BK14" s="308">
        <v>9</v>
      </c>
      <c r="BL14" s="308"/>
      <c r="BM14" s="225">
        <f t="shared" si="33"/>
        <v>8.5</v>
      </c>
      <c r="BN14" s="29">
        <f t="shared" si="34"/>
        <v>8.5</v>
      </c>
      <c r="BO14" s="325" t="str">
        <f t="shared" si="35"/>
        <v>8.5</v>
      </c>
      <c r="BP14" s="227" t="str">
        <f t="shared" si="0"/>
        <v>A</v>
      </c>
      <c r="BQ14" s="226">
        <f t="shared" si="1"/>
        <v>4</v>
      </c>
      <c r="BR14" s="226" t="str">
        <f t="shared" si="2"/>
        <v>4.0</v>
      </c>
      <c r="BS14" s="157">
        <v>3</v>
      </c>
      <c r="BT14" s="43">
        <v>3</v>
      </c>
      <c r="BU14" s="181">
        <v>8</v>
      </c>
      <c r="BV14" s="70">
        <v>8</v>
      </c>
      <c r="BW14" s="70"/>
      <c r="BX14" s="28">
        <f t="shared" si="36"/>
        <v>8</v>
      </c>
      <c r="BY14" s="29">
        <f t="shared" si="37"/>
        <v>8</v>
      </c>
      <c r="BZ14" s="325" t="str">
        <f t="shared" si="38"/>
        <v>8.0</v>
      </c>
      <c r="CA14" s="30" t="str">
        <f t="shared" si="39"/>
        <v>B+</v>
      </c>
      <c r="CB14" s="31">
        <f t="shared" si="40"/>
        <v>3.5</v>
      </c>
      <c r="CC14" s="31" t="str">
        <f t="shared" si="41"/>
        <v>3.5</v>
      </c>
      <c r="CD14" s="42">
        <v>2</v>
      </c>
      <c r="CE14" s="43">
        <v>2</v>
      </c>
      <c r="CF14" s="84">
        <f t="shared" si="42"/>
        <v>16</v>
      </c>
      <c r="CG14" s="87">
        <f t="shared" si="43"/>
        <v>2.84375</v>
      </c>
      <c r="CH14" s="88" t="str">
        <f t="shared" si="44"/>
        <v>2.84</v>
      </c>
      <c r="CI14" s="64" t="str">
        <f t="shared" si="45"/>
        <v>Lên lớp</v>
      </c>
      <c r="CJ14" s="128">
        <f t="shared" si="46"/>
        <v>16</v>
      </c>
      <c r="CK14" s="129">
        <f t="shared" si="47"/>
        <v>2.84375</v>
      </c>
      <c r="CL14" s="64" t="str">
        <f t="shared" si="48"/>
        <v>Lên lớp</v>
      </c>
      <c r="CM14" s="504"/>
      <c r="CN14" s="48">
        <v>6.6</v>
      </c>
      <c r="CO14" s="70">
        <v>5</v>
      </c>
      <c r="CP14" s="70"/>
      <c r="CQ14" s="28">
        <f t="shared" si="49"/>
        <v>5.6</v>
      </c>
      <c r="CR14" s="29">
        <f t="shared" si="50"/>
        <v>5.6</v>
      </c>
      <c r="CS14" s="501" t="str">
        <f t="shared" si="51"/>
        <v>5.6</v>
      </c>
      <c r="CT14" s="30" t="str">
        <f t="shared" si="52"/>
        <v>C</v>
      </c>
      <c r="CU14" s="31">
        <f t="shared" si="53"/>
        <v>2</v>
      </c>
      <c r="CV14" s="31" t="str">
        <f t="shared" si="54"/>
        <v>2.0</v>
      </c>
      <c r="CW14" s="42">
        <v>2</v>
      </c>
      <c r="CX14" s="43">
        <v>2</v>
      </c>
      <c r="CY14" s="214">
        <v>7</v>
      </c>
      <c r="CZ14" s="73">
        <v>7</v>
      </c>
      <c r="DA14" s="73"/>
      <c r="DB14" s="28">
        <f t="shared" si="55"/>
        <v>7</v>
      </c>
      <c r="DC14" s="29">
        <f t="shared" si="56"/>
        <v>7</v>
      </c>
      <c r="DD14" s="501" t="str">
        <f t="shared" si="57"/>
        <v>7.0</v>
      </c>
      <c r="DE14" s="30" t="str">
        <f t="shared" si="58"/>
        <v>B</v>
      </c>
      <c r="DF14" s="31">
        <f t="shared" si="59"/>
        <v>3</v>
      </c>
      <c r="DG14" s="31" t="str">
        <f t="shared" si="60"/>
        <v>3.0</v>
      </c>
      <c r="DH14" s="42">
        <v>2</v>
      </c>
      <c r="DI14" s="43">
        <v>2</v>
      </c>
      <c r="DJ14" s="48">
        <v>7.8</v>
      </c>
      <c r="DK14" s="70">
        <v>6</v>
      </c>
      <c r="DL14" s="70"/>
      <c r="DM14" s="28">
        <f t="shared" si="61"/>
        <v>6.7</v>
      </c>
      <c r="DN14" s="29">
        <f t="shared" si="62"/>
        <v>6.7</v>
      </c>
      <c r="DO14" s="501" t="str">
        <f t="shared" si="63"/>
        <v>6.7</v>
      </c>
      <c r="DP14" s="30" t="str">
        <f t="shared" si="64"/>
        <v>C+</v>
      </c>
      <c r="DQ14" s="31">
        <f t="shared" si="65"/>
        <v>2.5</v>
      </c>
      <c r="DR14" s="31" t="str">
        <f t="shared" si="66"/>
        <v>2.5</v>
      </c>
      <c r="DS14" s="42">
        <v>2</v>
      </c>
      <c r="DT14" s="43">
        <v>2</v>
      </c>
      <c r="DU14" s="48">
        <v>7.4</v>
      </c>
      <c r="DV14" s="70">
        <v>10</v>
      </c>
      <c r="DW14" s="70"/>
      <c r="DX14" s="28">
        <f t="shared" si="67"/>
        <v>9</v>
      </c>
      <c r="DY14" s="29">
        <f t="shared" si="68"/>
        <v>9</v>
      </c>
      <c r="DZ14" s="501" t="str">
        <f t="shared" si="69"/>
        <v>9.0</v>
      </c>
      <c r="EA14" s="30" t="str">
        <f t="shared" si="70"/>
        <v>A</v>
      </c>
      <c r="EB14" s="31">
        <f t="shared" si="71"/>
        <v>4</v>
      </c>
      <c r="EC14" s="31" t="str">
        <f t="shared" si="72"/>
        <v>4.0</v>
      </c>
      <c r="ED14" s="42">
        <v>2</v>
      </c>
      <c r="EE14" s="43">
        <v>2</v>
      </c>
      <c r="EF14" s="48">
        <v>7</v>
      </c>
      <c r="EG14" s="602">
        <v>7</v>
      </c>
      <c r="EH14" s="55"/>
      <c r="EI14" s="28">
        <f t="shared" si="73"/>
        <v>7</v>
      </c>
      <c r="EJ14" s="29">
        <f t="shared" si="74"/>
        <v>7</v>
      </c>
      <c r="EK14" s="501" t="str">
        <f t="shared" si="75"/>
        <v>7.0</v>
      </c>
      <c r="EL14" s="30" t="str">
        <f t="shared" si="76"/>
        <v>B</v>
      </c>
      <c r="EM14" s="31">
        <f t="shared" si="77"/>
        <v>3</v>
      </c>
      <c r="EN14" s="31" t="str">
        <f t="shared" si="78"/>
        <v>3.0</v>
      </c>
      <c r="EO14" s="42">
        <v>3</v>
      </c>
      <c r="EP14" s="43">
        <v>3</v>
      </c>
      <c r="EQ14" s="48">
        <v>7.8</v>
      </c>
      <c r="ER14" s="70">
        <v>9</v>
      </c>
      <c r="ES14" s="70"/>
      <c r="ET14" s="28">
        <f t="shared" si="79"/>
        <v>8.5</v>
      </c>
      <c r="EU14" s="29">
        <f t="shared" si="80"/>
        <v>8.5</v>
      </c>
      <c r="EV14" s="501" t="str">
        <f t="shared" si="81"/>
        <v>8.5</v>
      </c>
      <c r="EW14" s="30" t="str">
        <f t="shared" si="82"/>
        <v>A</v>
      </c>
      <c r="EX14" s="31">
        <f t="shared" si="83"/>
        <v>4</v>
      </c>
      <c r="EY14" s="31" t="str">
        <f t="shared" si="84"/>
        <v>4.0</v>
      </c>
      <c r="EZ14" s="42">
        <v>4</v>
      </c>
      <c r="FA14" s="43">
        <v>4</v>
      </c>
      <c r="FB14" s="48">
        <v>7.3</v>
      </c>
      <c r="FC14" s="55">
        <v>8</v>
      </c>
      <c r="FD14" s="55"/>
      <c r="FE14" s="28">
        <f t="shared" si="85"/>
        <v>7.7</v>
      </c>
      <c r="FF14" s="29">
        <f t="shared" si="86"/>
        <v>7.7</v>
      </c>
      <c r="FG14" s="501" t="str">
        <f t="shared" si="87"/>
        <v>7.7</v>
      </c>
      <c r="FH14" s="30" t="str">
        <f t="shared" si="88"/>
        <v>B</v>
      </c>
      <c r="FI14" s="31">
        <f t="shared" si="89"/>
        <v>3</v>
      </c>
      <c r="FJ14" s="31" t="str">
        <f t="shared" si="90"/>
        <v>3.0</v>
      </c>
      <c r="FK14" s="42">
        <v>4</v>
      </c>
      <c r="FL14" s="43">
        <v>4</v>
      </c>
      <c r="FM14" s="694">
        <f t="shared" si="91"/>
        <v>19</v>
      </c>
      <c r="FN14" s="695">
        <f t="shared" si="92"/>
        <v>3.1578947368421053</v>
      </c>
      <c r="FO14" s="696" t="str">
        <f t="shared" si="93"/>
        <v>3.16</v>
      </c>
      <c r="FP14" s="697" t="str">
        <f t="shared" si="94"/>
        <v>Lên lớp</v>
      </c>
      <c r="FQ14" s="698">
        <f t="shared" si="95"/>
        <v>35</v>
      </c>
      <c r="FR14" s="695">
        <f t="shared" si="96"/>
        <v>3.0142857142857142</v>
      </c>
      <c r="FS14" s="696" t="str">
        <f t="shared" si="97"/>
        <v>3.01</v>
      </c>
      <c r="FT14" s="699">
        <f t="shared" si="98"/>
        <v>35</v>
      </c>
      <c r="FU14" s="700">
        <f t="shared" si="99"/>
        <v>7.3571428571428568</v>
      </c>
      <c r="FV14" s="701">
        <f t="shared" si="100"/>
        <v>3.0142857142857142</v>
      </c>
      <c r="FW14" s="738" t="str">
        <f t="shared" si="101"/>
        <v>Lên lớp</v>
      </c>
      <c r="FX14" s="810"/>
      <c r="FY14" s="854">
        <v>6.6</v>
      </c>
      <c r="FZ14" s="822">
        <v>7</v>
      </c>
      <c r="GA14" s="736"/>
      <c r="GB14" s="725">
        <f t="shared" si="102"/>
        <v>6.8</v>
      </c>
      <c r="GC14" s="726">
        <f t="shared" si="103"/>
        <v>6.8</v>
      </c>
      <c r="GD14" s="727" t="str">
        <f t="shared" si="104"/>
        <v>6.8</v>
      </c>
      <c r="GE14" s="728" t="str">
        <f t="shared" si="105"/>
        <v>C+</v>
      </c>
      <c r="GF14" s="729">
        <f t="shared" si="106"/>
        <v>2.5</v>
      </c>
      <c r="GG14" s="729" t="str">
        <f t="shared" si="107"/>
        <v>2.5</v>
      </c>
      <c r="GH14" s="730">
        <v>2</v>
      </c>
      <c r="GI14" s="739">
        <v>2</v>
      </c>
      <c r="GJ14" s="819">
        <v>7.7</v>
      </c>
      <c r="GK14" s="822">
        <v>7</v>
      </c>
      <c r="GL14" s="736"/>
      <c r="GM14" s="28">
        <f t="shared" si="108"/>
        <v>7.3</v>
      </c>
      <c r="GN14" s="29">
        <f t="shared" si="109"/>
        <v>7.3</v>
      </c>
      <c r="GO14" s="501" t="str">
        <f t="shared" si="110"/>
        <v>7.3</v>
      </c>
      <c r="GP14" s="30" t="str">
        <f t="shared" si="111"/>
        <v>B</v>
      </c>
      <c r="GQ14" s="31">
        <f t="shared" si="112"/>
        <v>3</v>
      </c>
      <c r="GR14" s="31" t="str">
        <f t="shared" si="113"/>
        <v>3.0</v>
      </c>
      <c r="GS14" s="42">
        <v>3</v>
      </c>
      <c r="GT14" s="43">
        <v>3</v>
      </c>
      <c r="GU14" s="829">
        <v>8.6</v>
      </c>
      <c r="GV14" s="822">
        <v>9</v>
      </c>
      <c r="GW14" s="736"/>
      <c r="GX14" s="725">
        <f t="shared" si="114"/>
        <v>8.8000000000000007</v>
      </c>
      <c r="GY14" s="726">
        <f t="shared" si="115"/>
        <v>8.8000000000000007</v>
      </c>
      <c r="GZ14" s="727" t="str">
        <f t="shared" si="116"/>
        <v>8.8</v>
      </c>
      <c r="HA14" s="728" t="str">
        <f t="shared" si="117"/>
        <v>A</v>
      </c>
      <c r="HB14" s="729">
        <f t="shared" si="118"/>
        <v>4</v>
      </c>
      <c r="HC14" s="729" t="str">
        <f t="shared" si="119"/>
        <v>4.0</v>
      </c>
      <c r="HD14" s="730">
        <v>4</v>
      </c>
      <c r="HE14" s="739">
        <v>4</v>
      </c>
      <c r="HF14" s="819">
        <v>6.8</v>
      </c>
      <c r="HG14" s="822">
        <v>8</v>
      </c>
      <c r="HH14" s="736"/>
      <c r="HI14" s="725">
        <f t="shared" si="120"/>
        <v>7.5</v>
      </c>
      <c r="HJ14" s="726">
        <f t="shared" si="121"/>
        <v>7.5</v>
      </c>
      <c r="HK14" s="727" t="str">
        <f t="shared" si="122"/>
        <v>7.5</v>
      </c>
      <c r="HL14" s="728" t="str">
        <f t="shared" si="123"/>
        <v>B</v>
      </c>
      <c r="HM14" s="729">
        <f t="shared" si="124"/>
        <v>3</v>
      </c>
      <c r="HN14" s="729" t="str">
        <f t="shared" si="125"/>
        <v>3.0</v>
      </c>
      <c r="HO14" s="730">
        <v>2</v>
      </c>
      <c r="HP14" s="739">
        <v>2</v>
      </c>
      <c r="HQ14" s="741">
        <v>7.4</v>
      </c>
      <c r="HR14" s="733">
        <v>7</v>
      </c>
      <c r="HS14" s="736"/>
      <c r="HT14" s="725">
        <f t="shared" si="126"/>
        <v>7.2</v>
      </c>
      <c r="HU14" s="726">
        <f t="shared" si="127"/>
        <v>7.2</v>
      </c>
      <c r="HV14" s="717" t="str">
        <f t="shared" si="128"/>
        <v>7.2</v>
      </c>
      <c r="HW14" s="728" t="str">
        <f t="shared" si="129"/>
        <v>B</v>
      </c>
      <c r="HX14" s="729">
        <f t="shared" si="130"/>
        <v>3</v>
      </c>
      <c r="HY14" s="729" t="str">
        <f t="shared" si="131"/>
        <v>3.0</v>
      </c>
      <c r="HZ14" s="730">
        <v>5</v>
      </c>
      <c r="IA14" s="739">
        <v>5</v>
      </c>
      <c r="IB14" s="741">
        <v>7.7</v>
      </c>
      <c r="IC14" s="741">
        <v>8</v>
      </c>
      <c r="ID14" s="736"/>
      <c r="IE14" s="725">
        <f t="shared" si="132"/>
        <v>7.9</v>
      </c>
      <c r="IF14" s="726">
        <f t="shared" si="133"/>
        <v>7.9</v>
      </c>
      <c r="IG14" s="727" t="str">
        <f t="shared" si="134"/>
        <v>7.9</v>
      </c>
      <c r="IH14" s="728" t="str">
        <f t="shared" si="135"/>
        <v>B</v>
      </c>
      <c r="II14" s="729">
        <f t="shared" si="136"/>
        <v>3</v>
      </c>
      <c r="IJ14" s="729" t="str">
        <f t="shared" si="137"/>
        <v>3.0</v>
      </c>
      <c r="IK14" s="730">
        <v>1</v>
      </c>
      <c r="IL14" s="739">
        <v>1</v>
      </c>
      <c r="IM14" s="741">
        <v>6.7</v>
      </c>
      <c r="IN14" s="723">
        <v>8</v>
      </c>
      <c r="IO14" s="736"/>
      <c r="IP14" s="725">
        <f t="shared" si="138"/>
        <v>7.5</v>
      </c>
      <c r="IQ14" s="726">
        <f t="shared" si="139"/>
        <v>7.5</v>
      </c>
      <c r="IR14" s="727" t="str">
        <f t="shared" si="140"/>
        <v>7.5</v>
      </c>
      <c r="IS14" s="728" t="str">
        <f t="shared" si="141"/>
        <v>B</v>
      </c>
      <c r="IT14" s="729">
        <f t="shared" si="142"/>
        <v>3</v>
      </c>
      <c r="IU14" s="729" t="str">
        <f t="shared" si="143"/>
        <v>3.0</v>
      </c>
      <c r="IV14" s="730">
        <v>3</v>
      </c>
      <c r="IW14" s="739">
        <v>3</v>
      </c>
      <c r="IX14" s="741">
        <v>7.5</v>
      </c>
      <c r="IY14" s="741">
        <v>8</v>
      </c>
      <c r="IZ14" s="736"/>
      <c r="JA14" s="725">
        <f t="shared" si="144"/>
        <v>7.8</v>
      </c>
      <c r="JB14" s="726">
        <f t="shared" si="145"/>
        <v>7.8</v>
      </c>
      <c r="JC14" s="727" t="str">
        <f t="shared" si="146"/>
        <v>7.8</v>
      </c>
      <c r="JD14" s="728" t="str">
        <f t="shared" si="147"/>
        <v>B</v>
      </c>
      <c r="JE14" s="729">
        <f t="shared" si="148"/>
        <v>3</v>
      </c>
      <c r="JF14" s="729" t="str">
        <f t="shared" si="149"/>
        <v>3.0</v>
      </c>
      <c r="JG14" s="730">
        <v>2</v>
      </c>
      <c r="JH14" s="739">
        <v>2</v>
      </c>
      <c r="JI14" s="742">
        <f t="shared" si="150"/>
        <v>22</v>
      </c>
      <c r="JJ14" s="734">
        <f t="shared" si="151"/>
        <v>3.1363636363636362</v>
      </c>
      <c r="JK14" s="735" t="str">
        <f t="shared" si="152"/>
        <v>3.14</v>
      </c>
    </row>
    <row r="15" spans="1:272" ht="18.75" x14ac:dyDescent="0.3">
      <c r="A15" s="5">
        <v>15</v>
      </c>
      <c r="B15" s="11" t="s">
        <v>235</v>
      </c>
      <c r="C15" s="270" t="s">
        <v>249</v>
      </c>
      <c r="D15" s="289" t="s">
        <v>272</v>
      </c>
      <c r="E15" s="287" t="s">
        <v>273</v>
      </c>
      <c r="F15" s="280"/>
      <c r="G15" s="274" t="s">
        <v>151</v>
      </c>
      <c r="H15" s="282" t="s">
        <v>169</v>
      </c>
      <c r="I15" s="282" t="s">
        <v>179</v>
      </c>
      <c r="J15" s="146">
        <v>7.4</v>
      </c>
      <c r="K15" s="1" t="str">
        <f t="shared" si="3"/>
        <v>B</v>
      </c>
      <c r="L15" s="2">
        <f t="shared" si="4"/>
        <v>3</v>
      </c>
      <c r="M15" s="170" t="str">
        <f t="shared" si="5"/>
        <v>3.0</v>
      </c>
      <c r="N15" s="197">
        <v>8</v>
      </c>
      <c r="O15" s="1" t="str">
        <f t="shared" si="6"/>
        <v>B+</v>
      </c>
      <c r="P15" s="2">
        <f t="shared" si="7"/>
        <v>3.5</v>
      </c>
      <c r="Q15" s="170" t="str">
        <f t="shared" si="8"/>
        <v>3.5</v>
      </c>
      <c r="R15" s="180">
        <v>8</v>
      </c>
      <c r="S15" s="55">
        <v>8</v>
      </c>
      <c r="T15" s="55"/>
      <c r="U15" s="28">
        <f t="shared" si="9"/>
        <v>8</v>
      </c>
      <c r="V15" s="29">
        <f t="shared" si="10"/>
        <v>8</v>
      </c>
      <c r="W15" s="325" t="str">
        <f t="shared" si="11"/>
        <v>8.0</v>
      </c>
      <c r="X15" s="30" t="str">
        <f t="shared" si="12"/>
        <v>B+</v>
      </c>
      <c r="Y15" s="31">
        <f t="shared" si="13"/>
        <v>3.5</v>
      </c>
      <c r="Z15" s="31" t="str">
        <f t="shared" si="14"/>
        <v>3.5</v>
      </c>
      <c r="AA15" s="42">
        <v>4</v>
      </c>
      <c r="AB15" s="43">
        <v>4</v>
      </c>
      <c r="AC15" s="181">
        <v>7.8</v>
      </c>
      <c r="AD15" s="93">
        <v>9</v>
      </c>
      <c r="AE15" s="93"/>
      <c r="AF15" s="28">
        <f t="shared" si="15"/>
        <v>8.5</v>
      </c>
      <c r="AG15" s="29">
        <f t="shared" si="16"/>
        <v>8.5</v>
      </c>
      <c r="AH15" s="325" t="str">
        <f t="shared" si="17"/>
        <v>8.5</v>
      </c>
      <c r="AI15" s="30" t="str">
        <f t="shared" si="18"/>
        <v>A</v>
      </c>
      <c r="AJ15" s="31">
        <f t="shared" si="19"/>
        <v>4</v>
      </c>
      <c r="AK15" s="31" t="str">
        <f t="shared" si="20"/>
        <v>4.0</v>
      </c>
      <c r="AL15" s="42">
        <v>4</v>
      </c>
      <c r="AM15" s="43">
        <v>4</v>
      </c>
      <c r="AN15" s="181">
        <v>9.3000000000000007</v>
      </c>
      <c r="AO15" s="93">
        <v>9</v>
      </c>
      <c r="AP15" s="243"/>
      <c r="AQ15" s="28">
        <f t="shared" si="21"/>
        <v>9.1</v>
      </c>
      <c r="AR15" s="463">
        <f t="shared" si="22"/>
        <v>9.1</v>
      </c>
      <c r="AS15" s="325" t="str">
        <f t="shared" si="23"/>
        <v>9.1</v>
      </c>
      <c r="AT15" s="30" t="str">
        <f t="shared" si="24"/>
        <v>A</v>
      </c>
      <c r="AU15" s="31">
        <f t="shared" si="25"/>
        <v>4</v>
      </c>
      <c r="AV15" s="31" t="str">
        <f t="shared" si="26"/>
        <v>4.0</v>
      </c>
      <c r="AW15" s="42">
        <v>2</v>
      </c>
      <c r="AX15" s="43">
        <v>2</v>
      </c>
      <c r="AY15" s="48">
        <v>8.6999999999999993</v>
      </c>
      <c r="AZ15" s="70">
        <v>8</v>
      </c>
      <c r="BA15" s="70"/>
      <c r="BB15" s="28">
        <f t="shared" si="27"/>
        <v>8.3000000000000007</v>
      </c>
      <c r="BC15" s="29">
        <f t="shared" si="28"/>
        <v>8.3000000000000007</v>
      </c>
      <c r="BD15" s="325" t="str">
        <f t="shared" si="29"/>
        <v>8.3</v>
      </c>
      <c r="BE15" s="30" t="str">
        <f t="shared" si="30"/>
        <v>B+</v>
      </c>
      <c r="BF15" s="31">
        <f t="shared" si="31"/>
        <v>3.5</v>
      </c>
      <c r="BG15" s="31" t="str">
        <f t="shared" si="32"/>
        <v>3.5</v>
      </c>
      <c r="BH15" s="42">
        <v>1</v>
      </c>
      <c r="BI15" s="43">
        <v>1</v>
      </c>
      <c r="BJ15" s="411">
        <v>7.8</v>
      </c>
      <c r="BK15" s="308">
        <v>9</v>
      </c>
      <c r="BL15" s="308"/>
      <c r="BM15" s="225">
        <f t="shared" si="33"/>
        <v>8.5</v>
      </c>
      <c r="BN15" s="29">
        <f t="shared" si="34"/>
        <v>8.5</v>
      </c>
      <c r="BO15" s="325" t="str">
        <f t="shared" si="35"/>
        <v>8.5</v>
      </c>
      <c r="BP15" s="227" t="str">
        <f t="shared" si="0"/>
        <v>A</v>
      </c>
      <c r="BQ15" s="226">
        <f t="shared" si="1"/>
        <v>4</v>
      </c>
      <c r="BR15" s="226" t="str">
        <f t="shared" si="2"/>
        <v>4.0</v>
      </c>
      <c r="BS15" s="157">
        <v>3</v>
      </c>
      <c r="BT15" s="43">
        <v>3</v>
      </c>
      <c r="BU15" s="181">
        <v>8.3000000000000007</v>
      </c>
      <c r="BV15" s="70">
        <v>9</v>
      </c>
      <c r="BW15" s="70"/>
      <c r="BX15" s="28">
        <f t="shared" si="36"/>
        <v>8.6999999999999993</v>
      </c>
      <c r="BY15" s="29">
        <f t="shared" si="37"/>
        <v>8.6999999999999993</v>
      </c>
      <c r="BZ15" s="325" t="str">
        <f t="shared" si="38"/>
        <v>8.7</v>
      </c>
      <c r="CA15" s="30" t="str">
        <f t="shared" si="39"/>
        <v>A</v>
      </c>
      <c r="CB15" s="31">
        <f t="shared" si="40"/>
        <v>4</v>
      </c>
      <c r="CC15" s="31" t="str">
        <f t="shared" si="41"/>
        <v>4.0</v>
      </c>
      <c r="CD15" s="42">
        <v>2</v>
      </c>
      <c r="CE15" s="43">
        <v>2</v>
      </c>
      <c r="CF15" s="84">
        <f t="shared" si="42"/>
        <v>16</v>
      </c>
      <c r="CG15" s="87">
        <f t="shared" si="43"/>
        <v>3.84375</v>
      </c>
      <c r="CH15" s="88" t="str">
        <f t="shared" si="44"/>
        <v>3.84</v>
      </c>
      <c r="CI15" s="64" t="str">
        <f t="shared" si="45"/>
        <v>Lên lớp</v>
      </c>
      <c r="CJ15" s="128">
        <f t="shared" si="46"/>
        <v>16</v>
      </c>
      <c r="CK15" s="129">
        <f t="shared" si="47"/>
        <v>3.84375</v>
      </c>
      <c r="CL15" s="64" t="str">
        <f t="shared" si="48"/>
        <v>Lên lớp</v>
      </c>
      <c r="CM15" s="504"/>
      <c r="CN15" s="48">
        <v>7.4</v>
      </c>
      <c r="CO15" s="70">
        <v>8</v>
      </c>
      <c r="CP15" s="70"/>
      <c r="CQ15" s="28">
        <f t="shared" si="49"/>
        <v>7.8</v>
      </c>
      <c r="CR15" s="29">
        <f t="shared" si="50"/>
        <v>7.8</v>
      </c>
      <c r="CS15" s="501" t="str">
        <f t="shared" si="51"/>
        <v>7.8</v>
      </c>
      <c r="CT15" s="30" t="str">
        <f t="shared" si="52"/>
        <v>B</v>
      </c>
      <c r="CU15" s="31">
        <f t="shared" si="53"/>
        <v>3</v>
      </c>
      <c r="CV15" s="31" t="str">
        <f t="shared" si="54"/>
        <v>3.0</v>
      </c>
      <c r="CW15" s="42">
        <v>2</v>
      </c>
      <c r="CX15" s="43">
        <v>2</v>
      </c>
      <c r="CY15" s="214">
        <v>8.4</v>
      </c>
      <c r="CZ15" s="73">
        <v>8</v>
      </c>
      <c r="DA15" s="73"/>
      <c r="DB15" s="28">
        <f t="shared" si="55"/>
        <v>8.1999999999999993</v>
      </c>
      <c r="DC15" s="29">
        <f t="shared" si="56"/>
        <v>8.1999999999999993</v>
      </c>
      <c r="DD15" s="501" t="str">
        <f t="shared" si="57"/>
        <v>8.2</v>
      </c>
      <c r="DE15" s="30" t="str">
        <f t="shared" si="58"/>
        <v>B+</v>
      </c>
      <c r="DF15" s="31">
        <f t="shared" si="59"/>
        <v>3.5</v>
      </c>
      <c r="DG15" s="31" t="str">
        <f t="shared" si="60"/>
        <v>3.5</v>
      </c>
      <c r="DH15" s="42">
        <v>2</v>
      </c>
      <c r="DI15" s="43">
        <v>2</v>
      </c>
      <c r="DJ15" s="48">
        <v>8.4</v>
      </c>
      <c r="DK15" s="70">
        <v>9</v>
      </c>
      <c r="DL15" s="70"/>
      <c r="DM15" s="28">
        <f t="shared" si="61"/>
        <v>8.8000000000000007</v>
      </c>
      <c r="DN15" s="29">
        <f t="shared" si="62"/>
        <v>8.8000000000000007</v>
      </c>
      <c r="DO15" s="501" t="str">
        <f t="shared" si="63"/>
        <v>8.8</v>
      </c>
      <c r="DP15" s="30" t="str">
        <f t="shared" si="64"/>
        <v>A</v>
      </c>
      <c r="DQ15" s="31">
        <f t="shared" si="65"/>
        <v>4</v>
      </c>
      <c r="DR15" s="31" t="str">
        <f t="shared" si="66"/>
        <v>4.0</v>
      </c>
      <c r="DS15" s="42">
        <v>2</v>
      </c>
      <c r="DT15" s="43">
        <v>2</v>
      </c>
      <c r="DU15" s="48">
        <v>7.6</v>
      </c>
      <c r="DV15" s="70">
        <v>9</v>
      </c>
      <c r="DW15" s="70"/>
      <c r="DX15" s="28">
        <f t="shared" si="67"/>
        <v>8.4</v>
      </c>
      <c r="DY15" s="29">
        <f t="shared" si="68"/>
        <v>8.4</v>
      </c>
      <c r="DZ15" s="501" t="str">
        <f t="shared" si="69"/>
        <v>8.4</v>
      </c>
      <c r="EA15" s="30" t="str">
        <f t="shared" si="70"/>
        <v>B+</v>
      </c>
      <c r="EB15" s="31">
        <f t="shared" si="71"/>
        <v>3.5</v>
      </c>
      <c r="EC15" s="31" t="str">
        <f t="shared" si="72"/>
        <v>3.5</v>
      </c>
      <c r="ED15" s="42">
        <v>2</v>
      </c>
      <c r="EE15" s="43">
        <v>2</v>
      </c>
      <c r="EF15" s="48">
        <v>6.7</v>
      </c>
      <c r="EG15" s="602">
        <v>7</v>
      </c>
      <c r="EH15" s="55"/>
      <c r="EI15" s="28">
        <f t="shared" si="73"/>
        <v>6.9</v>
      </c>
      <c r="EJ15" s="29">
        <f t="shared" si="74"/>
        <v>6.9</v>
      </c>
      <c r="EK15" s="501" t="str">
        <f t="shared" si="75"/>
        <v>6.9</v>
      </c>
      <c r="EL15" s="30" t="str">
        <f t="shared" si="76"/>
        <v>C+</v>
      </c>
      <c r="EM15" s="31">
        <f t="shared" si="77"/>
        <v>2.5</v>
      </c>
      <c r="EN15" s="31" t="str">
        <f t="shared" si="78"/>
        <v>2.5</v>
      </c>
      <c r="EO15" s="42">
        <v>3</v>
      </c>
      <c r="EP15" s="43">
        <v>3</v>
      </c>
      <c r="EQ15" s="48">
        <v>7</v>
      </c>
      <c r="ER15" s="70">
        <v>8</v>
      </c>
      <c r="ES15" s="70"/>
      <c r="ET15" s="28">
        <f t="shared" si="79"/>
        <v>7.6</v>
      </c>
      <c r="EU15" s="29">
        <f t="shared" si="80"/>
        <v>7.6</v>
      </c>
      <c r="EV15" s="501" t="str">
        <f t="shared" si="81"/>
        <v>7.6</v>
      </c>
      <c r="EW15" s="30" t="str">
        <f t="shared" si="82"/>
        <v>B</v>
      </c>
      <c r="EX15" s="31">
        <f t="shared" si="83"/>
        <v>3</v>
      </c>
      <c r="EY15" s="31" t="str">
        <f t="shared" si="84"/>
        <v>3.0</v>
      </c>
      <c r="EZ15" s="42">
        <v>4</v>
      </c>
      <c r="FA15" s="43">
        <v>4</v>
      </c>
      <c r="FB15" s="48">
        <v>7.7</v>
      </c>
      <c r="FC15" s="55">
        <v>7</v>
      </c>
      <c r="FD15" s="55"/>
      <c r="FE15" s="28">
        <f t="shared" si="85"/>
        <v>7.3</v>
      </c>
      <c r="FF15" s="29">
        <f t="shared" si="86"/>
        <v>7.3</v>
      </c>
      <c r="FG15" s="501" t="str">
        <f t="shared" si="87"/>
        <v>7.3</v>
      </c>
      <c r="FH15" s="30" t="str">
        <f t="shared" si="88"/>
        <v>B</v>
      </c>
      <c r="FI15" s="31">
        <f t="shared" si="89"/>
        <v>3</v>
      </c>
      <c r="FJ15" s="31" t="str">
        <f t="shared" si="90"/>
        <v>3.0</v>
      </c>
      <c r="FK15" s="42">
        <v>4</v>
      </c>
      <c r="FL15" s="43">
        <v>4</v>
      </c>
      <c r="FM15" s="694">
        <f t="shared" si="91"/>
        <v>19</v>
      </c>
      <c r="FN15" s="695">
        <f t="shared" si="92"/>
        <v>3.1315789473684212</v>
      </c>
      <c r="FO15" s="696" t="str">
        <f t="shared" si="93"/>
        <v>3.13</v>
      </c>
      <c r="FP15" s="697" t="str">
        <f t="shared" si="94"/>
        <v>Lên lớp</v>
      </c>
      <c r="FQ15" s="698">
        <f t="shared" si="95"/>
        <v>35</v>
      </c>
      <c r="FR15" s="695">
        <f t="shared" si="96"/>
        <v>3.4571428571428573</v>
      </c>
      <c r="FS15" s="696" t="str">
        <f t="shared" si="97"/>
        <v>3.46</v>
      </c>
      <c r="FT15" s="699">
        <f t="shared" si="98"/>
        <v>35</v>
      </c>
      <c r="FU15" s="700">
        <f t="shared" si="99"/>
        <v>8.06</v>
      </c>
      <c r="FV15" s="701">
        <f t="shared" si="100"/>
        <v>3.4571428571428573</v>
      </c>
      <c r="FW15" s="738" t="str">
        <f t="shared" si="101"/>
        <v>Lên lớp</v>
      </c>
      <c r="FX15" s="810"/>
      <c r="FY15" s="854">
        <v>7.8</v>
      </c>
      <c r="FZ15" s="822">
        <v>9</v>
      </c>
      <c r="GA15" s="736"/>
      <c r="GB15" s="725">
        <f t="shared" si="102"/>
        <v>8.5</v>
      </c>
      <c r="GC15" s="726">
        <f t="shared" si="103"/>
        <v>8.5</v>
      </c>
      <c r="GD15" s="727" t="str">
        <f t="shared" si="104"/>
        <v>8.5</v>
      </c>
      <c r="GE15" s="728" t="str">
        <f t="shared" si="105"/>
        <v>A</v>
      </c>
      <c r="GF15" s="729">
        <f t="shared" si="106"/>
        <v>4</v>
      </c>
      <c r="GG15" s="729" t="str">
        <f t="shared" si="107"/>
        <v>4.0</v>
      </c>
      <c r="GH15" s="730">
        <v>2</v>
      </c>
      <c r="GI15" s="739">
        <v>2</v>
      </c>
      <c r="GJ15" s="819">
        <v>7.9</v>
      </c>
      <c r="GK15" s="822">
        <v>9</v>
      </c>
      <c r="GL15" s="736"/>
      <c r="GM15" s="28">
        <f t="shared" si="108"/>
        <v>8.6</v>
      </c>
      <c r="GN15" s="29">
        <f t="shared" si="109"/>
        <v>8.6</v>
      </c>
      <c r="GO15" s="501" t="str">
        <f t="shared" si="110"/>
        <v>8.6</v>
      </c>
      <c r="GP15" s="30" t="str">
        <f t="shared" si="111"/>
        <v>A</v>
      </c>
      <c r="GQ15" s="31">
        <f t="shared" si="112"/>
        <v>4</v>
      </c>
      <c r="GR15" s="31" t="str">
        <f t="shared" si="113"/>
        <v>4.0</v>
      </c>
      <c r="GS15" s="42">
        <v>3</v>
      </c>
      <c r="GT15" s="43">
        <v>3</v>
      </c>
      <c r="GU15" s="829">
        <v>8.3000000000000007</v>
      </c>
      <c r="GV15" s="822">
        <v>9</v>
      </c>
      <c r="GW15" s="736"/>
      <c r="GX15" s="725">
        <f t="shared" si="114"/>
        <v>8.6999999999999993</v>
      </c>
      <c r="GY15" s="726">
        <f t="shared" si="115"/>
        <v>8.6999999999999993</v>
      </c>
      <c r="GZ15" s="727" t="str">
        <f t="shared" si="116"/>
        <v>8.7</v>
      </c>
      <c r="HA15" s="728" t="str">
        <f t="shared" si="117"/>
        <v>A</v>
      </c>
      <c r="HB15" s="729">
        <f t="shared" si="118"/>
        <v>4</v>
      </c>
      <c r="HC15" s="729" t="str">
        <f t="shared" si="119"/>
        <v>4.0</v>
      </c>
      <c r="HD15" s="730">
        <v>4</v>
      </c>
      <c r="HE15" s="739">
        <v>4</v>
      </c>
      <c r="HF15" s="819">
        <v>7.8</v>
      </c>
      <c r="HG15" s="822">
        <v>9</v>
      </c>
      <c r="HH15" s="736"/>
      <c r="HI15" s="725">
        <f t="shared" si="120"/>
        <v>8.5</v>
      </c>
      <c r="HJ15" s="726">
        <f t="shared" si="121"/>
        <v>8.5</v>
      </c>
      <c r="HK15" s="727" t="str">
        <f t="shared" si="122"/>
        <v>8.5</v>
      </c>
      <c r="HL15" s="728" t="str">
        <f t="shared" si="123"/>
        <v>A</v>
      </c>
      <c r="HM15" s="729">
        <f t="shared" si="124"/>
        <v>4</v>
      </c>
      <c r="HN15" s="729" t="str">
        <f t="shared" si="125"/>
        <v>4.0</v>
      </c>
      <c r="HO15" s="730">
        <v>2</v>
      </c>
      <c r="HP15" s="739">
        <v>2</v>
      </c>
      <c r="HQ15" s="741">
        <v>7.8</v>
      </c>
      <c r="HR15" s="733">
        <v>7</v>
      </c>
      <c r="HS15" s="736"/>
      <c r="HT15" s="725">
        <f t="shared" si="126"/>
        <v>7.3</v>
      </c>
      <c r="HU15" s="726">
        <f t="shared" si="127"/>
        <v>7.3</v>
      </c>
      <c r="HV15" s="717" t="str">
        <f t="shared" si="128"/>
        <v>7.3</v>
      </c>
      <c r="HW15" s="728" t="str">
        <f t="shared" si="129"/>
        <v>B</v>
      </c>
      <c r="HX15" s="729">
        <f t="shared" si="130"/>
        <v>3</v>
      </c>
      <c r="HY15" s="729" t="str">
        <f t="shared" si="131"/>
        <v>3.0</v>
      </c>
      <c r="HZ15" s="730">
        <v>5</v>
      </c>
      <c r="IA15" s="739">
        <v>5</v>
      </c>
      <c r="IB15" s="741">
        <v>8</v>
      </c>
      <c r="IC15" s="741">
        <v>8</v>
      </c>
      <c r="ID15" s="736"/>
      <c r="IE15" s="725">
        <f t="shared" si="132"/>
        <v>8</v>
      </c>
      <c r="IF15" s="726">
        <f t="shared" si="133"/>
        <v>8</v>
      </c>
      <c r="IG15" s="727" t="str">
        <f t="shared" si="134"/>
        <v>8.0</v>
      </c>
      <c r="IH15" s="728" t="str">
        <f t="shared" si="135"/>
        <v>B+</v>
      </c>
      <c r="II15" s="729">
        <f t="shared" si="136"/>
        <v>3.5</v>
      </c>
      <c r="IJ15" s="729" t="str">
        <f t="shared" si="137"/>
        <v>3.5</v>
      </c>
      <c r="IK15" s="730">
        <v>1</v>
      </c>
      <c r="IL15" s="739">
        <v>1</v>
      </c>
      <c r="IM15" s="741">
        <v>8.6999999999999993</v>
      </c>
      <c r="IN15" s="723">
        <v>9</v>
      </c>
      <c r="IO15" s="736"/>
      <c r="IP15" s="725">
        <f t="shared" si="138"/>
        <v>8.9</v>
      </c>
      <c r="IQ15" s="726">
        <f t="shared" si="139"/>
        <v>8.9</v>
      </c>
      <c r="IR15" s="727" t="str">
        <f t="shared" si="140"/>
        <v>8.9</v>
      </c>
      <c r="IS15" s="728" t="str">
        <f t="shared" si="141"/>
        <v>A</v>
      </c>
      <c r="IT15" s="729">
        <f t="shared" si="142"/>
        <v>4</v>
      </c>
      <c r="IU15" s="729" t="str">
        <f t="shared" si="143"/>
        <v>4.0</v>
      </c>
      <c r="IV15" s="730">
        <v>3</v>
      </c>
      <c r="IW15" s="739">
        <v>3</v>
      </c>
      <c r="IX15" s="741">
        <v>7.5</v>
      </c>
      <c r="IY15" s="741">
        <v>8</v>
      </c>
      <c r="IZ15" s="736"/>
      <c r="JA15" s="725">
        <f t="shared" si="144"/>
        <v>7.8</v>
      </c>
      <c r="JB15" s="726">
        <f t="shared" si="145"/>
        <v>7.8</v>
      </c>
      <c r="JC15" s="727" t="str">
        <f t="shared" si="146"/>
        <v>7.8</v>
      </c>
      <c r="JD15" s="728" t="str">
        <f t="shared" si="147"/>
        <v>B</v>
      </c>
      <c r="JE15" s="729">
        <f t="shared" si="148"/>
        <v>3</v>
      </c>
      <c r="JF15" s="729" t="str">
        <f t="shared" si="149"/>
        <v>3.0</v>
      </c>
      <c r="JG15" s="730">
        <v>2</v>
      </c>
      <c r="JH15" s="739">
        <v>2</v>
      </c>
      <c r="JI15" s="742">
        <f t="shared" si="150"/>
        <v>22</v>
      </c>
      <c r="JJ15" s="734">
        <f t="shared" si="151"/>
        <v>3.6590909090909092</v>
      </c>
      <c r="JK15" s="735" t="str">
        <f t="shared" si="152"/>
        <v>3.66</v>
      </c>
    </row>
    <row r="16" spans="1:272" ht="18.75" x14ac:dyDescent="0.3">
      <c r="A16" s="5">
        <v>16</v>
      </c>
      <c r="B16" s="11" t="s">
        <v>235</v>
      </c>
      <c r="C16" s="270" t="s">
        <v>250</v>
      </c>
      <c r="D16" s="286" t="s">
        <v>274</v>
      </c>
      <c r="E16" s="287" t="s">
        <v>161</v>
      </c>
      <c r="F16" s="276"/>
      <c r="G16" s="288" t="s">
        <v>294</v>
      </c>
      <c r="H16" s="276" t="s">
        <v>169</v>
      </c>
      <c r="I16" s="276" t="s">
        <v>302</v>
      </c>
      <c r="J16" s="146">
        <v>6.8</v>
      </c>
      <c r="K16" s="1" t="str">
        <f t="shared" si="3"/>
        <v>C+</v>
      </c>
      <c r="L16" s="2">
        <f t="shared" si="4"/>
        <v>2.5</v>
      </c>
      <c r="M16" s="170" t="str">
        <f t="shared" si="5"/>
        <v>2.5</v>
      </c>
      <c r="N16" s="197">
        <v>7.3</v>
      </c>
      <c r="O16" s="1" t="str">
        <f t="shared" si="6"/>
        <v>B</v>
      </c>
      <c r="P16" s="2">
        <f t="shared" si="7"/>
        <v>3</v>
      </c>
      <c r="Q16" s="170" t="str">
        <f t="shared" si="8"/>
        <v>3.0</v>
      </c>
      <c r="R16" s="366">
        <v>6.5</v>
      </c>
      <c r="S16" s="367">
        <v>5</v>
      </c>
      <c r="T16" s="367"/>
      <c r="U16" s="28">
        <f t="shared" si="9"/>
        <v>5.6</v>
      </c>
      <c r="V16" s="29">
        <f t="shared" si="10"/>
        <v>5.6</v>
      </c>
      <c r="W16" s="325" t="str">
        <f t="shared" si="11"/>
        <v>5.6</v>
      </c>
      <c r="X16" s="30" t="str">
        <f t="shared" si="12"/>
        <v>C</v>
      </c>
      <c r="Y16" s="31">
        <f t="shared" si="13"/>
        <v>2</v>
      </c>
      <c r="Z16" s="31" t="str">
        <f t="shared" si="14"/>
        <v>2.0</v>
      </c>
      <c r="AA16" s="42">
        <v>4</v>
      </c>
      <c r="AB16" s="43">
        <v>4</v>
      </c>
      <c r="AC16" s="181">
        <v>6.6</v>
      </c>
      <c r="AD16" s="93">
        <v>2</v>
      </c>
      <c r="AE16" s="93">
        <v>5</v>
      </c>
      <c r="AF16" s="28">
        <f t="shared" si="15"/>
        <v>3.8</v>
      </c>
      <c r="AG16" s="29">
        <f t="shared" si="16"/>
        <v>5.6</v>
      </c>
      <c r="AH16" s="325" t="str">
        <f t="shared" si="17"/>
        <v>5.6</v>
      </c>
      <c r="AI16" s="30" t="str">
        <f t="shared" si="18"/>
        <v>C</v>
      </c>
      <c r="AJ16" s="31">
        <f t="shared" si="19"/>
        <v>2</v>
      </c>
      <c r="AK16" s="31" t="str">
        <f t="shared" si="20"/>
        <v>2.0</v>
      </c>
      <c r="AL16" s="42">
        <v>4</v>
      </c>
      <c r="AM16" s="43">
        <v>4</v>
      </c>
      <c r="AN16" s="181">
        <v>7</v>
      </c>
      <c r="AO16" s="93">
        <v>5</v>
      </c>
      <c r="AP16" s="243"/>
      <c r="AQ16" s="28">
        <f t="shared" si="21"/>
        <v>5.8</v>
      </c>
      <c r="AR16" s="463">
        <f t="shared" si="22"/>
        <v>5.8</v>
      </c>
      <c r="AS16" s="325" t="str">
        <f t="shared" si="23"/>
        <v>5.8</v>
      </c>
      <c r="AT16" s="30" t="str">
        <f t="shared" si="24"/>
        <v>C</v>
      </c>
      <c r="AU16" s="31">
        <f t="shared" si="25"/>
        <v>2</v>
      </c>
      <c r="AV16" s="31" t="str">
        <f t="shared" si="26"/>
        <v>2.0</v>
      </c>
      <c r="AW16" s="42">
        <v>2</v>
      </c>
      <c r="AX16" s="43">
        <v>2</v>
      </c>
      <c r="AY16" s="48">
        <v>7</v>
      </c>
      <c r="AZ16" s="70">
        <v>8</v>
      </c>
      <c r="BA16" s="70"/>
      <c r="BB16" s="28">
        <f t="shared" si="27"/>
        <v>7.6</v>
      </c>
      <c r="BC16" s="29">
        <f t="shared" si="28"/>
        <v>7.6</v>
      </c>
      <c r="BD16" s="325" t="str">
        <f t="shared" si="29"/>
        <v>7.6</v>
      </c>
      <c r="BE16" s="30" t="str">
        <f t="shared" si="30"/>
        <v>B</v>
      </c>
      <c r="BF16" s="31">
        <f t="shared" si="31"/>
        <v>3</v>
      </c>
      <c r="BG16" s="31" t="str">
        <f t="shared" si="32"/>
        <v>3.0</v>
      </c>
      <c r="BH16" s="42">
        <v>1</v>
      </c>
      <c r="BI16" s="43">
        <v>1</v>
      </c>
      <c r="BJ16" s="411">
        <v>8.1999999999999993</v>
      </c>
      <c r="BK16" s="308">
        <v>7</v>
      </c>
      <c r="BL16" s="308"/>
      <c r="BM16" s="225">
        <f t="shared" si="33"/>
        <v>7.5</v>
      </c>
      <c r="BN16" s="29">
        <f t="shared" si="34"/>
        <v>7.5</v>
      </c>
      <c r="BO16" s="325" t="str">
        <f t="shared" si="35"/>
        <v>7.5</v>
      </c>
      <c r="BP16" s="227" t="str">
        <f t="shared" si="0"/>
        <v>B</v>
      </c>
      <c r="BQ16" s="226">
        <f t="shared" si="1"/>
        <v>3</v>
      </c>
      <c r="BR16" s="226" t="str">
        <f t="shared" si="2"/>
        <v>3.0</v>
      </c>
      <c r="BS16" s="157">
        <v>3</v>
      </c>
      <c r="BT16" s="43">
        <v>3</v>
      </c>
      <c r="BU16" s="181">
        <v>8</v>
      </c>
      <c r="BV16" s="70">
        <v>7</v>
      </c>
      <c r="BW16" s="70"/>
      <c r="BX16" s="28">
        <f t="shared" si="36"/>
        <v>7.4</v>
      </c>
      <c r="BY16" s="29">
        <f t="shared" si="37"/>
        <v>7.4</v>
      </c>
      <c r="BZ16" s="325" t="str">
        <f t="shared" si="38"/>
        <v>7.4</v>
      </c>
      <c r="CA16" s="30" t="str">
        <f t="shared" si="39"/>
        <v>B</v>
      </c>
      <c r="CB16" s="31">
        <f t="shared" si="40"/>
        <v>3</v>
      </c>
      <c r="CC16" s="31" t="str">
        <f t="shared" si="41"/>
        <v>3.0</v>
      </c>
      <c r="CD16" s="42">
        <v>2</v>
      </c>
      <c r="CE16" s="43">
        <v>2</v>
      </c>
      <c r="CF16" s="84">
        <f t="shared" si="42"/>
        <v>16</v>
      </c>
      <c r="CG16" s="87">
        <f t="shared" si="43"/>
        <v>2.375</v>
      </c>
      <c r="CH16" s="88" t="str">
        <f t="shared" si="44"/>
        <v>2.38</v>
      </c>
      <c r="CI16" s="64" t="str">
        <f t="shared" si="45"/>
        <v>Lên lớp</v>
      </c>
      <c r="CJ16" s="128">
        <f t="shared" si="46"/>
        <v>16</v>
      </c>
      <c r="CK16" s="129">
        <f t="shared" si="47"/>
        <v>2.375</v>
      </c>
      <c r="CL16" s="64" t="str">
        <f t="shared" si="48"/>
        <v>Lên lớp</v>
      </c>
      <c r="CM16" s="504"/>
      <c r="CN16" s="48">
        <v>6</v>
      </c>
      <c r="CO16" s="70">
        <v>4</v>
      </c>
      <c r="CP16" s="70"/>
      <c r="CQ16" s="28">
        <f t="shared" si="49"/>
        <v>4.8</v>
      </c>
      <c r="CR16" s="29">
        <f t="shared" si="50"/>
        <v>4.8</v>
      </c>
      <c r="CS16" s="501" t="str">
        <f t="shared" si="51"/>
        <v>4.8</v>
      </c>
      <c r="CT16" s="30" t="str">
        <f t="shared" si="52"/>
        <v>D</v>
      </c>
      <c r="CU16" s="31">
        <f t="shared" si="53"/>
        <v>1</v>
      </c>
      <c r="CV16" s="31" t="str">
        <f t="shared" si="54"/>
        <v>1.0</v>
      </c>
      <c r="CW16" s="42">
        <v>2</v>
      </c>
      <c r="CX16" s="43">
        <v>2</v>
      </c>
      <c r="CY16" s="214">
        <v>6.2</v>
      </c>
      <c r="CZ16" s="73">
        <v>6</v>
      </c>
      <c r="DA16" s="73"/>
      <c r="DB16" s="28">
        <f t="shared" si="55"/>
        <v>6.1</v>
      </c>
      <c r="DC16" s="29">
        <f t="shared" si="56"/>
        <v>6.1</v>
      </c>
      <c r="DD16" s="501" t="str">
        <f t="shared" si="57"/>
        <v>6.1</v>
      </c>
      <c r="DE16" s="30" t="str">
        <f t="shared" si="58"/>
        <v>C</v>
      </c>
      <c r="DF16" s="31">
        <f t="shared" si="59"/>
        <v>2</v>
      </c>
      <c r="DG16" s="31" t="str">
        <f t="shared" si="60"/>
        <v>2.0</v>
      </c>
      <c r="DH16" s="42">
        <v>2</v>
      </c>
      <c r="DI16" s="43">
        <v>2</v>
      </c>
      <c r="DJ16" s="48">
        <v>6.4</v>
      </c>
      <c r="DK16" s="70">
        <v>6</v>
      </c>
      <c r="DL16" s="70"/>
      <c r="DM16" s="28">
        <f t="shared" si="61"/>
        <v>6.2</v>
      </c>
      <c r="DN16" s="29">
        <f t="shared" si="62"/>
        <v>6.2</v>
      </c>
      <c r="DO16" s="501" t="str">
        <f t="shared" si="63"/>
        <v>6.2</v>
      </c>
      <c r="DP16" s="30" t="str">
        <f t="shared" si="64"/>
        <v>C</v>
      </c>
      <c r="DQ16" s="31">
        <f t="shared" si="65"/>
        <v>2</v>
      </c>
      <c r="DR16" s="31" t="str">
        <f t="shared" si="66"/>
        <v>2.0</v>
      </c>
      <c r="DS16" s="42">
        <v>2</v>
      </c>
      <c r="DT16" s="43">
        <v>2</v>
      </c>
      <c r="DU16" s="48">
        <v>6.8</v>
      </c>
      <c r="DV16" s="70">
        <v>6</v>
      </c>
      <c r="DW16" s="70"/>
      <c r="DX16" s="28">
        <f t="shared" si="67"/>
        <v>6.3</v>
      </c>
      <c r="DY16" s="29">
        <f t="shared" si="68"/>
        <v>6.3</v>
      </c>
      <c r="DZ16" s="501" t="str">
        <f t="shared" si="69"/>
        <v>6.3</v>
      </c>
      <c r="EA16" s="30" t="str">
        <f t="shared" si="70"/>
        <v>C</v>
      </c>
      <c r="EB16" s="31">
        <f t="shared" si="71"/>
        <v>2</v>
      </c>
      <c r="EC16" s="31" t="str">
        <f t="shared" si="72"/>
        <v>2.0</v>
      </c>
      <c r="ED16" s="42">
        <v>2</v>
      </c>
      <c r="EE16" s="43">
        <v>2</v>
      </c>
      <c r="EF16" s="48">
        <v>6</v>
      </c>
      <c r="EG16" s="602">
        <v>7</v>
      </c>
      <c r="EH16" s="55"/>
      <c r="EI16" s="28">
        <f t="shared" si="73"/>
        <v>6.6</v>
      </c>
      <c r="EJ16" s="29">
        <f t="shared" si="74"/>
        <v>6.6</v>
      </c>
      <c r="EK16" s="501" t="str">
        <f t="shared" si="75"/>
        <v>6.6</v>
      </c>
      <c r="EL16" s="30" t="str">
        <f t="shared" si="76"/>
        <v>C+</v>
      </c>
      <c r="EM16" s="31">
        <f t="shared" si="77"/>
        <v>2.5</v>
      </c>
      <c r="EN16" s="31" t="str">
        <f t="shared" si="78"/>
        <v>2.5</v>
      </c>
      <c r="EO16" s="42">
        <v>3</v>
      </c>
      <c r="EP16" s="43">
        <v>3</v>
      </c>
      <c r="EQ16" s="48">
        <v>6.3</v>
      </c>
      <c r="ER16" s="70">
        <v>6</v>
      </c>
      <c r="ES16" s="70"/>
      <c r="ET16" s="28">
        <f t="shared" si="79"/>
        <v>6.1</v>
      </c>
      <c r="EU16" s="29">
        <f t="shared" si="80"/>
        <v>6.1</v>
      </c>
      <c r="EV16" s="501" t="str">
        <f t="shared" si="81"/>
        <v>6.1</v>
      </c>
      <c r="EW16" s="30" t="str">
        <f t="shared" si="82"/>
        <v>C</v>
      </c>
      <c r="EX16" s="31">
        <f t="shared" si="83"/>
        <v>2</v>
      </c>
      <c r="EY16" s="31" t="str">
        <f t="shared" si="84"/>
        <v>2.0</v>
      </c>
      <c r="EZ16" s="42">
        <v>4</v>
      </c>
      <c r="FA16" s="43">
        <v>4</v>
      </c>
      <c r="FB16" s="48">
        <v>6.3</v>
      </c>
      <c r="FC16" s="55">
        <v>6</v>
      </c>
      <c r="FD16" s="55"/>
      <c r="FE16" s="28">
        <f t="shared" si="85"/>
        <v>6.1</v>
      </c>
      <c r="FF16" s="29">
        <f t="shared" si="86"/>
        <v>6.1</v>
      </c>
      <c r="FG16" s="501" t="str">
        <f t="shared" si="87"/>
        <v>6.1</v>
      </c>
      <c r="FH16" s="30" t="str">
        <f t="shared" si="88"/>
        <v>C</v>
      </c>
      <c r="FI16" s="31">
        <f t="shared" si="89"/>
        <v>2</v>
      </c>
      <c r="FJ16" s="31" t="str">
        <f t="shared" si="90"/>
        <v>2.0</v>
      </c>
      <c r="FK16" s="42">
        <v>4</v>
      </c>
      <c r="FL16" s="43">
        <v>4</v>
      </c>
      <c r="FM16" s="694">
        <f t="shared" si="91"/>
        <v>19</v>
      </c>
      <c r="FN16" s="695">
        <f t="shared" si="92"/>
        <v>1.9736842105263157</v>
      </c>
      <c r="FO16" s="696" t="str">
        <f t="shared" si="93"/>
        <v>1.97</v>
      </c>
      <c r="FP16" s="697" t="str">
        <f t="shared" si="94"/>
        <v>Lên lớp</v>
      </c>
      <c r="FQ16" s="698">
        <f t="shared" si="95"/>
        <v>35</v>
      </c>
      <c r="FR16" s="695">
        <f t="shared" si="96"/>
        <v>2.157142857142857</v>
      </c>
      <c r="FS16" s="696" t="str">
        <f t="shared" si="97"/>
        <v>2.16</v>
      </c>
      <c r="FT16" s="699">
        <f t="shared" si="98"/>
        <v>35</v>
      </c>
      <c r="FU16" s="700">
        <f t="shared" si="99"/>
        <v>6.1914285714285713</v>
      </c>
      <c r="FV16" s="701">
        <f t="shared" si="100"/>
        <v>2.157142857142857</v>
      </c>
      <c r="FW16" s="738" t="str">
        <f t="shared" si="101"/>
        <v>Lên lớp</v>
      </c>
      <c r="FX16" s="810"/>
      <c r="FY16" s="854">
        <v>6.4</v>
      </c>
      <c r="FZ16" s="822">
        <v>5</v>
      </c>
      <c r="GA16" s="736"/>
      <c r="GB16" s="725">
        <f t="shared" si="102"/>
        <v>5.6</v>
      </c>
      <c r="GC16" s="726">
        <f t="shared" si="103"/>
        <v>5.6</v>
      </c>
      <c r="GD16" s="727" t="str">
        <f t="shared" si="104"/>
        <v>5.6</v>
      </c>
      <c r="GE16" s="728" t="str">
        <f t="shared" si="105"/>
        <v>C</v>
      </c>
      <c r="GF16" s="729">
        <f t="shared" si="106"/>
        <v>2</v>
      </c>
      <c r="GG16" s="729" t="str">
        <f t="shared" si="107"/>
        <v>2.0</v>
      </c>
      <c r="GH16" s="730">
        <v>2</v>
      </c>
      <c r="GI16" s="739">
        <v>2</v>
      </c>
      <c r="GJ16" s="819">
        <v>6.7</v>
      </c>
      <c r="GK16" s="822">
        <v>8</v>
      </c>
      <c r="GL16" s="736"/>
      <c r="GM16" s="28">
        <f t="shared" si="108"/>
        <v>7.5</v>
      </c>
      <c r="GN16" s="29">
        <f t="shared" si="109"/>
        <v>7.5</v>
      </c>
      <c r="GO16" s="501" t="str">
        <f t="shared" si="110"/>
        <v>7.5</v>
      </c>
      <c r="GP16" s="30" t="str">
        <f t="shared" si="111"/>
        <v>B</v>
      </c>
      <c r="GQ16" s="31">
        <f t="shared" si="112"/>
        <v>3</v>
      </c>
      <c r="GR16" s="31" t="str">
        <f t="shared" si="113"/>
        <v>3.0</v>
      </c>
      <c r="GS16" s="42">
        <v>3</v>
      </c>
      <c r="GT16" s="43">
        <v>3</v>
      </c>
      <c r="GU16" s="829">
        <v>7.5</v>
      </c>
      <c r="GV16" s="822">
        <v>8</v>
      </c>
      <c r="GW16" s="736"/>
      <c r="GX16" s="725">
        <f t="shared" si="114"/>
        <v>7.8</v>
      </c>
      <c r="GY16" s="726">
        <f t="shared" si="115"/>
        <v>7.8</v>
      </c>
      <c r="GZ16" s="727" t="str">
        <f t="shared" si="116"/>
        <v>7.8</v>
      </c>
      <c r="HA16" s="728" t="str">
        <f t="shared" si="117"/>
        <v>B</v>
      </c>
      <c r="HB16" s="729">
        <f t="shared" si="118"/>
        <v>3</v>
      </c>
      <c r="HC16" s="729" t="str">
        <f t="shared" si="119"/>
        <v>3.0</v>
      </c>
      <c r="HD16" s="730">
        <v>4</v>
      </c>
      <c r="HE16" s="739">
        <v>4</v>
      </c>
      <c r="HF16" s="819">
        <v>6.8</v>
      </c>
      <c r="HG16" s="822">
        <v>6</v>
      </c>
      <c r="HH16" s="736"/>
      <c r="HI16" s="725">
        <f t="shared" si="120"/>
        <v>6.3</v>
      </c>
      <c r="HJ16" s="726">
        <f t="shared" si="121"/>
        <v>6.3</v>
      </c>
      <c r="HK16" s="727" t="str">
        <f t="shared" si="122"/>
        <v>6.3</v>
      </c>
      <c r="HL16" s="728" t="str">
        <f t="shared" si="123"/>
        <v>C</v>
      </c>
      <c r="HM16" s="729">
        <f t="shared" si="124"/>
        <v>2</v>
      </c>
      <c r="HN16" s="729" t="str">
        <f t="shared" si="125"/>
        <v>2.0</v>
      </c>
      <c r="HO16" s="730">
        <v>2</v>
      </c>
      <c r="HP16" s="739">
        <v>2</v>
      </c>
      <c r="HQ16" s="741">
        <v>7.4</v>
      </c>
      <c r="HR16" s="733">
        <v>7</v>
      </c>
      <c r="HS16" s="736"/>
      <c r="HT16" s="725">
        <f t="shared" si="126"/>
        <v>7.2</v>
      </c>
      <c r="HU16" s="726">
        <f t="shared" si="127"/>
        <v>7.2</v>
      </c>
      <c r="HV16" s="717" t="str">
        <f t="shared" si="128"/>
        <v>7.2</v>
      </c>
      <c r="HW16" s="728" t="str">
        <f t="shared" si="129"/>
        <v>B</v>
      </c>
      <c r="HX16" s="729">
        <f t="shared" si="130"/>
        <v>3</v>
      </c>
      <c r="HY16" s="729" t="str">
        <f t="shared" si="131"/>
        <v>3.0</v>
      </c>
      <c r="HZ16" s="730">
        <v>5</v>
      </c>
      <c r="IA16" s="739">
        <v>5</v>
      </c>
      <c r="IB16" s="741">
        <v>7.7</v>
      </c>
      <c r="IC16" s="741">
        <v>8</v>
      </c>
      <c r="ID16" s="736"/>
      <c r="IE16" s="725">
        <f t="shared" si="132"/>
        <v>7.9</v>
      </c>
      <c r="IF16" s="726">
        <f t="shared" si="133"/>
        <v>7.9</v>
      </c>
      <c r="IG16" s="727" t="str">
        <f t="shared" si="134"/>
        <v>7.9</v>
      </c>
      <c r="IH16" s="728" t="str">
        <f t="shared" si="135"/>
        <v>B</v>
      </c>
      <c r="II16" s="729">
        <f t="shared" si="136"/>
        <v>3</v>
      </c>
      <c r="IJ16" s="729" t="str">
        <f t="shared" si="137"/>
        <v>3.0</v>
      </c>
      <c r="IK16" s="730">
        <v>1</v>
      </c>
      <c r="IL16" s="739">
        <v>1</v>
      </c>
      <c r="IM16" s="741">
        <v>6.7</v>
      </c>
      <c r="IN16" s="723">
        <v>8</v>
      </c>
      <c r="IO16" s="736"/>
      <c r="IP16" s="725">
        <f t="shared" si="138"/>
        <v>7.5</v>
      </c>
      <c r="IQ16" s="726">
        <f t="shared" si="139"/>
        <v>7.5</v>
      </c>
      <c r="IR16" s="727" t="str">
        <f t="shared" si="140"/>
        <v>7.5</v>
      </c>
      <c r="IS16" s="728" t="str">
        <f t="shared" si="141"/>
        <v>B</v>
      </c>
      <c r="IT16" s="729">
        <f t="shared" si="142"/>
        <v>3</v>
      </c>
      <c r="IU16" s="729" t="str">
        <f t="shared" si="143"/>
        <v>3.0</v>
      </c>
      <c r="IV16" s="730">
        <v>3</v>
      </c>
      <c r="IW16" s="739">
        <v>3</v>
      </c>
      <c r="IX16" s="741">
        <v>7.5</v>
      </c>
      <c r="IY16" s="741">
        <v>8</v>
      </c>
      <c r="IZ16" s="736"/>
      <c r="JA16" s="725">
        <f t="shared" si="144"/>
        <v>7.8</v>
      </c>
      <c r="JB16" s="726">
        <f t="shared" si="145"/>
        <v>7.8</v>
      </c>
      <c r="JC16" s="727" t="str">
        <f t="shared" si="146"/>
        <v>7.8</v>
      </c>
      <c r="JD16" s="728" t="str">
        <f t="shared" si="147"/>
        <v>B</v>
      </c>
      <c r="JE16" s="729">
        <f t="shared" si="148"/>
        <v>3</v>
      </c>
      <c r="JF16" s="729" t="str">
        <f t="shared" si="149"/>
        <v>3.0</v>
      </c>
      <c r="JG16" s="730">
        <v>2</v>
      </c>
      <c r="JH16" s="739">
        <v>2</v>
      </c>
      <c r="JI16" s="742">
        <f t="shared" si="150"/>
        <v>22</v>
      </c>
      <c r="JJ16" s="734">
        <f t="shared" si="151"/>
        <v>2.8181818181818183</v>
      </c>
      <c r="JK16" s="735" t="str">
        <f t="shared" si="152"/>
        <v>2.82</v>
      </c>
    </row>
    <row r="17" spans="1:271" ht="18.75" x14ac:dyDescent="0.3">
      <c r="A17" s="5">
        <v>17</v>
      </c>
      <c r="B17" s="11" t="s">
        <v>235</v>
      </c>
      <c r="C17" s="270" t="s">
        <v>251</v>
      </c>
      <c r="D17" s="286" t="s">
        <v>47</v>
      </c>
      <c r="E17" s="287" t="s">
        <v>275</v>
      </c>
      <c r="F17" s="276"/>
      <c r="G17" s="288" t="s">
        <v>295</v>
      </c>
      <c r="H17" s="276" t="s">
        <v>23</v>
      </c>
      <c r="I17" s="276" t="s">
        <v>179</v>
      </c>
      <c r="J17" s="146">
        <v>7.4</v>
      </c>
      <c r="K17" s="1" t="str">
        <f t="shared" si="3"/>
        <v>B</v>
      </c>
      <c r="L17" s="2">
        <f t="shared" si="4"/>
        <v>3</v>
      </c>
      <c r="M17" s="170" t="str">
        <f t="shared" si="5"/>
        <v>3.0</v>
      </c>
      <c r="N17" s="197">
        <v>7.3</v>
      </c>
      <c r="O17" s="1" t="str">
        <f t="shared" si="6"/>
        <v>B</v>
      </c>
      <c r="P17" s="2">
        <f t="shared" si="7"/>
        <v>3</v>
      </c>
      <c r="Q17" s="170" t="str">
        <f t="shared" si="8"/>
        <v>3.0</v>
      </c>
      <c r="R17" s="48">
        <v>8.1999999999999993</v>
      </c>
      <c r="S17" s="55">
        <v>8</v>
      </c>
      <c r="T17" s="55"/>
      <c r="U17" s="28">
        <f t="shared" si="9"/>
        <v>8.1</v>
      </c>
      <c r="V17" s="29">
        <f t="shared" si="10"/>
        <v>8.1</v>
      </c>
      <c r="W17" s="325" t="str">
        <f t="shared" si="11"/>
        <v>8.1</v>
      </c>
      <c r="X17" s="30" t="str">
        <f t="shared" si="12"/>
        <v>B+</v>
      </c>
      <c r="Y17" s="31">
        <f t="shared" si="13"/>
        <v>3.5</v>
      </c>
      <c r="Z17" s="31" t="str">
        <f t="shared" si="14"/>
        <v>3.5</v>
      </c>
      <c r="AA17" s="42">
        <v>4</v>
      </c>
      <c r="AB17" s="43">
        <v>4</v>
      </c>
      <c r="AC17" s="377">
        <v>7.4</v>
      </c>
      <c r="AD17" s="406">
        <v>6</v>
      </c>
      <c r="AE17" s="406"/>
      <c r="AF17" s="28">
        <f t="shared" si="15"/>
        <v>6.6</v>
      </c>
      <c r="AG17" s="29">
        <f t="shared" si="16"/>
        <v>6.6</v>
      </c>
      <c r="AH17" s="325" t="str">
        <f t="shared" si="17"/>
        <v>6.6</v>
      </c>
      <c r="AI17" s="30" t="str">
        <f t="shared" si="18"/>
        <v>C+</v>
      </c>
      <c r="AJ17" s="31">
        <f t="shared" si="19"/>
        <v>2.5</v>
      </c>
      <c r="AK17" s="31" t="str">
        <f t="shared" si="20"/>
        <v>2.5</v>
      </c>
      <c r="AL17" s="42">
        <v>4</v>
      </c>
      <c r="AM17" s="43">
        <v>4</v>
      </c>
      <c r="AN17" s="150">
        <v>9</v>
      </c>
      <c r="AO17" s="93">
        <v>8</v>
      </c>
      <c r="AP17" s="243"/>
      <c r="AQ17" s="28">
        <f t="shared" si="21"/>
        <v>8.4</v>
      </c>
      <c r="AR17" s="463">
        <f t="shared" si="22"/>
        <v>8.4</v>
      </c>
      <c r="AS17" s="325" t="str">
        <f t="shared" si="23"/>
        <v>8.4</v>
      </c>
      <c r="AT17" s="30" t="str">
        <f t="shared" si="24"/>
        <v>B+</v>
      </c>
      <c r="AU17" s="31">
        <f t="shared" si="25"/>
        <v>3.5</v>
      </c>
      <c r="AV17" s="31" t="str">
        <f t="shared" si="26"/>
        <v>3.5</v>
      </c>
      <c r="AW17" s="42">
        <v>2</v>
      </c>
      <c r="AX17" s="43">
        <v>2</v>
      </c>
      <c r="AY17" s="48">
        <v>7</v>
      </c>
      <c r="AZ17" s="70">
        <v>7</v>
      </c>
      <c r="BA17" s="70"/>
      <c r="BB17" s="28">
        <f t="shared" si="27"/>
        <v>7</v>
      </c>
      <c r="BC17" s="29">
        <f t="shared" si="28"/>
        <v>7</v>
      </c>
      <c r="BD17" s="325" t="str">
        <f t="shared" si="29"/>
        <v>7.0</v>
      </c>
      <c r="BE17" s="30" t="str">
        <f t="shared" si="30"/>
        <v>B</v>
      </c>
      <c r="BF17" s="31">
        <f t="shared" si="31"/>
        <v>3</v>
      </c>
      <c r="BG17" s="31" t="str">
        <f t="shared" si="32"/>
        <v>3.0</v>
      </c>
      <c r="BH17" s="42">
        <v>1</v>
      </c>
      <c r="BI17" s="43">
        <v>1</v>
      </c>
      <c r="BJ17" s="411">
        <v>8.1999999999999993</v>
      </c>
      <c r="BK17" s="308">
        <v>8</v>
      </c>
      <c r="BL17" s="308"/>
      <c r="BM17" s="225">
        <f t="shared" si="33"/>
        <v>8.1</v>
      </c>
      <c r="BN17" s="29">
        <f t="shared" si="34"/>
        <v>8.1</v>
      </c>
      <c r="BO17" s="325" t="str">
        <f t="shared" si="35"/>
        <v>8.1</v>
      </c>
      <c r="BP17" s="227" t="str">
        <f t="shared" si="0"/>
        <v>B+</v>
      </c>
      <c r="BQ17" s="226">
        <f t="shared" si="1"/>
        <v>3.5</v>
      </c>
      <c r="BR17" s="226" t="str">
        <f t="shared" si="2"/>
        <v>3.5</v>
      </c>
      <c r="BS17" s="157">
        <v>3</v>
      </c>
      <c r="BT17" s="43">
        <v>3</v>
      </c>
      <c r="BU17" s="150">
        <v>7.7</v>
      </c>
      <c r="BV17" s="70">
        <v>9</v>
      </c>
      <c r="BW17" s="70"/>
      <c r="BX17" s="28">
        <f t="shared" si="36"/>
        <v>8.5</v>
      </c>
      <c r="BY17" s="29">
        <f t="shared" si="37"/>
        <v>8.5</v>
      </c>
      <c r="BZ17" s="325" t="str">
        <f t="shared" si="38"/>
        <v>8.5</v>
      </c>
      <c r="CA17" s="30" t="str">
        <f t="shared" si="39"/>
        <v>A</v>
      </c>
      <c r="CB17" s="31">
        <f t="shared" si="40"/>
        <v>4</v>
      </c>
      <c r="CC17" s="31" t="str">
        <f t="shared" si="41"/>
        <v>4.0</v>
      </c>
      <c r="CD17" s="42">
        <v>2</v>
      </c>
      <c r="CE17" s="43">
        <v>2</v>
      </c>
      <c r="CF17" s="84">
        <f t="shared" si="42"/>
        <v>16</v>
      </c>
      <c r="CG17" s="87">
        <f t="shared" si="43"/>
        <v>3.28125</v>
      </c>
      <c r="CH17" s="88" t="str">
        <f t="shared" si="44"/>
        <v>3.28</v>
      </c>
      <c r="CI17" s="64" t="str">
        <f t="shared" si="45"/>
        <v>Lên lớp</v>
      </c>
      <c r="CJ17" s="128">
        <f t="shared" si="46"/>
        <v>16</v>
      </c>
      <c r="CK17" s="129">
        <f t="shared" si="47"/>
        <v>3.28125</v>
      </c>
      <c r="CL17" s="64" t="str">
        <f t="shared" si="48"/>
        <v>Lên lớp</v>
      </c>
      <c r="CM17" s="504"/>
      <c r="CN17" s="48">
        <v>6.4</v>
      </c>
      <c r="CO17" s="70">
        <v>8</v>
      </c>
      <c r="CP17" s="70"/>
      <c r="CQ17" s="28">
        <f t="shared" si="49"/>
        <v>7.4</v>
      </c>
      <c r="CR17" s="29">
        <f t="shared" si="50"/>
        <v>7.4</v>
      </c>
      <c r="CS17" s="501" t="str">
        <f t="shared" si="51"/>
        <v>7.4</v>
      </c>
      <c r="CT17" s="30" t="str">
        <f t="shared" si="52"/>
        <v>B</v>
      </c>
      <c r="CU17" s="31">
        <f t="shared" si="53"/>
        <v>3</v>
      </c>
      <c r="CV17" s="31" t="str">
        <f t="shared" si="54"/>
        <v>3.0</v>
      </c>
      <c r="CW17" s="42">
        <v>2</v>
      </c>
      <c r="CX17" s="43">
        <v>2</v>
      </c>
      <c r="CY17" s="214">
        <v>5.2</v>
      </c>
      <c r="CZ17" s="73">
        <v>8</v>
      </c>
      <c r="DA17" s="73"/>
      <c r="DB17" s="28">
        <f t="shared" si="55"/>
        <v>6.9</v>
      </c>
      <c r="DC17" s="29">
        <f t="shared" si="56"/>
        <v>6.9</v>
      </c>
      <c r="DD17" s="501" t="str">
        <f t="shared" si="57"/>
        <v>6.9</v>
      </c>
      <c r="DE17" s="30" t="str">
        <f t="shared" si="58"/>
        <v>C+</v>
      </c>
      <c r="DF17" s="31">
        <f t="shared" si="59"/>
        <v>2.5</v>
      </c>
      <c r="DG17" s="31" t="str">
        <f t="shared" si="60"/>
        <v>2.5</v>
      </c>
      <c r="DH17" s="42">
        <v>2</v>
      </c>
      <c r="DI17" s="43">
        <v>2</v>
      </c>
      <c r="DJ17" s="48">
        <v>6.2</v>
      </c>
      <c r="DK17" s="70">
        <v>8</v>
      </c>
      <c r="DL17" s="70"/>
      <c r="DM17" s="28">
        <f t="shared" si="61"/>
        <v>7.3</v>
      </c>
      <c r="DN17" s="29">
        <f t="shared" si="62"/>
        <v>7.3</v>
      </c>
      <c r="DO17" s="501" t="str">
        <f t="shared" si="63"/>
        <v>7.3</v>
      </c>
      <c r="DP17" s="30" t="str">
        <f t="shared" si="64"/>
        <v>B</v>
      </c>
      <c r="DQ17" s="31">
        <f t="shared" si="65"/>
        <v>3</v>
      </c>
      <c r="DR17" s="31" t="str">
        <f t="shared" si="66"/>
        <v>3.0</v>
      </c>
      <c r="DS17" s="42">
        <v>2</v>
      </c>
      <c r="DT17" s="43">
        <v>2</v>
      </c>
      <c r="DU17" s="48">
        <v>6.6</v>
      </c>
      <c r="DV17" s="70">
        <v>7</v>
      </c>
      <c r="DW17" s="70"/>
      <c r="DX17" s="28">
        <f t="shared" si="67"/>
        <v>6.8</v>
      </c>
      <c r="DY17" s="29">
        <f t="shared" si="68"/>
        <v>6.8</v>
      </c>
      <c r="DZ17" s="501" t="str">
        <f t="shared" si="69"/>
        <v>6.8</v>
      </c>
      <c r="EA17" s="30" t="str">
        <f t="shared" si="70"/>
        <v>C+</v>
      </c>
      <c r="EB17" s="31">
        <f t="shared" si="71"/>
        <v>2.5</v>
      </c>
      <c r="EC17" s="31" t="str">
        <f t="shared" si="72"/>
        <v>2.5</v>
      </c>
      <c r="ED17" s="42">
        <v>2</v>
      </c>
      <c r="EE17" s="43">
        <v>2</v>
      </c>
      <c r="EF17" s="48">
        <v>7.4</v>
      </c>
      <c r="EG17" s="602">
        <v>8</v>
      </c>
      <c r="EH17" s="55"/>
      <c r="EI17" s="28">
        <f t="shared" si="73"/>
        <v>7.8</v>
      </c>
      <c r="EJ17" s="29">
        <f t="shared" si="74"/>
        <v>7.8</v>
      </c>
      <c r="EK17" s="501" t="str">
        <f t="shared" si="75"/>
        <v>7.8</v>
      </c>
      <c r="EL17" s="30" t="str">
        <f t="shared" si="76"/>
        <v>B</v>
      </c>
      <c r="EM17" s="31">
        <f t="shared" si="77"/>
        <v>3</v>
      </c>
      <c r="EN17" s="31" t="str">
        <f t="shared" si="78"/>
        <v>3.0</v>
      </c>
      <c r="EO17" s="42">
        <v>3</v>
      </c>
      <c r="EP17" s="43">
        <v>3</v>
      </c>
      <c r="EQ17" s="48">
        <v>6.4</v>
      </c>
      <c r="ER17" s="70">
        <v>5</v>
      </c>
      <c r="ES17" s="70"/>
      <c r="ET17" s="28">
        <f t="shared" si="79"/>
        <v>5.6</v>
      </c>
      <c r="EU17" s="29">
        <f t="shared" si="80"/>
        <v>5.6</v>
      </c>
      <c r="EV17" s="501" t="str">
        <f t="shared" si="81"/>
        <v>5.6</v>
      </c>
      <c r="EW17" s="30" t="str">
        <f t="shared" si="82"/>
        <v>C</v>
      </c>
      <c r="EX17" s="31">
        <f t="shared" si="83"/>
        <v>2</v>
      </c>
      <c r="EY17" s="31" t="str">
        <f t="shared" si="84"/>
        <v>2.0</v>
      </c>
      <c r="EZ17" s="42">
        <v>4</v>
      </c>
      <c r="FA17" s="43">
        <v>4</v>
      </c>
      <c r="FB17" s="48">
        <v>6.7</v>
      </c>
      <c r="FC17" s="55">
        <v>7</v>
      </c>
      <c r="FD17" s="55"/>
      <c r="FE17" s="28">
        <f t="shared" si="85"/>
        <v>6.9</v>
      </c>
      <c r="FF17" s="29">
        <f t="shared" si="86"/>
        <v>6.9</v>
      </c>
      <c r="FG17" s="501" t="str">
        <f t="shared" si="87"/>
        <v>6.9</v>
      </c>
      <c r="FH17" s="30" t="str">
        <f t="shared" si="88"/>
        <v>C+</v>
      </c>
      <c r="FI17" s="31">
        <f t="shared" si="89"/>
        <v>2.5</v>
      </c>
      <c r="FJ17" s="31" t="str">
        <f t="shared" si="90"/>
        <v>2.5</v>
      </c>
      <c r="FK17" s="42">
        <v>4</v>
      </c>
      <c r="FL17" s="43">
        <v>4</v>
      </c>
      <c r="FM17" s="694">
        <f t="shared" si="91"/>
        <v>19</v>
      </c>
      <c r="FN17" s="695">
        <f t="shared" si="92"/>
        <v>2.5789473684210527</v>
      </c>
      <c r="FO17" s="696" t="str">
        <f t="shared" si="93"/>
        <v>2.58</v>
      </c>
      <c r="FP17" s="697" t="str">
        <f t="shared" si="94"/>
        <v>Lên lớp</v>
      </c>
      <c r="FQ17" s="698">
        <f t="shared" si="95"/>
        <v>35</v>
      </c>
      <c r="FR17" s="695">
        <f t="shared" si="96"/>
        <v>2.9</v>
      </c>
      <c r="FS17" s="696" t="str">
        <f t="shared" si="97"/>
        <v>2.90</v>
      </c>
      <c r="FT17" s="699">
        <f t="shared" si="98"/>
        <v>35</v>
      </c>
      <c r="FU17" s="700">
        <f t="shared" si="99"/>
        <v>7.2600000000000007</v>
      </c>
      <c r="FV17" s="701">
        <f t="shared" si="100"/>
        <v>2.9</v>
      </c>
      <c r="FW17" s="738" t="str">
        <f t="shared" si="101"/>
        <v>Lên lớp</v>
      </c>
      <c r="FX17" s="810"/>
      <c r="FY17" s="854">
        <v>6.4</v>
      </c>
      <c r="FZ17" s="822">
        <v>5</v>
      </c>
      <c r="GA17" s="736"/>
      <c r="GB17" s="725">
        <f t="shared" si="102"/>
        <v>5.6</v>
      </c>
      <c r="GC17" s="726">
        <f t="shared" si="103"/>
        <v>5.6</v>
      </c>
      <c r="GD17" s="727" t="str">
        <f t="shared" si="104"/>
        <v>5.6</v>
      </c>
      <c r="GE17" s="728" t="str">
        <f t="shared" si="105"/>
        <v>C</v>
      </c>
      <c r="GF17" s="729">
        <f t="shared" si="106"/>
        <v>2</v>
      </c>
      <c r="GG17" s="729" t="str">
        <f t="shared" si="107"/>
        <v>2.0</v>
      </c>
      <c r="GH17" s="730">
        <v>2</v>
      </c>
      <c r="GI17" s="739">
        <v>2</v>
      </c>
      <c r="GJ17" s="819">
        <v>6.7</v>
      </c>
      <c r="GK17" s="822">
        <v>7</v>
      </c>
      <c r="GL17" s="736"/>
      <c r="GM17" s="28">
        <f t="shared" si="108"/>
        <v>6.9</v>
      </c>
      <c r="GN17" s="29">
        <f t="shared" si="109"/>
        <v>6.9</v>
      </c>
      <c r="GO17" s="501" t="str">
        <f t="shared" si="110"/>
        <v>6.9</v>
      </c>
      <c r="GP17" s="30" t="str">
        <f t="shared" si="111"/>
        <v>C+</v>
      </c>
      <c r="GQ17" s="31">
        <f t="shared" si="112"/>
        <v>2.5</v>
      </c>
      <c r="GR17" s="31" t="str">
        <f t="shared" si="113"/>
        <v>2.5</v>
      </c>
      <c r="GS17" s="42">
        <v>3</v>
      </c>
      <c r="GT17" s="43">
        <v>3</v>
      </c>
      <c r="GU17" s="829">
        <v>7.8</v>
      </c>
      <c r="GV17" s="822">
        <v>8</v>
      </c>
      <c r="GW17" s="736"/>
      <c r="GX17" s="725">
        <f t="shared" si="114"/>
        <v>7.9</v>
      </c>
      <c r="GY17" s="726">
        <f t="shared" si="115"/>
        <v>7.9</v>
      </c>
      <c r="GZ17" s="727" t="str">
        <f t="shared" si="116"/>
        <v>7.9</v>
      </c>
      <c r="HA17" s="728" t="str">
        <f t="shared" si="117"/>
        <v>B</v>
      </c>
      <c r="HB17" s="729">
        <f t="shared" si="118"/>
        <v>3</v>
      </c>
      <c r="HC17" s="729" t="str">
        <f t="shared" si="119"/>
        <v>3.0</v>
      </c>
      <c r="HD17" s="730">
        <v>4</v>
      </c>
      <c r="HE17" s="739">
        <v>4</v>
      </c>
      <c r="HF17" s="819">
        <v>7.2</v>
      </c>
      <c r="HG17" s="822">
        <v>7</v>
      </c>
      <c r="HH17" s="736"/>
      <c r="HI17" s="725">
        <f t="shared" si="120"/>
        <v>7.1</v>
      </c>
      <c r="HJ17" s="726">
        <f t="shared" si="121"/>
        <v>7.1</v>
      </c>
      <c r="HK17" s="727" t="str">
        <f t="shared" si="122"/>
        <v>7.1</v>
      </c>
      <c r="HL17" s="728" t="str">
        <f t="shared" si="123"/>
        <v>B</v>
      </c>
      <c r="HM17" s="729">
        <f t="shared" si="124"/>
        <v>3</v>
      </c>
      <c r="HN17" s="729" t="str">
        <f t="shared" si="125"/>
        <v>3.0</v>
      </c>
      <c r="HO17" s="730">
        <v>2</v>
      </c>
      <c r="HP17" s="739">
        <v>2</v>
      </c>
      <c r="HQ17" s="741">
        <v>7.4</v>
      </c>
      <c r="HR17" s="733">
        <v>7</v>
      </c>
      <c r="HS17" s="736"/>
      <c r="HT17" s="725">
        <f t="shared" si="126"/>
        <v>7.2</v>
      </c>
      <c r="HU17" s="726">
        <f t="shared" si="127"/>
        <v>7.2</v>
      </c>
      <c r="HV17" s="717" t="str">
        <f t="shared" si="128"/>
        <v>7.2</v>
      </c>
      <c r="HW17" s="728" t="str">
        <f t="shared" si="129"/>
        <v>B</v>
      </c>
      <c r="HX17" s="729">
        <f t="shared" si="130"/>
        <v>3</v>
      </c>
      <c r="HY17" s="729" t="str">
        <f t="shared" si="131"/>
        <v>3.0</v>
      </c>
      <c r="HZ17" s="730">
        <v>5</v>
      </c>
      <c r="IA17" s="739">
        <v>5</v>
      </c>
      <c r="IB17" s="741">
        <v>7.3</v>
      </c>
      <c r="IC17" s="741">
        <v>7</v>
      </c>
      <c r="ID17" s="736"/>
      <c r="IE17" s="725">
        <f t="shared" si="132"/>
        <v>7.1</v>
      </c>
      <c r="IF17" s="726">
        <f t="shared" si="133"/>
        <v>7.1</v>
      </c>
      <c r="IG17" s="727" t="str">
        <f t="shared" si="134"/>
        <v>7.1</v>
      </c>
      <c r="IH17" s="728" t="str">
        <f t="shared" si="135"/>
        <v>B</v>
      </c>
      <c r="II17" s="729">
        <f t="shared" si="136"/>
        <v>3</v>
      </c>
      <c r="IJ17" s="729" t="str">
        <f t="shared" si="137"/>
        <v>3.0</v>
      </c>
      <c r="IK17" s="730">
        <v>1</v>
      </c>
      <c r="IL17" s="739">
        <v>1</v>
      </c>
      <c r="IM17" s="741">
        <v>7</v>
      </c>
      <c r="IN17" s="723">
        <v>8</v>
      </c>
      <c r="IO17" s="736"/>
      <c r="IP17" s="725">
        <f t="shared" si="138"/>
        <v>7.6</v>
      </c>
      <c r="IQ17" s="726">
        <f t="shared" si="139"/>
        <v>7.6</v>
      </c>
      <c r="IR17" s="727" t="str">
        <f t="shared" si="140"/>
        <v>7.6</v>
      </c>
      <c r="IS17" s="728" t="str">
        <f t="shared" si="141"/>
        <v>B</v>
      </c>
      <c r="IT17" s="729">
        <f t="shared" si="142"/>
        <v>3</v>
      </c>
      <c r="IU17" s="729" t="str">
        <f t="shared" si="143"/>
        <v>3.0</v>
      </c>
      <c r="IV17" s="730">
        <v>3</v>
      </c>
      <c r="IW17" s="739">
        <v>3</v>
      </c>
      <c r="IX17" s="741">
        <v>7.5</v>
      </c>
      <c r="IY17" s="741">
        <v>8</v>
      </c>
      <c r="IZ17" s="736"/>
      <c r="JA17" s="725">
        <f t="shared" si="144"/>
        <v>7.8</v>
      </c>
      <c r="JB17" s="726">
        <f t="shared" si="145"/>
        <v>7.8</v>
      </c>
      <c r="JC17" s="727" t="str">
        <f t="shared" si="146"/>
        <v>7.8</v>
      </c>
      <c r="JD17" s="728" t="str">
        <f t="shared" si="147"/>
        <v>B</v>
      </c>
      <c r="JE17" s="729">
        <f t="shared" si="148"/>
        <v>3</v>
      </c>
      <c r="JF17" s="729" t="str">
        <f t="shared" si="149"/>
        <v>3.0</v>
      </c>
      <c r="JG17" s="730">
        <v>2</v>
      </c>
      <c r="JH17" s="739">
        <v>2</v>
      </c>
      <c r="JI17" s="742">
        <f t="shared" si="150"/>
        <v>22</v>
      </c>
      <c r="JJ17" s="734">
        <f t="shared" si="151"/>
        <v>2.8409090909090908</v>
      </c>
      <c r="JK17" s="735" t="str">
        <f t="shared" si="152"/>
        <v>2.84</v>
      </c>
    </row>
    <row r="18" spans="1:271" ht="18.75" x14ac:dyDescent="0.3">
      <c r="A18" s="5">
        <v>18</v>
      </c>
      <c r="B18" s="11" t="s">
        <v>235</v>
      </c>
      <c r="C18" s="270" t="s">
        <v>252</v>
      </c>
      <c r="D18" s="286" t="s">
        <v>276</v>
      </c>
      <c r="E18" s="287" t="s">
        <v>275</v>
      </c>
      <c r="F18" s="276"/>
      <c r="G18" s="288" t="s">
        <v>296</v>
      </c>
      <c r="H18" s="276" t="s">
        <v>169</v>
      </c>
      <c r="I18" s="276" t="s">
        <v>230</v>
      </c>
      <c r="J18" s="774">
        <v>5.6</v>
      </c>
      <c r="K18" s="465" t="str">
        <f t="shared" ref="K18:K23" si="153">IF(J18&gt;=8.5,"A",IF(J18&gt;=8,"B+",IF(J18&gt;=7,"B",IF(J18&gt;=6.5,"C+",IF(J18&gt;=5.5,"C",IF(J18&gt;=5,"D+",IF(J18&gt;=4,"D","F")))))))</f>
        <v>C</v>
      </c>
      <c r="L18" s="466">
        <f t="shared" ref="L18:L23" si="154">IF(K18="A",4,IF(K18="B+",3.5,IF(K18="B",3,IF(K18="C+",2.5,IF(K18="C",2,IF(K18="D+",1.5,IF(K18="D",1,0)))))))</f>
        <v>2</v>
      </c>
      <c r="M18" s="468" t="str">
        <f t="shared" ref="M18:M23" si="155">TEXT(L18,"0.0")</f>
        <v>2.0</v>
      </c>
      <c r="N18" s="146">
        <v>7.3</v>
      </c>
      <c r="O18" s="465" t="str">
        <f t="shared" ref="O18:O22" si="156">IF(N18&gt;=8.5,"A",IF(N18&gt;=8,"B+",IF(N18&gt;=7,"B",IF(N18&gt;=6.5,"C+",IF(N18&gt;=5.5,"C",IF(N18&gt;=5,"D+",IF(N18&gt;=4,"D","F")))))))</f>
        <v>B</v>
      </c>
      <c r="P18" s="466">
        <f t="shared" ref="P18:P22" si="157">IF(O18="A",4,IF(O18="B+",3.5,IF(O18="B",3,IF(O18="C+",2.5,IF(O18="C",2,IF(O18="D+",1.5,IF(O18="D",1,0)))))))</f>
        <v>3</v>
      </c>
      <c r="Q18" s="467" t="str">
        <f t="shared" ref="Q18:Q22" si="158">TEXT(P18,"0.0")</f>
        <v>3.0</v>
      </c>
      <c r="R18" s="416">
        <v>8.8000000000000007</v>
      </c>
      <c r="S18" s="417">
        <v>6</v>
      </c>
      <c r="T18" s="417"/>
      <c r="U18" s="28">
        <f t="shared" si="9"/>
        <v>7.1</v>
      </c>
      <c r="V18" s="29">
        <f t="shared" si="10"/>
        <v>7.1</v>
      </c>
      <c r="W18" s="325" t="str">
        <f t="shared" si="11"/>
        <v>7.1</v>
      </c>
      <c r="X18" s="30" t="str">
        <f t="shared" si="12"/>
        <v>B</v>
      </c>
      <c r="Y18" s="31">
        <f t="shared" si="13"/>
        <v>3</v>
      </c>
      <c r="Z18" s="31" t="str">
        <f t="shared" si="14"/>
        <v>3.0</v>
      </c>
      <c r="AA18" s="42">
        <v>4</v>
      </c>
      <c r="AB18" s="43">
        <v>4</v>
      </c>
      <c r="AC18" s="150">
        <v>8</v>
      </c>
      <c r="AD18" s="93">
        <v>8</v>
      </c>
      <c r="AE18" s="93"/>
      <c r="AF18" s="28">
        <f t="shared" si="15"/>
        <v>8</v>
      </c>
      <c r="AG18" s="29">
        <f t="shared" si="16"/>
        <v>8</v>
      </c>
      <c r="AH18" s="325" t="str">
        <f t="shared" si="17"/>
        <v>8.0</v>
      </c>
      <c r="AI18" s="30" t="str">
        <f t="shared" si="18"/>
        <v>B+</v>
      </c>
      <c r="AJ18" s="31">
        <f t="shared" si="19"/>
        <v>3.5</v>
      </c>
      <c r="AK18" s="31" t="str">
        <f t="shared" si="20"/>
        <v>3.5</v>
      </c>
      <c r="AL18" s="42">
        <v>4</v>
      </c>
      <c r="AM18" s="43">
        <v>4</v>
      </c>
      <c r="AN18" s="349">
        <v>8.3000000000000007</v>
      </c>
      <c r="AO18" s="350">
        <v>8</v>
      </c>
      <c r="AP18" s="351"/>
      <c r="AQ18" s="28">
        <f t="shared" si="21"/>
        <v>8.1</v>
      </c>
      <c r="AR18" s="463">
        <f t="shared" si="22"/>
        <v>8.1</v>
      </c>
      <c r="AS18" s="325" t="str">
        <f t="shared" ref="AS18:AS23" si="159">TEXT(AR18,"0.0")</f>
        <v>8.1</v>
      </c>
      <c r="AT18" s="30" t="str">
        <f t="shared" si="24"/>
        <v>B+</v>
      </c>
      <c r="AU18" s="31">
        <f t="shared" si="25"/>
        <v>3.5</v>
      </c>
      <c r="AV18" s="31" t="str">
        <f t="shared" ref="AV18:AV23" si="160">TEXT(AU18,"0.0")</f>
        <v>3.5</v>
      </c>
      <c r="AW18" s="42">
        <v>2</v>
      </c>
      <c r="AX18" s="43">
        <v>2</v>
      </c>
      <c r="AY18" s="48">
        <v>7</v>
      </c>
      <c r="AZ18" s="93">
        <v>7</v>
      </c>
      <c r="BA18" s="70"/>
      <c r="BB18" s="28">
        <f t="shared" si="27"/>
        <v>7</v>
      </c>
      <c r="BC18" s="29">
        <f t="shared" si="28"/>
        <v>7</v>
      </c>
      <c r="BD18" s="325" t="str">
        <f t="shared" si="29"/>
        <v>7.0</v>
      </c>
      <c r="BE18" s="30" t="str">
        <f t="shared" si="30"/>
        <v>B</v>
      </c>
      <c r="BF18" s="31">
        <f t="shared" si="31"/>
        <v>3</v>
      </c>
      <c r="BG18" s="31" t="str">
        <f t="shared" si="32"/>
        <v>3.0</v>
      </c>
      <c r="BH18" s="42">
        <v>1</v>
      </c>
      <c r="BI18" s="43">
        <v>1</v>
      </c>
      <c r="BJ18" s="411">
        <v>8.1999999999999993</v>
      </c>
      <c r="BK18" s="308">
        <v>7</v>
      </c>
      <c r="BL18" s="308"/>
      <c r="BM18" s="225">
        <f t="shared" si="33"/>
        <v>7.5</v>
      </c>
      <c r="BN18" s="29">
        <f t="shared" si="34"/>
        <v>7.5</v>
      </c>
      <c r="BO18" s="325" t="str">
        <f t="shared" si="35"/>
        <v>7.5</v>
      </c>
      <c r="BP18" s="227" t="str">
        <f t="shared" si="0"/>
        <v>B</v>
      </c>
      <c r="BQ18" s="226">
        <f t="shared" si="1"/>
        <v>3</v>
      </c>
      <c r="BR18" s="226" t="str">
        <f t="shared" si="2"/>
        <v>3.0</v>
      </c>
      <c r="BS18" s="157">
        <v>3</v>
      </c>
      <c r="BT18" s="43">
        <v>3</v>
      </c>
      <c r="BU18" s="349">
        <v>7.3</v>
      </c>
      <c r="BV18" s="394">
        <v>8</v>
      </c>
      <c r="BW18" s="394"/>
      <c r="BX18" s="28">
        <f t="shared" si="36"/>
        <v>7.7</v>
      </c>
      <c r="BY18" s="29">
        <f t="shared" si="37"/>
        <v>7.7</v>
      </c>
      <c r="BZ18" s="325" t="str">
        <f t="shared" ref="BZ18:BZ23" si="161">TEXT(BY18,"0.0")</f>
        <v>7.7</v>
      </c>
      <c r="CA18" s="30" t="str">
        <f t="shared" si="39"/>
        <v>B</v>
      </c>
      <c r="CB18" s="31">
        <f t="shared" si="40"/>
        <v>3</v>
      </c>
      <c r="CC18" s="31" t="str">
        <f t="shared" ref="CC18:CC23" si="162">TEXT(CB18,"0.0")</f>
        <v>3.0</v>
      </c>
      <c r="CD18" s="42">
        <v>2</v>
      </c>
      <c r="CE18" s="43">
        <v>2</v>
      </c>
      <c r="CF18" s="84">
        <f t="shared" si="42"/>
        <v>16</v>
      </c>
      <c r="CG18" s="87">
        <f t="shared" si="43"/>
        <v>3.1875</v>
      </c>
      <c r="CH18" s="88" t="str">
        <f t="shared" si="44"/>
        <v>3.19</v>
      </c>
      <c r="CI18" s="64" t="str">
        <f t="shared" si="45"/>
        <v>Lên lớp</v>
      </c>
      <c r="CJ18" s="128">
        <f t="shared" si="46"/>
        <v>16</v>
      </c>
      <c r="CK18" s="129">
        <f t="shared" si="47"/>
        <v>3.1875</v>
      </c>
      <c r="CL18" s="64" t="str">
        <f t="shared" si="48"/>
        <v>Lên lớp</v>
      </c>
      <c r="CM18" s="504"/>
      <c r="CN18" s="48">
        <v>6.4</v>
      </c>
      <c r="CO18" s="70">
        <v>5</v>
      </c>
      <c r="CP18" s="70"/>
      <c r="CQ18" s="28">
        <f t="shared" si="49"/>
        <v>5.6</v>
      </c>
      <c r="CR18" s="29">
        <f t="shared" si="50"/>
        <v>5.6</v>
      </c>
      <c r="CS18" s="501" t="str">
        <f t="shared" si="51"/>
        <v>5.6</v>
      </c>
      <c r="CT18" s="30" t="str">
        <f t="shared" si="52"/>
        <v>C</v>
      </c>
      <c r="CU18" s="31">
        <f t="shared" si="53"/>
        <v>2</v>
      </c>
      <c r="CV18" s="31" t="str">
        <f t="shared" si="54"/>
        <v>2.0</v>
      </c>
      <c r="CW18" s="42">
        <v>2</v>
      </c>
      <c r="CX18" s="43">
        <v>2</v>
      </c>
      <c r="CY18" s="214">
        <v>6.4</v>
      </c>
      <c r="CZ18" s="73">
        <v>4</v>
      </c>
      <c r="DA18" s="73"/>
      <c r="DB18" s="28">
        <f t="shared" si="55"/>
        <v>5</v>
      </c>
      <c r="DC18" s="29">
        <f t="shared" si="56"/>
        <v>5</v>
      </c>
      <c r="DD18" s="501" t="str">
        <f t="shared" si="57"/>
        <v>5.0</v>
      </c>
      <c r="DE18" s="30" t="str">
        <f t="shared" si="58"/>
        <v>D+</v>
      </c>
      <c r="DF18" s="31">
        <f t="shared" si="59"/>
        <v>1.5</v>
      </c>
      <c r="DG18" s="31" t="str">
        <f t="shared" si="60"/>
        <v>1.5</v>
      </c>
      <c r="DH18" s="42">
        <v>2</v>
      </c>
      <c r="DI18" s="43">
        <v>2</v>
      </c>
      <c r="DJ18" s="48">
        <v>6.4</v>
      </c>
      <c r="DK18" s="70">
        <v>8</v>
      </c>
      <c r="DL18" s="70"/>
      <c r="DM18" s="28">
        <f t="shared" si="61"/>
        <v>7.4</v>
      </c>
      <c r="DN18" s="29">
        <f t="shared" si="62"/>
        <v>7.4</v>
      </c>
      <c r="DO18" s="501" t="str">
        <f t="shared" si="63"/>
        <v>7.4</v>
      </c>
      <c r="DP18" s="30" t="str">
        <f t="shared" si="64"/>
        <v>B</v>
      </c>
      <c r="DQ18" s="31">
        <f t="shared" si="65"/>
        <v>3</v>
      </c>
      <c r="DR18" s="31" t="str">
        <f t="shared" si="66"/>
        <v>3.0</v>
      </c>
      <c r="DS18" s="42">
        <v>2</v>
      </c>
      <c r="DT18" s="43">
        <v>2</v>
      </c>
      <c r="DU18" s="48">
        <v>6.2</v>
      </c>
      <c r="DV18" s="70">
        <v>9</v>
      </c>
      <c r="DW18" s="70"/>
      <c r="DX18" s="28">
        <f t="shared" si="67"/>
        <v>7.9</v>
      </c>
      <c r="DY18" s="29">
        <f t="shared" si="68"/>
        <v>7.9</v>
      </c>
      <c r="DZ18" s="501" t="str">
        <f t="shared" si="69"/>
        <v>7.9</v>
      </c>
      <c r="EA18" s="30" t="str">
        <f t="shared" si="70"/>
        <v>B</v>
      </c>
      <c r="EB18" s="31">
        <f t="shared" si="71"/>
        <v>3</v>
      </c>
      <c r="EC18" s="31" t="str">
        <f t="shared" si="72"/>
        <v>3.0</v>
      </c>
      <c r="ED18" s="42">
        <v>2</v>
      </c>
      <c r="EE18" s="43">
        <v>2</v>
      </c>
      <c r="EF18" s="48">
        <v>6.7</v>
      </c>
      <c r="EG18" s="602">
        <v>9</v>
      </c>
      <c r="EH18" s="55"/>
      <c r="EI18" s="28">
        <f t="shared" si="73"/>
        <v>8.1</v>
      </c>
      <c r="EJ18" s="29">
        <f t="shared" si="74"/>
        <v>8.1</v>
      </c>
      <c r="EK18" s="501" t="str">
        <f t="shared" si="75"/>
        <v>8.1</v>
      </c>
      <c r="EL18" s="30" t="str">
        <f t="shared" si="76"/>
        <v>B+</v>
      </c>
      <c r="EM18" s="31">
        <f t="shared" si="77"/>
        <v>3.5</v>
      </c>
      <c r="EN18" s="31" t="str">
        <f t="shared" si="78"/>
        <v>3.5</v>
      </c>
      <c r="EO18" s="42">
        <v>3</v>
      </c>
      <c r="EP18" s="43">
        <v>3</v>
      </c>
      <c r="EQ18" s="48">
        <v>6.6</v>
      </c>
      <c r="ER18" s="70">
        <v>6</v>
      </c>
      <c r="ES18" s="70"/>
      <c r="ET18" s="28">
        <f t="shared" si="79"/>
        <v>6.2</v>
      </c>
      <c r="EU18" s="29">
        <f t="shared" si="80"/>
        <v>6.2</v>
      </c>
      <c r="EV18" s="501" t="str">
        <f t="shared" si="81"/>
        <v>6.2</v>
      </c>
      <c r="EW18" s="30" t="str">
        <f t="shared" si="82"/>
        <v>C</v>
      </c>
      <c r="EX18" s="31">
        <f t="shared" si="83"/>
        <v>2</v>
      </c>
      <c r="EY18" s="31" t="str">
        <f t="shared" si="84"/>
        <v>2.0</v>
      </c>
      <c r="EZ18" s="42">
        <v>4</v>
      </c>
      <c r="FA18" s="43">
        <v>4</v>
      </c>
      <c r="FB18" s="48">
        <v>7</v>
      </c>
      <c r="FC18" s="55">
        <v>7</v>
      </c>
      <c r="FD18" s="55"/>
      <c r="FE18" s="28">
        <f t="shared" si="85"/>
        <v>7</v>
      </c>
      <c r="FF18" s="29">
        <f t="shared" si="86"/>
        <v>7</v>
      </c>
      <c r="FG18" s="501" t="str">
        <f t="shared" si="87"/>
        <v>7.0</v>
      </c>
      <c r="FH18" s="30" t="str">
        <f t="shared" si="88"/>
        <v>B</v>
      </c>
      <c r="FI18" s="31">
        <f t="shared" si="89"/>
        <v>3</v>
      </c>
      <c r="FJ18" s="31" t="str">
        <f t="shared" si="90"/>
        <v>3.0</v>
      </c>
      <c r="FK18" s="42">
        <v>4</v>
      </c>
      <c r="FL18" s="43">
        <v>4</v>
      </c>
      <c r="FM18" s="694">
        <f t="shared" si="91"/>
        <v>19</v>
      </c>
      <c r="FN18" s="695">
        <f t="shared" si="92"/>
        <v>2.6052631578947367</v>
      </c>
      <c r="FO18" s="696" t="str">
        <f t="shared" si="93"/>
        <v>2.61</v>
      </c>
      <c r="FP18" s="697" t="str">
        <f t="shared" si="94"/>
        <v>Lên lớp</v>
      </c>
      <c r="FQ18" s="698">
        <f t="shared" si="95"/>
        <v>35</v>
      </c>
      <c r="FR18" s="695">
        <f t="shared" si="96"/>
        <v>2.8714285714285714</v>
      </c>
      <c r="FS18" s="696" t="str">
        <f t="shared" si="97"/>
        <v>2.87</v>
      </c>
      <c r="FT18" s="699">
        <f t="shared" si="98"/>
        <v>35</v>
      </c>
      <c r="FU18" s="700">
        <f t="shared" si="99"/>
        <v>7.1542857142857139</v>
      </c>
      <c r="FV18" s="701">
        <f t="shared" si="100"/>
        <v>2.8714285714285714</v>
      </c>
      <c r="FW18" s="738" t="str">
        <f t="shared" si="101"/>
        <v>Lên lớp</v>
      </c>
      <c r="FX18" s="810"/>
      <c r="FY18" s="854">
        <v>6.4</v>
      </c>
      <c r="FZ18" s="822">
        <v>5</v>
      </c>
      <c r="GA18" s="736"/>
      <c r="GB18" s="725">
        <f t="shared" si="102"/>
        <v>5.6</v>
      </c>
      <c r="GC18" s="726">
        <f t="shared" si="103"/>
        <v>5.6</v>
      </c>
      <c r="GD18" s="727" t="str">
        <f t="shared" si="104"/>
        <v>5.6</v>
      </c>
      <c r="GE18" s="728" t="str">
        <f t="shared" si="105"/>
        <v>C</v>
      </c>
      <c r="GF18" s="729">
        <f t="shared" si="106"/>
        <v>2</v>
      </c>
      <c r="GG18" s="729" t="str">
        <f t="shared" si="107"/>
        <v>2.0</v>
      </c>
      <c r="GH18" s="730">
        <v>2</v>
      </c>
      <c r="GI18" s="739">
        <v>2</v>
      </c>
      <c r="GJ18" s="819">
        <v>5.4</v>
      </c>
      <c r="GK18" s="822">
        <v>3</v>
      </c>
      <c r="GL18" s="736"/>
      <c r="GM18" s="28">
        <f t="shared" si="108"/>
        <v>4</v>
      </c>
      <c r="GN18" s="29">
        <f t="shared" si="109"/>
        <v>4</v>
      </c>
      <c r="GO18" s="501" t="str">
        <f t="shared" si="110"/>
        <v>4.0</v>
      </c>
      <c r="GP18" s="30" t="str">
        <f t="shared" si="111"/>
        <v>D</v>
      </c>
      <c r="GQ18" s="31">
        <f t="shared" si="112"/>
        <v>1</v>
      </c>
      <c r="GR18" s="31" t="str">
        <f t="shared" si="113"/>
        <v>1.0</v>
      </c>
      <c r="GS18" s="42">
        <v>3</v>
      </c>
      <c r="GT18" s="43">
        <v>3</v>
      </c>
      <c r="GU18" s="829">
        <v>6.2</v>
      </c>
      <c r="GV18" s="822">
        <v>8</v>
      </c>
      <c r="GW18" s="736"/>
      <c r="GX18" s="725">
        <f t="shared" si="114"/>
        <v>7.3</v>
      </c>
      <c r="GY18" s="726">
        <f t="shared" si="115"/>
        <v>7.3</v>
      </c>
      <c r="GZ18" s="727" t="str">
        <f t="shared" si="116"/>
        <v>7.3</v>
      </c>
      <c r="HA18" s="728" t="str">
        <f t="shared" si="117"/>
        <v>B</v>
      </c>
      <c r="HB18" s="729">
        <f t="shared" si="118"/>
        <v>3</v>
      </c>
      <c r="HC18" s="729" t="str">
        <f t="shared" si="119"/>
        <v>3.0</v>
      </c>
      <c r="HD18" s="730">
        <v>4</v>
      </c>
      <c r="HE18" s="739">
        <v>4</v>
      </c>
      <c r="HF18" s="819">
        <v>6.4</v>
      </c>
      <c r="HG18" s="822">
        <v>6</v>
      </c>
      <c r="HH18" s="736"/>
      <c r="HI18" s="725">
        <f t="shared" si="120"/>
        <v>6.2</v>
      </c>
      <c r="HJ18" s="726">
        <f t="shared" si="121"/>
        <v>6.2</v>
      </c>
      <c r="HK18" s="727" t="str">
        <f t="shared" si="122"/>
        <v>6.2</v>
      </c>
      <c r="HL18" s="728" t="str">
        <f t="shared" si="123"/>
        <v>C</v>
      </c>
      <c r="HM18" s="729">
        <f t="shared" si="124"/>
        <v>2</v>
      </c>
      <c r="HN18" s="729" t="str">
        <f t="shared" si="125"/>
        <v>2.0</v>
      </c>
      <c r="HO18" s="730">
        <v>2</v>
      </c>
      <c r="HP18" s="739">
        <v>2</v>
      </c>
      <c r="HQ18" s="741">
        <v>7.2</v>
      </c>
      <c r="HR18" s="733">
        <v>7</v>
      </c>
      <c r="HS18" s="736"/>
      <c r="HT18" s="725">
        <f t="shared" si="126"/>
        <v>7.1</v>
      </c>
      <c r="HU18" s="726">
        <f t="shared" si="127"/>
        <v>7.1</v>
      </c>
      <c r="HV18" s="717" t="str">
        <f t="shared" si="128"/>
        <v>7.1</v>
      </c>
      <c r="HW18" s="728" t="str">
        <f t="shared" si="129"/>
        <v>B</v>
      </c>
      <c r="HX18" s="729">
        <f t="shared" si="130"/>
        <v>3</v>
      </c>
      <c r="HY18" s="729" t="str">
        <f t="shared" si="131"/>
        <v>3.0</v>
      </c>
      <c r="HZ18" s="730">
        <v>5</v>
      </c>
      <c r="IA18" s="739">
        <v>5</v>
      </c>
      <c r="IB18" s="741">
        <v>7</v>
      </c>
      <c r="IC18" s="741">
        <v>7</v>
      </c>
      <c r="ID18" s="736"/>
      <c r="IE18" s="725">
        <f t="shared" si="132"/>
        <v>7</v>
      </c>
      <c r="IF18" s="726">
        <f t="shared" si="133"/>
        <v>7</v>
      </c>
      <c r="IG18" s="727" t="str">
        <f t="shared" si="134"/>
        <v>7.0</v>
      </c>
      <c r="IH18" s="728" t="str">
        <f t="shared" si="135"/>
        <v>B</v>
      </c>
      <c r="II18" s="729">
        <f t="shared" si="136"/>
        <v>3</v>
      </c>
      <c r="IJ18" s="729" t="str">
        <f t="shared" si="137"/>
        <v>3.0</v>
      </c>
      <c r="IK18" s="730">
        <v>1</v>
      </c>
      <c r="IL18" s="739">
        <v>1</v>
      </c>
      <c r="IM18" s="741">
        <v>6.3</v>
      </c>
      <c r="IN18" s="723">
        <v>8</v>
      </c>
      <c r="IO18" s="736"/>
      <c r="IP18" s="725">
        <f t="shared" si="138"/>
        <v>7.3</v>
      </c>
      <c r="IQ18" s="726">
        <f t="shared" si="139"/>
        <v>7.3</v>
      </c>
      <c r="IR18" s="727" t="str">
        <f t="shared" si="140"/>
        <v>7.3</v>
      </c>
      <c r="IS18" s="728" t="str">
        <f t="shared" si="141"/>
        <v>B</v>
      </c>
      <c r="IT18" s="729">
        <f t="shared" si="142"/>
        <v>3</v>
      </c>
      <c r="IU18" s="729" t="str">
        <f t="shared" si="143"/>
        <v>3.0</v>
      </c>
      <c r="IV18" s="730">
        <v>3</v>
      </c>
      <c r="IW18" s="739">
        <v>3</v>
      </c>
      <c r="IX18" s="741">
        <v>7</v>
      </c>
      <c r="IY18" s="741">
        <v>7</v>
      </c>
      <c r="IZ18" s="736"/>
      <c r="JA18" s="725">
        <f t="shared" si="144"/>
        <v>7</v>
      </c>
      <c r="JB18" s="726">
        <f t="shared" si="145"/>
        <v>7</v>
      </c>
      <c r="JC18" s="727" t="str">
        <f t="shared" si="146"/>
        <v>7.0</v>
      </c>
      <c r="JD18" s="728" t="str">
        <f t="shared" si="147"/>
        <v>B</v>
      </c>
      <c r="JE18" s="729">
        <f t="shared" si="148"/>
        <v>3</v>
      </c>
      <c r="JF18" s="729" t="str">
        <f t="shared" si="149"/>
        <v>3.0</v>
      </c>
      <c r="JG18" s="730">
        <v>2</v>
      </c>
      <c r="JH18" s="739">
        <v>2</v>
      </c>
      <c r="JI18" s="742">
        <f t="shared" si="150"/>
        <v>22</v>
      </c>
      <c r="JJ18" s="734">
        <f t="shared" si="151"/>
        <v>2.5454545454545454</v>
      </c>
      <c r="JK18" s="735" t="str">
        <f t="shared" si="152"/>
        <v>2.55</v>
      </c>
    </row>
    <row r="19" spans="1:271" ht="18.75" x14ac:dyDescent="0.3">
      <c r="A19" s="5">
        <v>19</v>
      </c>
      <c r="B19" s="11" t="s">
        <v>235</v>
      </c>
      <c r="C19" s="270" t="s">
        <v>253</v>
      </c>
      <c r="D19" s="286" t="s">
        <v>264</v>
      </c>
      <c r="E19" s="287" t="s">
        <v>48</v>
      </c>
      <c r="F19" s="276"/>
      <c r="G19" s="288" t="s">
        <v>297</v>
      </c>
      <c r="H19" s="276" t="s">
        <v>169</v>
      </c>
      <c r="I19" s="276" t="s">
        <v>179</v>
      </c>
      <c r="J19" s="146">
        <v>7.4</v>
      </c>
      <c r="K19" s="1" t="str">
        <f t="shared" si="153"/>
        <v>B</v>
      </c>
      <c r="L19" s="2">
        <f t="shared" si="154"/>
        <v>3</v>
      </c>
      <c r="M19" s="172" t="str">
        <f t="shared" si="155"/>
        <v>3.0</v>
      </c>
      <c r="N19" s="146">
        <v>7.3</v>
      </c>
      <c r="O19" s="1" t="str">
        <f t="shared" si="156"/>
        <v>B</v>
      </c>
      <c r="P19" s="2">
        <f t="shared" si="157"/>
        <v>3</v>
      </c>
      <c r="Q19" s="170" t="str">
        <f t="shared" si="158"/>
        <v>3.0</v>
      </c>
      <c r="R19" s="48">
        <v>7.5</v>
      </c>
      <c r="S19" s="55">
        <v>10</v>
      </c>
      <c r="T19" s="55"/>
      <c r="U19" s="28">
        <f t="shared" si="9"/>
        <v>9</v>
      </c>
      <c r="V19" s="29">
        <f t="shared" si="10"/>
        <v>9</v>
      </c>
      <c r="W19" s="325" t="str">
        <f t="shared" si="11"/>
        <v>9.0</v>
      </c>
      <c r="X19" s="30" t="str">
        <f t="shared" si="12"/>
        <v>A</v>
      </c>
      <c r="Y19" s="31">
        <f t="shared" si="13"/>
        <v>4</v>
      </c>
      <c r="Z19" s="31" t="str">
        <f t="shared" si="14"/>
        <v>4.0</v>
      </c>
      <c r="AA19" s="42">
        <v>4</v>
      </c>
      <c r="AB19" s="43">
        <v>4</v>
      </c>
      <c r="AC19" s="150">
        <v>7.4</v>
      </c>
      <c r="AD19" s="93">
        <v>7</v>
      </c>
      <c r="AE19" s="93"/>
      <c r="AF19" s="28">
        <f t="shared" si="15"/>
        <v>7.2</v>
      </c>
      <c r="AG19" s="29">
        <f t="shared" si="16"/>
        <v>7.2</v>
      </c>
      <c r="AH19" s="325" t="str">
        <f t="shared" si="17"/>
        <v>7.2</v>
      </c>
      <c r="AI19" s="30" t="str">
        <f t="shared" si="18"/>
        <v>B</v>
      </c>
      <c r="AJ19" s="31">
        <f t="shared" si="19"/>
        <v>3</v>
      </c>
      <c r="AK19" s="31" t="str">
        <f t="shared" si="20"/>
        <v>3.0</v>
      </c>
      <c r="AL19" s="42">
        <v>4</v>
      </c>
      <c r="AM19" s="43">
        <v>4</v>
      </c>
      <c r="AN19" s="150">
        <v>9</v>
      </c>
      <c r="AO19" s="93">
        <v>8</v>
      </c>
      <c r="AP19" s="243"/>
      <c r="AQ19" s="28">
        <f t="shared" si="21"/>
        <v>8.4</v>
      </c>
      <c r="AR19" s="463">
        <f t="shared" si="22"/>
        <v>8.4</v>
      </c>
      <c r="AS19" s="325" t="str">
        <f t="shared" si="159"/>
        <v>8.4</v>
      </c>
      <c r="AT19" s="30" t="str">
        <f t="shared" si="24"/>
        <v>B+</v>
      </c>
      <c r="AU19" s="31">
        <f t="shared" si="25"/>
        <v>3.5</v>
      </c>
      <c r="AV19" s="31" t="str">
        <f t="shared" si="160"/>
        <v>3.5</v>
      </c>
      <c r="AW19" s="42">
        <v>2</v>
      </c>
      <c r="AX19" s="43">
        <v>2</v>
      </c>
      <c r="AY19" s="48">
        <v>8.6999999999999993</v>
      </c>
      <c r="AZ19" s="70">
        <v>6</v>
      </c>
      <c r="BA19" s="70"/>
      <c r="BB19" s="28">
        <f t="shared" si="27"/>
        <v>7.1</v>
      </c>
      <c r="BC19" s="29">
        <f t="shared" si="28"/>
        <v>7.1</v>
      </c>
      <c r="BD19" s="325" t="str">
        <f t="shared" si="29"/>
        <v>7.1</v>
      </c>
      <c r="BE19" s="30" t="str">
        <f t="shared" si="30"/>
        <v>B</v>
      </c>
      <c r="BF19" s="31">
        <f t="shared" si="31"/>
        <v>3</v>
      </c>
      <c r="BG19" s="31" t="str">
        <f t="shared" si="32"/>
        <v>3.0</v>
      </c>
      <c r="BH19" s="42">
        <v>1</v>
      </c>
      <c r="BI19" s="43">
        <v>1</v>
      </c>
      <c r="BJ19" s="411">
        <v>7.8</v>
      </c>
      <c r="BK19" s="308">
        <v>9</v>
      </c>
      <c r="BL19" s="308"/>
      <c r="BM19" s="225">
        <f t="shared" si="33"/>
        <v>8.5</v>
      </c>
      <c r="BN19" s="29">
        <f t="shared" si="34"/>
        <v>8.5</v>
      </c>
      <c r="BO19" s="325" t="str">
        <f t="shared" si="35"/>
        <v>8.5</v>
      </c>
      <c r="BP19" s="227" t="str">
        <f t="shared" si="0"/>
        <v>A</v>
      </c>
      <c r="BQ19" s="226">
        <f t="shared" si="1"/>
        <v>4</v>
      </c>
      <c r="BR19" s="226" t="str">
        <f t="shared" si="2"/>
        <v>4.0</v>
      </c>
      <c r="BS19" s="157">
        <v>3</v>
      </c>
      <c r="BT19" s="43">
        <v>3</v>
      </c>
      <c r="BU19" s="150">
        <v>6.7</v>
      </c>
      <c r="BV19" s="70">
        <v>7</v>
      </c>
      <c r="BW19" s="70"/>
      <c r="BX19" s="28">
        <f t="shared" si="36"/>
        <v>6.9</v>
      </c>
      <c r="BY19" s="29">
        <f t="shared" si="37"/>
        <v>6.9</v>
      </c>
      <c r="BZ19" s="325" t="str">
        <f t="shared" si="161"/>
        <v>6.9</v>
      </c>
      <c r="CA19" s="30" t="str">
        <f t="shared" si="39"/>
        <v>C+</v>
      </c>
      <c r="CB19" s="31">
        <f t="shared" si="40"/>
        <v>2.5</v>
      </c>
      <c r="CC19" s="31" t="str">
        <f t="shared" si="162"/>
        <v>2.5</v>
      </c>
      <c r="CD19" s="42">
        <v>2</v>
      </c>
      <c r="CE19" s="43">
        <v>2</v>
      </c>
      <c r="CF19" s="84">
        <f t="shared" si="42"/>
        <v>16</v>
      </c>
      <c r="CG19" s="87">
        <f t="shared" si="43"/>
        <v>3.4375</v>
      </c>
      <c r="CH19" s="88" t="str">
        <f t="shared" si="44"/>
        <v>3.44</v>
      </c>
      <c r="CI19" s="64" t="str">
        <f t="shared" si="45"/>
        <v>Lên lớp</v>
      </c>
      <c r="CJ19" s="128">
        <f t="shared" si="46"/>
        <v>16</v>
      </c>
      <c r="CK19" s="129">
        <f t="shared" si="47"/>
        <v>3.4375</v>
      </c>
      <c r="CL19" s="64" t="str">
        <f t="shared" si="48"/>
        <v>Lên lớp</v>
      </c>
      <c r="CM19" s="504"/>
      <c r="CN19" s="48">
        <v>7.2</v>
      </c>
      <c r="CO19" s="70">
        <v>6</v>
      </c>
      <c r="CP19" s="70"/>
      <c r="CQ19" s="28">
        <f t="shared" si="49"/>
        <v>6.5</v>
      </c>
      <c r="CR19" s="29">
        <f t="shared" si="50"/>
        <v>6.5</v>
      </c>
      <c r="CS19" s="501" t="str">
        <f t="shared" si="51"/>
        <v>6.5</v>
      </c>
      <c r="CT19" s="30" t="str">
        <f t="shared" si="52"/>
        <v>C+</v>
      </c>
      <c r="CU19" s="31">
        <f t="shared" si="53"/>
        <v>2.5</v>
      </c>
      <c r="CV19" s="31" t="str">
        <f t="shared" si="54"/>
        <v>2.5</v>
      </c>
      <c r="CW19" s="42">
        <v>2</v>
      </c>
      <c r="CX19" s="43">
        <v>2</v>
      </c>
      <c r="CY19" s="214">
        <v>6.6</v>
      </c>
      <c r="CZ19" s="73">
        <v>6</v>
      </c>
      <c r="DA19" s="73"/>
      <c r="DB19" s="28">
        <f t="shared" si="55"/>
        <v>6.2</v>
      </c>
      <c r="DC19" s="29">
        <f t="shared" si="56"/>
        <v>6.2</v>
      </c>
      <c r="DD19" s="501" t="str">
        <f t="shared" si="57"/>
        <v>6.2</v>
      </c>
      <c r="DE19" s="30" t="str">
        <f t="shared" si="58"/>
        <v>C</v>
      </c>
      <c r="DF19" s="31">
        <f t="shared" si="59"/>
        <v>2</v>
      </c>
      <c r="DG19" s="31" t="str">
        <f t="shared" si="60"/>
        <v>2.0</v>
      </c>
      <c r="DH19" s="42">
        <v>2</v>
      </c>
      <c r="DI19" s="43">
        <v>2</v>
      </c>
      <c r="DJ19" s="48">
        <v>5</v>
      </c>
      <c r="DK19" s="70">
        <v>6</v>
      </c>
      <c r="DL19" s="70"/>
      <c r="DM19" s="28">
        <f t="shared" si="61"/>
        <v>5.6</v>
      </c>
      <c r="DN19" s="29">
        <f t="shared" si="62"/>
        <v>5.6</v>
      </c>
      <c r="DO19" s="501" t="str">
        <f t="shared" si="63"/>
        <v>5.6</v>
      </c>
      <c r="DP19" s="30" t="str">
        <f t="shared" si="64"/>
        <v>C</v>
      </c>
      <c r="DQ19" s="31">
        <f t="shared" si="65"/>
        <v>2</v>
      </c>
      <c r="DR19" s="31" t="str">
        <f t="shared" si="66"/>
        <v>2.0</v>
      </c>
      <c r="DS19" s="42">
        <v>2</v>
      </c>
      <c r="DT19" s="43">
        <v>2</v>
      </c>
      <c r="DU19" s="48">
        <v>8.8000000000000007</v>
      </c>
      <c r="DV19" s="70">
        <v>8</v>
      </c>
      <c r="DW19" s="70"/>
      <c r="DX19" s="28">
        <f t="shared" si="67"/>
        <v>8.3000000000000007</v>
      </c>
      <c r="DY19" s="29">
        <f t="shared" si="68"/>
        <v>8.3000000000000007</v>
      </c>
      <c r="DZ19" s="501" t="str">
        <f t="shared" si="69"/>
        <v>8.3</v>
      </c>
      <c r="EA19" s="30" t="str">
        <f t="shared" si="70"/>
        <v>B+</v>
      </c>
      <c r="EB19" s="31">
        <f t="shared" si="71"/>
        <v>3.5</v>
      </c>
      <c r="EC19" s="31" t="str">
        <f t="shared" si="72"/>
        <v>3.5</v>
      </c>
      <c r="ED19" s="42">
        <v>2</v>
      </c>
      <c r="EE19" s="43">
        <v>2</v>
      </c>
      <c r="EF19" s="48">
        <v>6.4</v>
      </c>
      <c r="EG19" s="602">
        <v>7</v>
      </c>
      <c r="EH19" s="55"/>
      <c r="EI19" s="28">
        <f t="shared" si="73"/>
        <v>6.8</v>
      </c>
      <c r="EJ19" s="29">
        <f t="shared" si="74"/>
        <v>6.8</v>
      </c>
      <c r="EK19" s="501" t="str">
        <f t="shared" si="75"/>
        <v>6.8</v>
      </c>
      <c r="EL19" s="30" t="str">
        <f t="shared" si="76"/>
        <v>C+</v>
      </c>
      <c r="EM19" s="31">
        <f t="shared" si="77"/>
        <v>2.5</v>
      </c>
      <c r="EN19" s="31" t="str">
        <f t="shared" si="78"/>
        <v>2.5</v>
      </c>
      <c r="EO19" s="42">
        <v>3</v>
      </c>
      <c r="EP19" s="43">
        <v>3</v>
      </c>
      <c r="EQ19" s="48">
        <v>6.6</v>
      </c>
      <c r="ER19" s="70">
        <v>5</v>
      </c>
      <c r="ES19" s="70"/>
      <c r="ET19" s="28">
        <f t="shared" si="79"/>
        <v>5.6</v>
      </c>
      <c r="EU19" s="29">
        <f t="shared" si="80"/>
        <v>5.6</v>
      </c>
      <c r="EV19" s="501" t="str">
        <f t="shared" si="81"/>
        <v>5.6</v>
      </c>
      <c r="EW19" s="30" t="str">
        <f t="shared" si="82"/>
        <v>C</v>
      </c>
      <c r="EX19" s="31">
        <f t="shared" si="83"/>
        <v>2</v>
      </c>
      <c r="EY19" s="31" t="str">
        <f t="shared" si="84"/>
        <v>2.0</v>
      </c>
      <c r="EZ19" s="42">
        <v>4</v>
      </c>
      <c r="FA19" s="43">
        <v>4</v>
      </c>
      <c r="FB19" s="48">
        <v>6.7</v>
      </c>
      <c r="FC19" s="55">
        <v>6</v>
      </c>
      <c r="FD19" s="55"/>
      <c r="FE19" s="28">
        <f t="shared" si="85"/>
        <v>6.3</v>
      </c>
      <c r="FF19" s="29">
        <f t="shared" si="86"/>
        <v>6.3</v>
      </c>
      <c r="FG19" s="501" t="str">
        <f t="shared" si="87"/>
        <v>6.3</v>
      </c>
      <c r="FH19" s="30" t="str">
        <f t="shared" si="88"/>
        <v>C</v>
      </c>
      <c r="FI19" s="31">
        <f t="shared" si="89"/>
        <v>2</v>
      </c>
      <c r="FJ19" s="31" t="str">
        <f t="shared" si="90"/>
        <v>2.0</v>
      </c>
      <c r="FK19" s="42">
        <v>4</v>
      </c>
      <c r="FL19" s="43">
        <v>4</v>
      </c>
      <c r="FM19" s="694">
        <f t="shared" si="91"/>
        <v>19</v>
      </c>
      <c r="FN19" s="695">
        <f t="shared" si="92"/>
        <v>2.2894736842105261</v>
      </c>
      <c r="FO19" s="696" t="str">
        <f t="shared" si="93"/>
        <v>2.29</v>
      </c>
      <c r="FP19" s="697" t="str">
        <f t="shared" si="94"/>
        <v>Lên lớp</v>
      </c>
      <c r="FQ19" s="698">
        <f t="shared" si="95"/>
        <v>35</v>
      </c>
      <c r="FR19" s="695">
        <f t="shared" si="96"/>
        <v>2.8142857142857145</v>
      </c>
      <c r="FS19" s="696" t="str">
        <f t="shared" si="97"/>
        <v>2.81</v>
      </c>
      <c r="FT19" s="699">
        <f t="shared" si="98"/>
        <v>35</v>
      </c>
      <c r="FU19" s="700">
        <f t="shared" si="99"/>
        <v>7.12</v>
      </c>
      <c r="FV19" s="701">
        <f t="shared" si="100"/>
        <v>2.8142857142857145</v>
      </c>
      <c r="FW19" s="738" t="str">
        <f t="shared" si="101"/>
        <v>Lên lớp</v>
      </c>
      <c r="FX19" s="810"/>
      <c r="FY19" s="854">
        <v>7.2</v>
      </c>
      <c r="FZ19" s="822">
        <v>7</v>
      </c>
      <c r="GA19" s="736"/>
      <c r="GB19" s="725">
        <f t="shared" si="102"/>
        <v>7.1</v>
      </c>
      <c r="GC19" s="726">
        <f t="shared" si="103"/>
        <v>7.1</v>
      </c>
      <c r="GD19" s="727" t="str">
        <f t="shared" si="104"/>
        <v>7.1</v>
      </c>
      <c r="GE19" s="728" t="str">
        <f t="shared" si="105"/>
        <v>B</v>
      </c>
      <c r="GF19" s="729">
        <f t="shared" si="106"/>
        <v>3</v>
      </c>
      <c r="GG19" s="729" t="str">
        <f t="shared" si="107"/>
        <v>3.0</v>
      </c>
      <c r="GH19" s="730">
        <v>2</v>
      </c>
      <c r="GI19" s="739">
        <v>2</v>
      </c>
      <c r="GJ19" s="819">
        <v>6.7</v>
      </c>
      <c r="GK19" s="822">
        <v>6</v>
      </c>
      <c r="GL19" s="736"/>
      <c r="GM19" s="28">
        <f t="shared" si="108"/>
        <v>6.3</v>
      </c>
      <c r="GN19" s="29">
        <f t="shared" si="109"/>
        <v>6.3</v>
      </c>
      <c r="GO19" s="501" t="str">
        <f t="shared" si="110"/>
        <v>6.3</v>
      </c>
      <c r="GP19" s="30" t="str">
        <f t="shared" si="111"/>
        <v>C</v>
      </c>
      <c r="GQ19" s="31">
        <f t="shared" si="112"/>
        <v>2</v>
      </c>
      <c r="GR19" s="31" t="str">
        <f t="shared" si="113"/>
        <v>2.0</v>
      </c>
      <c r="GS19" s="42">
        <v>3</v>
      </c>
      <c r="GT19" s="43">
        <v>3</v>
      </c>
      <c r="GU19" s="829">
        <v>6.6</v>
      </c>
      <c r="GV19" s="822">
        <v>8</v>
      </c>
      <c r="GW19" s="736"/>
      <c r="GX19" s="725">
        <f t="shared" si="114"/>
        <v>7.4</v>
      </c>
      <c r="GY19" s="726">
        <f t="shared" si="115"/>
        <v>7.4</v>
      </c>
      <c r="GZ19" s="727" t="str">
        <f t="shared" si="116"/>
        <v>7.4</v>
      </c>
      <c r="HA19" s="728" t="str">
        <f t="shared" si="117"/>
        <v>B</v>
      </c>
      <c r="HB19" s="729">
        <f t="shared" si="118"/>
        <v>3</v>
      </c>
      <c r="HC19" s="729" t="str">
        <f t="shared" si="119"/>
        <v>3.0</v>
      </c>
      <c r="HD19" s="730">
        <v>4</v>
      </c>
      <c r="HE19" s="739">
        <v>4</v>
      </c>
      <c r="HF19" s="819">
        <v>5.8</v>
      </c>
      <c r="HG19" s="822">
        <v>7</v>
      </c>
      <c r="HH19" s="736"/>
      <c r="HI19" s="725">
        <f t="shared" si="120"/>
        <v>6.5</v>
      </c>
      <c r="HJ19" s="726">
        <f t="shared" si="121"/>
        <v>6.5</v>
      </c>
      <c r="HK19" s="727" t="str">
        <f t="shared" si="122"/>
        <v>6.5</v>
      </c>
      <c r="HL19" s="728" t="str">
        <f t="shared" si="123"/>
        <v>C+</v>
      </c>
      <c r="HM19" s="729">
        <f t="shared" si="124"/>
        <v>2.5</v>
      </c>
      <c r="HN19" s="729" t="str">
        <f t="shared" si="125"/>
        <v>2.5</v>
      </c>
      <c r="HO19" s="730">
        <v>2</v>
      </c>
      <c r="HP19" s="739">
        <v>2</v>
      </c>
      <c r="HQ19" s="741">
        <v>7.2</v>
      </c>
      <c r="HR19" s="733">
        <v>7</v>
      </c>
      <c r="HS19" s="736"/>
      <c r="HT19" s="725">
        <f t="shared" si="126"/>
        <v>7.1</v>
      </c>
      <c r="HU19" s="726">
        <f t="shared" si="127"/>
        <v>7.1</v>
      </c>
      <c r="HV19" s="717" t="str">
        <f t="shared" si="128"/>
        <v>7.1</v>
      </c>
      <c r="HW19" s="728" t="str">
        <f t="shared" si="129"/>
        <v>B</v>
      </c>
      <c r="HX19" s="729">
        <f t="shared" si="130"/>
        <v>3</v>
      </c>
      <c r="HY19" s="729" t="str">
        <f t="shared" si="131"/>
        <v>3.0</v>
      </c>
      <c r="HZ19" s="730">
        <v>5</v>
      </c>
      <c r="IA19" s="739">
        <v>5</v>
      </c>
      <c r="IB19" s="741">
        <v>7.7</v>
      </c>
      <c r="IC19" s="741">
        <v>7</v>
      </c>
      <c r="ID19" s="736"/>
      <c r="IE19" s="725">
        <f t="shared" si="132"/>
        <v>7.3</v>
      </c>
      <c r="IF19" s="726">
        <f t="shared" si="133"/>
        <v>7.3</v>
      </c>
      <c r="IG19" s="727" t="str">
        <f t="shared" si="134"/>
        <v>7.3</v>
      </c>
      <c r="IH19" s="728" t="str">
        <f t="shared" si="135"/>
        <v>B</v>
      </c>
      <c r="II19" s="729">
        <f t="shared" si="136"/>
        <v>3</v>
      </c>
      <c r="IJ19" s="729" t="str">
        <f t="shared" si="137"/>
        <v>3.0</v>
      </c>
      <c r="IK19" s="730">
        <v>1</v>
      </c>
      <c r="IL19" s="739">
        <v>1</v>
      </c>
      <c r="IM19" s="741">
        <v>7.3</v>
      </c>
      <c r="IN19" s="723">
        <v>8</v>
      </c>
      <c r="IO19" s="736"/>
      <c r="IP19" s="725">
        <f t="shared" si="138"/>
        <v>7.7</v>
      </c>
      <c r="IQ19" s="726">
        <f t="shared" si="139"/>
        <v>7.7</v>
      </c>
      <c r="IR19" s="727" t="str">
        <f t="shared" si="140"/>
        <v>7.7</v>
      </c>
      <c r="IS19" s="728" t="str">
        <f t="shared" si="141"/>
        <v>B</v>
      </c>
      <c r="IT19" s="729">
        <f t="shared" si="142"/>
        <v>3</v>
      </c>
      <c r="IU19" s="729" t="str">
        <f t="shared" si="143"/>
        <v>3.0</v>
      </c>
      <c r="IV19" s="730">
        <v>3</v>
      </c>
      <c r="IW19" s="739">
        <v>3</v>
      </c>
      <c r="IX19" s="741">
        <v>7.5</v>
      </c>
      <c r="IY19" s="741">
        <v>8</v>
      </c>
      <c r="IZ19" s="736"/>
      <c r="JA19" s="725">
        <f t="shared" si="144"/>
        <v>7.8</v>
      </c>
      <c r="JB19" s="726">
        <f t="shared" si="145"/>
        <v>7.8</v>
      </c>
      <c r="JC19" s="727" t="str">
        <f t="shared" si="146"/>
        <v>7.8</v>
      </c>
      <c r="JD19" s="728" t="str">
        <f t="shared" si="147"/>
        <v>B</v>
      </c>
      <c r="JE19" s="729">
        <f t="shared" si="148"/>
        <v>3</v>
      </c>
      <c r="JF19" s="729" t="str">
        <f t="shared" si="149"/>
        <v>3.0</v>
      </c>
      <c r="JG19" s="730">
        <v>2</v>
      </c>
      <c r="JH19" s="739">
        <v>2</v>
      </c>
      <c r="JI19" s="742">
        <f t="shared" si="150"/>
        <v>22</v>
      </c>
      <c r="JJ19" s="734">
        <f t="shared" si="151"/>
        <v>2.8181818181818183</v>
      </c>
      <c r="JK19" s="735" t="str">
        <f t="shared" si="152"/>
        <v>2.82</v>
      </c>
    </row>
    <row r="20" spans="1:271" ht="18.75" x14ac:dyDescent="0.3">
      <c r="A20" s="5">
        <v>20</v>
      </c>
      <c r="B20" s="11" t="s">
        <v>235</v>
      </c>
      <c r="C20" s="270" t="s">
        <v>254</v>
      </c>
      <c r="D20" s="286" t="s">
        <v>277</v>
      </c>
      <c r="E20" s="287" t="s">
        <v>278</v>
      </c>
      <c r="F20" s="276"/>
      <c r="G20" s="288" t="s">
        <v>298</v>
      </c>
      <c r="H20" s="276" t="s">
        <v>169</v>
      </c>
      <c r="I20" s="276" t="s">
        <v>303</v>
      </c>
      <c r="J20" s="146">
        <v>9</v>
      </c>
      <c r="K20" s="1" t="str">
        <f t="shared" si="153"/>
        <v>A</v>
      </c>
      <c r="L20" s="2">
        <f t="shared" si="154"/>
        <v>4</v>
      </c>
      <c r="M20" s="172" t="str">
        <f t="shared" si="155"/>
        <v>4.0</v>
      </c>
      <c r="N20" s="146">
        <v>8</v>
      </c>
      <c r="O20" s="1" t="str">
        <f t="shared" si="156"/>
        <v>B+</v>
      </c>
      <c r="P20" s="2">
        <f t="shared" si="157"/>
        <v>3.5</v>
      </c>
      <c r="Q20" s="170" t="str">
        <f t="shared" si="158"/>
        <v>3.5</v>
      </c>
      <c r="R20" s="48">
        <v>8.5</v>
      </c>
      <c r="S20" s="55">
        <v>8</v>
      </c>
      <c r="T20" s="55"/>
      <c r="U20" s="28">
        <f t="shared" si="9"/>
        <v>8.1999999999999993</v>
      </c>
      <c r="V20" s="29">
        <f t="shared" si="10"/>
        <v>8.1999999999999993</v>
      </c>
      <c r="W20" s="325" t="str">
        <f t="shared" si="11"/>
        <v>8.2</v>
      </c>
      <c r="X20" s="30" t="str">
        <f t="shared" si="12"/>
        <v>B+</v>
      </c>
      <c r="Y20" s="31">
        <f t="shared" si="13"/>
        <v>3.5</v>
      </c>
      <c r="Z20" s="31" t="str">
        <f t="shared" si="14"/>
        <v>3.5</v>
      </c>
      <c r="AA20" s="42">
        <v>4</v>
      </c>
      <c r="AB20" s="43">
        <v>4</v>
      </c>
      <c r="AC20" s="150">
        <v>7.2</v>
      </c>
      <c r="AD20" s="93">
        <v>3</v>
      </c>
      <c r="AE20" s="93"/>
      <c r="AF20" s="28">
        <f t="shared" si="15"/>
        <v>4.7</v>
      </c>
      <c r="AG20" s="29">
        <f t="shared" si="16"/>
        <v>4.7</v>
      </c>
      <c r="AH20" s="325" t="str">
        <f t="shared" si="17"/>
        <v>4.7</v>
      </c>
      <c r="AI20" s="30" t="str">
        <f t="shared" si="18"/>
        <v>D</v>
      </c>
      <c r="AJ20" s="31">
        <f t="shared" si="19"/>
        <v>1</v>
      </c>
      <c r="AK20" s="31" t="str">
        <f t="shared" si="20"/>
        <v>1.0</v>
      </c>
      <c r="AL20" s="42">
        <v>4</v>
      </c>
      <c r="AM20" s="43">
        <v>4</v>
      </c>
      <c r="AN20" s="150">
        <v>8.3000000000000007</v>
      </c>
      <c r="AO20" s="93">
        <v>7</v>
      </c>
      <c r="AP20" s="243"/>
      <c r="AQ20" s="28">
        <f t="shared" si="21"/>
        <v>7.5</v>
      </c>
      <c r="AR20" s="463">
        <f t="shared" si="22"/>
        <v>7.5</v>
      </c>
      <c r="AS20" s="325" t="str">
        <f t="shared" si="159"/>
        <v>7.5</v>
      </c>
      <c r="AT20" s="30" t="str">
        <f t="shared" si="24"/>
        <v>B</v>
      </c>
      <c r="AU20" s="31">
        <f t="shared" si="25"/>
        <v>3</v>
      </c>
      <c r="AV20" s="31" t="str">
        <f t="shared" si="160"/>
        <v>3.0</v>
      </c>
      <c r="AW20" s="42">
        <v>2</v>
      </c>
      <c r="AX20" s="43">
        <v>2</v>
      </c>
      <c r="AY20" s="48">
        <v>8</v>
      </c>
      <c r="AZ20" s="70">
        <v>8</v>
      </c>
      <c r="BA20" s="70"/>
      <c r="BB20" s="28">
        <f t="shared" si="27"/>
        <v>8</v>
      </c>
      <c r="BC20" s="29">
        <f t="shared" si="28"/>
        <v>8</v>
      </c>
      <c r="BD20" s="325" t="str">
        <f t="shared" si="29"/>
        <v>8.0</v>
      </c>
      <c r="BE20" s="30" t="str">
        <f t="shared" si="30"/>
        <v>B+</v>
      </c>
      <c r="BF20" s="31">
        <f t="shared" si="31"/>
        <v>3.5</v>
      </c>
      <c r="BG20" s="31" t="str">
        <f t="shared" si="32"/>
        <v>3.5</v>
      </c>
      <c r="BH20" s="42">
        <v>1</v>
      </c>
      <c r="BI20" s="43">
        <v>1</v>
      </c>
      <c r="BJ20" s="411">
        <v>8.1999999999999993</v>
      </c>
      <c r="BK20" s="308">
        <v>9</v>
      </c>
      <c r="BL20" s="308"/>
      <c r="BM20" s="225">
        <f t="shared" si="33"/>
        <v>8.6999999999999993</v>
      </c>
      <c r="BN20" s="29">
        <f t="shared" si="34"/>
        <v>8.6999999999999993</v>
      </c>
      <c r="BO20" s="325" t="str">
        <f t="shared" si="35"/>
        <v>8.7</v>
      </c>
      <c r="BP20" s="227" t="str">
        <f t="shared" si="0"/>
        <v>A</v>
      </c>
      <c r="BQ20" s="226">
        <f t="shared" si="1"/>
        <v>4</v>
      </c>
      <c r="BR20" s="226" t="str">
        <f t="shared" si="2"/>
        <v>4.0</v>
      </c>
      <c r="BS20" s="157">
        <v>3</v>
      </c>
      <c r="BT20" s="43">
        <v>3</v>
      </c>
      <c r="BU20" s="150">
        <v>6</v>
      </c>
      <c r="BV20" s="70">
        <v>8</v>
      </c>
      <c r="BW20" s="70"/>
      <c r="BX20" s="28">
        <f t="shared" si="36"/>
        <v>7.2</v>
      </c>
      <c r="BY20" s="29">
        <f t="shared" si="37"/>
        <v>7.2</v>
      </c>
      <c r="BZ20" s="325" t="str">
        <f t="shared" si="161"/>
        <v>7.2</v>
      </c>
      <c r="CA20" s="30" t="str">
        <f t="shared" si="39"/>
        <v>B</v>
      </c>
      <c r="CB20" s="31">
        <f t="shared" si="40"/>
        <v>3</v>
      </c>
      <c r="CC20" s="31" t="str">
        <f t="shared" si="162"/>
        <v>3.0</v>
      </c>
      <c r="CD20" s="42">
        <v>2</v>
      </c>
      <c r="CE20" s="43">
        <v>2</v>
      </c>
      <c r="CF20" s="84">
        <f t="shared" si="42"/>
        <v>16</v>
      </c>
      <c r="CG20" s="87">
        <f t="shared" si="43"/>
        <v>2.84375</v>
      </c>
      <c r="CH20" s="88" t="str">
        <f t="shared" si="44"/>
        <v>2.84</v>
      </c>
      <c r="CI20" s="64" t="str">
        <f t="shared" si="45"/>
        <v>Lên lớp</v>
      </c>
      <c r="CJ20" s="128">
        <f t="shared" si="46"/>
        <v>16</v>
      </c>
      <c r="CK20" s="129">
        <f t="shared" si="47"/>
        <v>2.84375</v>
      </c>
      <c r="CL20" s="64" t="str">
        <f t="shared" si="48"/>
        <v>Lên lớp</v>
      </c>
      <c r="CM20" s="504"/>
      <c r="CN20" s="48">
        <v>8</v>
      </c>
      <c r="CO20" s="70">
        <v>7</v>
      </c>
      <c r="CP20" s="70"/>
      <c r="CQ20" s="28">
        <f t="shared" si="49"/>
        <v>7.4</v>
      </c>
      <c r="CR20" s="29">
        <f t="shared" si="50"/>
        <v>7.4</v>
      </c>
      <c r="CS20" s="501" t="str">
        <f t="shared" si="51"/>
        <v>7.4</v>
      </c>
      <c r="CT20" s="30" t="str">
        <f t="shared" si="52"/>
        <v>B</v>
      </c>
      <c r="CU20" s="31">
        <f t="shared" si="53"/>
        <v>3</v>
      </c>
      <c r="CV20" s="31" t="str">
        <f t="shared" si="54"/>
        <v>3.0</v>
      </c>
      <c r="CW20" s="42">
        <v>2</v>
      </c>
      <c r="CX20" s="43">
        <v>2</v>
      </c>
      <c r="CY20" s="214">
        <v>6.2</v>
      </c>
      <c r="CZ20" s="73">
        <v>8</v>
      </c>
      <c r="DA20" s="73"/>
      <c r="DB20" s="28">
        <f t="shared" si="55"/>
        <v>7.3</v>
      </c>
      <c r="DC20" s="29">
        <f t="shared" si="56"/>
        <v>7.3</v>
      </c>
      <c r="DD20" s="501" t="str">
        <f t="shared" si="57"/>
        <v>7.3</v>
      </c>
      <c r="DE20" s="30" t="str">
        <f t="shared" si="58"/>
        <v>B</v>
      </c>
      <c r="DF20" s="31">
        <f t="shared" si="59"/>
        <v>3</v>
      </c>
      <c r="DG20" s="31" t="str">
        <f t="shared" si="60"/>
        <v>3.0</v>
      </c>
      <c r="DH20" s="42">
        <v>2</v>
      </c>
      <c r="DI20" s="43">
        <v>2</v>
      </c>
      <c r="DJ20" s="48">
        <v>7.4</v>
      </c>
      <c r="DK20" s="70">
        <v>7</v>
      </c>
      <c r="DL20" s="70"/>
      <c r="DM20" s="28">
        <f t="shared" si="61"/>
        <v>7.2</v>
      </c>
      <c r="DN20" s="29">
        <f t="shared" si="62"/>
        <v>7.2</v>
      </c>
      <c r="DO20" s="501" t="str">
        <f t="shared" si="63"/>
        <v>7.2</v>
      </c>
      <c r="DP20" s="30" t="str">
        <f t="shared" si="64"/>
        <v>B</v>
      </c>
      <c r="DQ20" s="31">
        <f t="shared" si="65"/>
        <v>3</v>
      </c>
      <c r="DR20" s="31" t="str">
        <f t="shared" si="66"/>
        <v>3.0</v>
      </c>
      <c r="DS20" s="42">
        <v>2</v>
      </c>
      <c r="DT20" s="43">
        <v>2</v>
      </c>
      <c r="DU20" s="48">
        <v>7</v>
      </c>
      <c r="DV20" s="70">
        <v>6</v>
      </c>
      <c r="DW20" s="70"/>
      <c r="DX20" s="28">
        <f t="shared" si="67"/>
        <v>6.4</v>
      </c>
      <c r="DY20" s="29">
        <f t="shared" si="68"/>
        <v>6.4</v>
      </c>
      <c r="DZ20" s="501" t="str">
        <f t="shared" si="69"/>
        <v>6.4</v>
      </c>
      <c r="EA20" s="30" t="str">
        <f t="shared" si="70"/>
        <v>C</v>
      </c>
      <c r="EB20" s="31">
        <f t="shared" si="71"/>
        <v>2</v>
      </c>
      <c r="EC20" s="31" t="str">
        <f t="shared" si="72"/>
        <v>2.0</v>
      </c>
      <c r="ED20" s="42">
        <v>2</v>
      </c>
      <c r="EE20" s="43">
        <v>2</v>
      </c>
      <c r="EF20" s="48">
        <v>7.6</v>
      </c>
      <c r="EG20" s="602">
        <v>8</v>
      </c>
      <c r="EH20" s="55"/>
      <c r="EI20" s="28">
        <f t="shared" si="73"/>
        <v>7.8</v>
      </c>
      <c r="EJ20" s="29">
        <f t="shared" si="74"/>
        <v>7.8</v>
      </c>
      <c r="EK20" s="501" t="str">
        <f t="shared" si="75"/>
        <v>7.8</v>
      </c>
      <c r="EL20" s="30" t="str">
        <f t="shared" si="76"/>
        <v>B</v>
      </c>
      <c r="EM20" s="31">
        <f t="shared" si="77"/>
        <v>3</v>
      </c>
      <c r="EN20" s="31" t="str">
        <f t="shared" si="78"/>
        <v>3.0</v>
      </c>
      <c r="EO20" s="42">
        <v>3</v>
      </c>
      <c r="EP20" s="43">
        <v>3</v>
      </c>
      <c r="EQ20" s="48">
        <v>7.6</v>
      </c>
      <c r="ER20" s="70">
        <v>7</v>
      </c>
      <c r="ES20" s="70"/>
      <c r="ET20" s="28">
        <f t="shared" si="79"/>
        <v>7.2</v>
      </c>
      <c r="EU20" s="29">
        <f t="shared" si="80"/>
        <v>7.2</v>
      </c>
      <c r="EV20" s="501" t="str">
        <f t="shared" si="81"/>
        <v>7.2</v>
      </c>
      <c r="EW20" s="30" t="str">
        <f t="shared" si="82"/>
        <v>B</v>
      </c>
      <c r="EX20" s="31">
        <f t="shared" si="83"/>
        <v>3</v>
      </c>
      <c r="EY20" s="31" t="str">
        <f t="shared" si="84"/>
        <v>3.0</v>
      </c>
      <c r="EZ20" s="42">
        <v>4</v>
      </c>
      <c r="FA20" s="43">
        <v>4</v>
      </c>
      <c r="FB20" s="48">
        <v>7</v>
      </c>
      <c r="FC20" s="55">
        <v>7</v>
      </c>
      <c r="FD20" s="55"/>
      <c r="FE20" s="28">
        <f t="shared" si="85"/>
        <v>7</v>
      </c>
      <c r="FF20" s="29">
        <f t="shared" si="86"/>
        <v>7</v>
      </c>
      <c r="FG20" s="501" t="str">
        <f t="shared" si="87"/>
        <v>7.0</v>
      </c>
      <c r="FH20" s="30" t="str">
        <f t="shared" si="88"/>
        <v>B</v>
      </c>
      <c r="FI20" s="31">
        <f t="shared" si="89"/>
        <v>3</v>
      </c>
      <c r="FJ20" s="31" t="str">
        <f t="shared" si="90"/>
        <v>3.0</v>
      </c>
      <c r="FK20" s="42">
        <v>4</v>
      </c>
      <c r="FL20" s="43">
        <v>4</v>
      </c>
      <c r="FM20" s="694">
        <f t="shared" si="91"/>
        <v>19</v>
      </c>
      <c r="FN20" s="695">
        <f t="shared" si="92"/>
        <v>2.8947368421052633</v>
      </c>
      <c r="FO20" s="696" t="str">
        <f t="shared" si="93"/>
        <v>2.89</v>
      </c>
      <c r="FP20" s="697" t="str">
        <f t="shared" si="94"/>
        <v>Lên lớp</v>
      </c>
      <c r="FQ20" s="698">
        <f t="shared" si="95"/>
        <v>35</v>
      </c>
      <c r="FR20" s="695">
        <f t="shared" si="96"/>
        <v>2.8714285714285714</v>
      </c>
      <c r="FS20" s="696" t="str">
        <f t="shared" si="97"/>
        <v>2.87</v>
      </c>
      <c r="FT20" s="699">
        <f t="shared" si="98"/>
        <v>35</v>
      </c>
      <c r="FU20" s="700">
        <f t="shared" si="99"/>
        <v>7.1971428571428566</v>
      </c>
      <c r="FV20" s="701">
        <f t="shared" si="100"/>
        <v>2.8714285714285714</v>
      </c>
      <c r="FW20" s="738" t="str">
        <f t="shared" si="101"/>
        <v>Lên lớp</v>
      </c>
      <c r="FX20" s="810"/>
      <c r="FY20" s="854">
        <v>6.4</v>
      </c>
      <c r="FZ20" s="822">
        <v>5</v>
      </c>
      <c r="GA20" s="736"/>
      <c r="GB20" s="725">
        <f t="shared" si="102"/>
        <v>5.6</v>
      </c>
      <c r="GC20" s="726">
        <f t="shared" si="103"/>
        <v>5.6</v>
      </c>
      <c r="GD20" s="727" t="str">
        <f t="shared" si="104"/>
        <v>5.6</v>
      </c>
      <c r="GE20" s="728" t="str">
        <f t="shared" si="105"/>
        <v>C</v>
      </c>
      <c r="GF20" s="729">
        <f t="shared" si="106"/>
        <v>2</v>
      </c>
      <c r="GG20" s="729" t="str">
        <f t="shared" si="107"/>
        <v>2.0</v>
      </c>
      <c r="GH20" s="730">
        <v>2</v>
      </c>
      <c r="GI20" s="739">
        <v>2</v>
      </c>
      <c r="GJ20" s="819">
        <v>7.3</v>
      </c>
      <c r="GK20" s="822">
        <v>6</v>
      </c>
      <c r="GL20" s="736"/>
      <c r="GM20" s="28">
        <f t="shared" si="108"/>
        <v>6.5</v>
      </c>
      <c r="GN20" s="29">
        <f t="shared" si="109"/>
        <v>6.5</v>
      </c>
      <c r="GO20" s="501" t="str">
        <f t="shared" si="110"/>
        <v>6.5</v>
      </c>
      <c r="GP20" s="30" t="str">
        <f t="shared" si="111"/>
        <v>C+</v>
      </c>
      <c r="GQ20" s="31">
        <f t="shared" si="112"/>
        <v>2.5</v>
      </c>
      <c r="GR20" s="31" t="str">
        <f t="shared" si="113"/>
        <v>2.5</v>
      </c>
      <c r="GS20" s="42">
        <v>3</v>
      </c>
      <c r="GT20" s="43">
        <v>3</v>
      </c>
      <c r="GU20" s="829">
        <v>7.5</v>
      </c>
      <c r="GV20" s="822">
        <v>9</v>
      </c>
      <c r="GW20" s="736"/>
      <c r="GX20" s="725">
        <f t="shared" si="114"/>
        <v>8.4</v>
      </c>
      <c r="GY20" s="726">
        <f t="shared" si="115"/>
        <v>8.4</v>
      </c>
      <c r="GZ20" s="727" t="str">
        <f t="shared" si="116"/>
        <v>8.4</v>
      </c>
      <c r="HA20" s="728" t="str">
        <f t="shared" si="117"/>
        <v>B+</v>
      </c>
      <c r="HB20" s="729">
        <f t="shared" si="118"/>
        <v>3.5</v>
      </c>
      <c r="HC20" s="729" t="str">
        <f t="shared" si="119"/>
        <v>3.5</v>
      </c>
      <c r="HD20" s="730">
        <v>4</v>
      </c>
      <c r="HE20" s="739">
        <v>4</v>
      </c>
      <c r="HF20" s="819">
        <v>6.8</v>
      </c>
      <c r="HG20" s="822">
        <v>8</v>
      </c>
      <c r="HH20" s="736"/>
      <c r="HI20" s="725">
        <f t="shared" si="120"/>
        <v>7.5</v>
      </c>
      <c r="HJ20" s="726">
        <f t="shared" si="121"/>
        <v>7.5</v>
      </c>
      <c r="HK20" s="727" t="str">
        <f t="shared" si="122"/>
        <v>7.5</v>
      </c>
      <c r="HL20" s="728" t="str">
        <f t="shared" si="123"/>
        <v>B</v>
      </c>
      <c r="HM20" s="729">
        <f t="shared" si="124"/>
        <v>3</v>
      </c>
      <c r="HN20" s="729" t="str">
        <f t="shared" si="125"/>
        <v>3.0</v>
      </c>
      <c r="HO20" s="730">
        <v>2</v>
      </c>
      <c r="HP20" s="739">
        <v>2</v>
      </c>
      <c r="HQ20" s="741">
        <v>7.6</v>
      </c>
      <c r="HR20" s="733">
        <v>7</v>
      </c>
      <c r="HS20" s="736"/>
      <c r="HT20" s="725">
        <f t="shared" si="126"/>
        <v>7.2</v>
      </c>
      <c r="HU20" s="726">
        <f t="shared" si="127"/>
        <v>7.2</v>
      </c>
      <c r="HV20" s="717" t="str">
        <f t="shared" si="128"/>
        <v>7.2</v>
      </c>
      <c r="HW20" s="728" t="str">
        <f t="shared" si="129"/>
        <v>B</v>
      </c>
      <c r="HX20" s="729">
        <f t="shared" si="130"/>
        <v>3</v>
      </c>
      <c r="HY20" s="729" t="str">
        <f t="shared" si="131"/>
        <v>3.0</v>
      </c>
      <c r="HZ20" s="730">
        <v>5</v>
      </c>
      <c r="IA20" s="739">
        <v>5</v>
      </c>
      <c r="IB20" s="741">
        <v>7.3</v>
      </c>
      <c r="IC20" s="741">
        <v>8</v>
      </c>
      <c r="ID20" s="736"/>
      <c r="IE20" s="725">
        <f t="shared" si="132"/>
        <v>7.7</v>
      </c>
      <c r="IF20" s="726">
        <f t="shared" si="133"/>
        <v>7.7</v>
      </c>
      <c r="IG20" s="727" t="str">
        <f t="shared" si="134"/>
        <v>7.7</v>
      </c>
      <c r="IH20" s="728" t="str">
        <f t="shared" si="135"/>
        <v>B</v>
      </c>
      <c r="II20" s="729">
        <f t="shared" si="136"/>
        <v>3</v>
      </c>
      <c r="IJ20" s="729" t="str">
        <f t="shared" si="137"/>
        <v>3.0</v>
      </c>
      <c r="IK20" s="730">
        <v>1</v>
      </c>
      <c r="IL20" s="739">
        <v>1</v>
      </c>
      <c r="IM20" s="741">
        <v>8</v>
      </c>
      <c r="IN20" s="723">
        <v>8</v>
      </c>
      <c r="IO20" s="736"/>
      <c r="IP20" s="725">
        <f t="shared" si="138"/>
        <v>8</v>
      </c>
      <c r="IQ20" s="726">
        <f t="shared" si="139"/>
        <v>8</v>
      </c>
      <c r="IR20" s="727" t="str">
        <f t="shared" si="140"/>
        <v>8.0</v>
      </c>
      <c r="IS20" s="728" t="str">
        <f t="shared" si="141"/>
        <v>B+</v>
      </c>
      <c r="IT20" s="729">
        <f t="shared" si="142"/>
        <v>3.5</v>
      </c>
      <c r="IU20" s="729" t="str">
        <f t="shared" si="143"/>
        <v>3.5</v>
      </c>
      <c r="IV20" s="730">
        <v>3</v>
      </c>
      <c r="IW20" s="739">
        <v>3</v>
      </c>
      <c r="IX20" s="741">
        <v>8</v>
      </c>
      <c r="IY20" s="741">
        <v>8</v>
      </c>
      <c r="IZ20" s="736"/>
      <c r="JA20" s="725">
        <f t="shared" si="144"/>
        <v>8</v>
      </c>
      <c r="JB20" s="726">
        <f t="shared" si="145"/>
        <v>8</v>
      </c>
      <c r="JC20" s="727" t="str">
        <f t="shared" si="146"/>
        <v>8.0</v>
      </c>
      <c r="JD20" s="728" t="str">
        <f t="shared" si="147"/>
        <v>B+</v>
      </c>
      <c r="JE20" s="729">
        <f t="shared" si="148"/>
        <v>3.5</v>
      </c>
      <c r="JF20" s="729" t="str">
        <f t="shared" si="149"/>
        <v>3.5</v>
      </c>
      <c r="JG20" s="730">
        <v>2</v>
      </c>
      <c r="JH20" s="739">
        <v>2</v>
      </c>
      <c r="JI20" s="742">
        <f t="shared" si="150"/>
        <v>22</v>
      </c>
      <c r="JJ20" s="734">
        <f t="shared" si="151"/>
        <v>3.0454545454545454</v>
      </c>
      <c r="JK20" s="735" t="str">
        <f t="shared" si="152"/>
        <v>3.05</v>
      </c>
    </row>
    <row r="21" spans="1:271" ht="18.75" x14ac:dyDescent="0.3">
      <c r="A21" s="5">
        <v>21</v>
      </c>
      <c r="B21" s="11" t="s">
        <v>235</v>
      </c>
      <c r="C21" s="270" t="s">
        <v>255</v>
      </c>
      <c r="D21" s="286" t="s">
        <v>276</v>
      </c>
      <c r="E21" s="287" t="s">
        <v>279</v>
      </c>
      <c r="F21" s="276"/>
      <c r="G21" s="288" t="s">
        <v>299</v>
      </c>
      <c r="H21" s="276" t="s">
        <v>169</v>
      </c>
      <c r="I21" s="276" t="s">
        <v>179</v>
      </c>
      <c r="J21" s="146">
        <v>9</v>
      </c>
      <c r="K21" s="1" t="str">
        <f t="shared" si="153"/>
        <v>A</v>
      </c>
      <c r="L21" s="2">
        <f t="shared" si="154"/>
        <v>4</v>
      </c>
      <c r="M21" s="172" t="str">
        <f t="shared" si="155"/>
        <v>4.0</v>
      </c>
      <c r="N21" s="146">
        <v>8</v>
      </c>
      <c r="O21" s="1" t="str">
        <f t="shared" si="156"/>
        <v>B+</v>
      </c>
      <c r="P21" s="2">
        <f t="shared" si="157"/>
        <v>3.5</v>
      </c>
      <c r="Q21" s="170" t="str">
        <f t="shared" si="158"/>
        <v>3.5</v>
      </c>
      <c r="R21" s="48">
        <v>9</v>
      </c>
      <c r="S21" s="55">
        <v>9</v>
      </c>
      <c r="T21" s="55"/>
      <c r="U21" s="28">
        <f t="shared" si="9"/>
        <v>9</v>
      </c>
      <c r="V21" s="29">
        <f t="shared" si="10"/>
        <v>9</v>
      </c>
      <c r="W21" s="325" t="str">
        <f t="shared" si="11"/>
        <v>9.0</v>
      </c>
      <c r="X21" s="30" t="str">
        <f t="shared" si="12"/>
        <v>A</v>
      </c>
      <c r="Y21" s="31">
        <f t="shared" si="13"/>
        <v>4</v>
      </c>
      <c r="Z21" s="31" t="str">
        <f t="shared" si="14"/>
        <v>4.0</v>
      </c>
      <c r="AA21" s="42">
        <v>4</v>
      </c>
      <c r="AB21" s="43">
        <v>4</v>
      </c>
      <c r="AC21" s="150">
        <v>7.8</v>
      </c>
      <c r="AD21" s="93">
        <v>8</v>
      </c>
      <c r="AE21" s="93"/>
      <c r="AF21" s="28">
        <f t="shared" si="15"/>
        <v>7.9</v>
      </c>
      <c r="AG21" s="29">
        <f t="shared" si="16"/>
        <v>7.9</v>
      </c>
      <c r="AH21" s="325" t="str">
        <f t="shared" si="17"/>
        <v>7.9</v>
      </c>
      <c r="AI21" s="30" t="str">
        <f t="shared" si="18"/>
        <v>B</v>
      </c>
      <c r="AJ21" s="31">
        <f t="shared" si="19"/>
        <v>3</v>
      </c>
      <c r="AK21" s="31" t="str">
        <f t="shared" si="20"/>
        <v>3.0</v>
      </c>
      <c r="AL21" s="42">
        <v>4</v>
      </c>
      <c r="AM21" s="43">
        <v>4</v>
      </c>
      <c r="AN21" s="150">
        <v>9.3000000000000007</v>
      </c>
      <c r="AO21" s="93">
        <v>8</v>
      </c>
      <c r="AP21" s="243"/>
      <c r="AQ21" s="28">
        <f t="shared" si="21"/>
        <v>8.5</v>
      </c>
      <c r="AR21" s="463">
        <f t="shared" si="22"/>
        <v>8.5</v>
      </c>
      <c r="AS21" s="325" t="str">
        <f t="shared" si="159"/>
        <v>8.5</v>
      </c>
      <c r="AT21" s="30" t="str">
        <f t="shared" si="24"/>
        <v>A</v>
      </c>
      <c r="AU21" s="31">
        <f t="shared" si="25"/>
        <v>4</v>
      </c>
      <c r="AV21" s="31" t="str">
        <f t="shared" si="160"/>
        <v>4.0</v>
      </c>
      <c r="AW21" s="42">
        <v>2</v>
      </c>
      <c r="AX21" s="43">
        <v>2</v>
      </c>
      <c r="AY21" s="48">
        <v>9</v>
      </c>
      <c r="AZ21" s="70">
        <v>7</v>
      </c>
      <c r="BA21" s="70"/>
      <c r="BB21" s="28">
        <f t="shared" si="27"/>
        <v>7.8</v>
      </c>
      <c r="BC21" s="29">
        <f t="shared" si="28"/>
        <v>7.8</v>
      </c>
      <c r="BD21" s="325" t="str">
        <f t="shared" si="29"/>
        <v>7.8</v>
      </c>
      <c r="BE21" s="30" t="str">
        <f t="shared" si="30"/>
        <v>B</v>
      </c>
      <c r="BF21" s="31">
        <f t="shared" si="31"/>
        <v>3</v>
      </c>
      <c r="BG21" s="31" t="str">
        <f t="shared" si="32"/>
        <v>3.0</v>
      </c>
      <c r="BH21" s="42">
        <v>1</v>
      </c>
      <c r="BI21" s="43">
        <v>1</v>
      </c>
      <c r="BJ21" s="411">
        <v>8</v>
      </c>
      <c r="BK21" s="308">
        <v>10</v>
      </c>
      <c r="BL21" s="308"/>
      <c r="BM21" s="225">
        <f t="shared" si="33"/>
        <v>9.1999999999999993</v>
      </c>
      <c r="BN21" s="29">
        <f t="shared" si="34"/>
        <v>9.1999999999999993</v>
      </c>
      <c r="BO21" s="325" t="str">
        <f t="shared" si="35"/>
        <v>9.2</v>
      </c>
      <c r="BP21" s="227" t="str">
        <f t="shared" si="0"/>
        <v>A</v>
      </c>
      <c r="BQ21" s="226">
        <f t="shared" si="1"/>
        <v>4</v>
      </c>
      <c r="BR21" s="226" t="str">
        <f t="shared" si="2"/>
        <v>4.0</v>
      </c>
      <c r="BS21" s="157">
        <v>3</v>
      </c>
      <c r="BT21" s="43">
        <v>3</v>
      </c>
      <c r="BU21" s="150">
        <v>6.7</v>
      </c>
      <c r="BV21" s="70">
        <v>9</v>
      </c>
      <c r="BW21" s="70"/>
      <c r="BX21" s="28">
        <f t="shared" si="36"/>
        <v>8.1</v>
      </c>
      <c r="BY21" s="29">
        <f t="shared" si="37"/>
        <v>8.1</v>
      </c>
      <c r="BZ21" s="325" t="str">
        <f t="shared" si="161"/>
        <v>8.1</v>
      </c>
      <c r="CA21" s="30" t="str">
        <f t="shared" si="39"/>
        <v>B+</v>
      </c>
      <c r="CB21" s="31">
        <f t="shared" si="40"/>
        <v>3.5</v>
      </c>
      <c r="CC21" s="31" t="str">
        <f t="shared" si="162"/>
        <v>3.5</v>
      </c>
      <c r="CD21" s="42">
        <v>2</v>
      </c>
      <c r="CE21" s="43">
        <v>2</v>
      </c>
      <c r="CF21" s="84">
        <f t="shared" si="42"/>
        <v>16</v>
      </c>
      <c r="CG21" s="87">
        <f t="shared" si="43"/>
        <v>3.625</v>
      </c>
      <c r="CH21" s="88" t="str">
        <f t="shared" si="44"/>
        <v>3.63</v>
      </c>
      <c r="CI21" s="64" t="str">
        <f t="shared" si="45"/>
        <v>Lên lớp</v>
      </c>
      <c r="CJ21" s="128">
        <f t="shared" si="46"/>
        <v>16</v>
      </c>
      <c r="CK21" s="129">
        <f t="shared" si="47"/>
        <v>3.625</v>
      </c>
      <c r="CL21" s="64" t="str">
        <f t="shared" si="48"/>
        <v>Lên lớp</v>
      </c>
      <c r="CM21" s="504"/>
      <c r="CN21" s="48">
        <v>9.1999999999999993</v>
      </c>
      <c r="CO21" s="70">
        <v>8</v>
      </c>
      <c r="CP21" s="70"/>
      <c r="CQ21" s="28">
        <f t="shared" si="49"/>
        <v>8.5</v>
      </c>
      <c r="CR21" s="29">
        <f t="shared" si="50"/>
        <v>8.5</v>
      </c>
      <c r="CS21" s="501" t="str">
        <f t="shared" si="51"/>
        <v>8.5</v>
      </c>
      <c r="CT21" s="30" t="str">
        <f t="shared" si="52"/>
        <v>A</v>
      </c>
      <c r="CU21" s="31">
        <f t="shared" si="53"/>
        <v>4</v>
      </c>
      <c r="CV21" s="31" t="str">
        <f t="shared" si="54"/>
        <v>4.0</v>
      </c>
      <c r="CW21" s="42">
        <v>2</v>
      </c>
      <c r="CX21" s="43">
        <v>2</v>
      </c>
      <c r="CY21" s="214">
        <v>9.1999999999999993</v>
      </c>
      <c r="CZ21" s="73">
        <v>9</v>
      </c>
      <c r="DA21" s="73"/>
      <c r="DB21" s="28">
        <f t="shared" si="55"/>
        <v>9.1</v>
      </c>
      <c r="DC21" s="29">
        <f t="shared" si="56"/>
        <v>9.1</v>
      </c>
      <c r="DD21" s="501" t="str">
        <f t="shared" si="57"/>
        <v>9.1</v>
      </c>
      <c r="DE21" s="30" t="str">
        <f t="shared" si="58"/>
        <v>A</v>
      </c>
      <c r="DF21" s="31">
        <f t="shared" si="59"/>
        <v>4</v>
      </c>
      <c r="DG21" s="31" t="str">
        <f t="shared" si="60"/>
        <v>4.0</v>
      </c>
      <c r="DH21" s="42">
        <v>2</v>
      </c>
      <c r="DI21" s="43">
        <v>2</v>
      </c>
      <c r="DJ21" s="48">
        <v>8.1999999999999993</v>
      </c>
      <c r="DK21" s="70">
        <v>9</v>
      </c>
      <c r="DL21" s="70"/>
      <c r="DM21" s="28">
        <f t="shared" si="61"/>
        <v>8.6999999999999993</v>
      </c>
      <c r="DN21" s="29">
        <f t="shared" si="62"/>
        <v>8.6999999999999993</v>
      </c>
      <c r="DO21" s="501" t="str">
        <f t="shared" si="63"/>
        <v>8.7</v>
      </c>
      <c r="DP21" s="30" t="str">
        <f t="shared" si="64"/>
        <v>A</v>
      </c>
      <c r="DQ21" s="31">
        <f t="shared" si="65"/>
        <v>4</v>
      </c>
      <c r="DR21" s="31" t="str">
        <f t="shared" si="66"/>
        <v>4.0</v>
      </c>
      <c r="DS21" s="42">
        <v>2</v>
      </c>
      <c r="DT21" s="43">
        <v>2</v>
      </c>
      <c r="DU21" s="48">
        <v>9</v>
      </c>
      <c r="DV21" s="70">
        <v>8</v>
      </c>
      <c r="DW21" s="70"/>
      <c r="DX21" s="28">
        <f t="shared" si="67"/>
        <v>8.4</v>
      </c>
      <c r="DY21" s="29">
        <f t="shared" si="68"/>
        <v>8.4</v>
      </c>
      <c r="DZ21" s="501" t="str">
        <f t="shared" si="69"/>
        <v>8.4</v>
      </c>
      <c r="EA21" s="30" t="str">
        <f t="shared" si="70"/>
        <v>B+</v>
      </c>
      <c r="EB21" s="31">
        <f t="shared" si="71"/>
        <v>3.5</v>
      </c>
      <c r="EC21" s="31" t="str">
        <f t="shared" si="72"/>
        <v>3.5</v>
      </c>
      <c r="ED21" s="42">
        <v>2</v>
      </c>
      <c r="EE21" s="43">
        <v>2</v>
      </c>
      <c r="EF21" s="48">
        <v>7.7</v>
      </c>
      <c r="EG21" s="602">
        <v>9</v>
      </c>
      <c r="EH21" s="55"/>
      <c r="EI21" s="28">
        <f t="shared" si="73"/>
        <v>8.5</v>
      </c>
      <c r="EJ21" s="29">
        <f t="shared" si="74"/>
        <v>8.5</v>
      </c>
      <c r="EK21" s="501" t="str">
        <f t="shared" si="75"/>
        <v>8.5</v>
      </c>
      <c r="EL21" s="30" t="str">
        <f t="shared" si="76"/>
        <v>A</v>
      </c>
      <c r="EM21" s="31">
        <f t="shared" si="77"/>
        <v>4</v>
      </c>
      <c r="EN21" s="31" t="str">
        <f t="shared" si="78"/>
        <v>4.0</v>
      </c>
      <c r="EO21" s="42">
        <v>3</v>
      </c>
      <c r="EP21" s="43">
        <v>3</v>
      </c>
      <c r="EQ21" s="48">
        <v>8.9</v>
      </c>
      <c r="ER21" s="70">
        <v>8</v>
      </c>
      <c r="ES21" s="70"/>
      <c r="ET21" s="28">
        <f t="shared" si="79"/>
        <v>8.4</v>
      </c>
      <c r="EU21" s="29">
        <f t="shared" si="80"/>
        <v>8.4</v>
      </c>
      <c r="EV21" s="501" t="str">
        <f t="shared" si="81"/>
        <v>8.4</v>
      </c>
      <c r="EW21" s="30" t="str">
        <f t="shared" si="82"/>
        <v>B+</v>
      </c>
      <c r="EX21" s="31">
        <f t="shared" si="83"/>
        <v>3.5</v>
      </c>
      <c r="EY21" s="31" t="str">
        <f t="shared" si="84"/>
        <v>3.5</v>
      </c>
      <c r="EZ21" s="42">
        <v>4</v>
      </c>
      <c r="FA21" s="43">
        <v>4</v>
      </c>
      <c r="FB21" s="48">
        <v>7.6</v>
      </c>
      <c r="FC21" s="55">
        <v>7</v>
      </c>
      <c r="FD21" s="55"/>
      <c r="FE21" s="28">
        <f t="shared" si="85"/>
        <v>7.2</v>
      </c>
      <c r="FF21" s="29">
        <f t="shared" si="86"/>
        <v>7.2</v>
      </c>
      <c r="FG21" s="501" t="str">
        <f t="shared" si="87"/>
        <v>7.2</v>
      </c>
      <c r="FH21" s="30" t="str">
        <f t="shared" si="88"/>
        <v>B</v>
      </c>
      <c r="FI21" s="31">
        <f t="shared" si="89"/>
        <v>3</v>
      </c>
      <c r="FJ21" s="31" t="str">
        <f t="shared" si="90"/>
        <v>3.0</v>
      </c>
      <c r="FK21" s="42">
        <v>4</v>
      </c>
      <c r="FL21" s="43">
        <v>4</v>
      </c>
      <c r="FM21" s="694">
        <f t="shared" si="91"/>
        <v>19</v>
      </c>
      <c r="FN21" s="695">
        <f t="shared" si="92"/>
        <v>3.6315789473684212</v>
      </c>
      <c r="FO21" s="696" t="str">
        <f t="shared" si="93"/>
        <v>3.63</v>
      </c>
      <c r="FP21" s="697" t="str">
        <f t="shared" si="94"/>
        <v>Lên lớp</v>
      </c>
      <c r="FQ21" s="698">
        <f t="shared" si="95"/>
        <v>35</v>
      </c>
      <c r="FR21" s="695">
        <f t="shared" si="96"/>
        <v>3.6285714285714286</v>
      </c>
      <c r="FS21" s="696" t="str">
        <f t="shared" si="97"/>
        <v>3.63</v>
      </c>
      <c r="FT21" s="699">
        <f t="shared" si="98"/>
        <v>35</v>
      </c>
      <c r="FU21" s="700">
        <f t="shared" si="99"/>
        <v>8.3857142857142861</v>
      </c>
      <c r="FV21" s="701">
        <f t="shared" si="100"/>
        <v>3.6285714285714286</v>
      </c>
      <c r="FW21" s="738" t="str">
        <f t="shared" si="101"/>
        <v>Lên lớp</v>
      </c>
      <c r="FX21" s="810"/>
      <c r="FY21" s="854">
        <v>6.6</v>
      </c>
      <c r="FZ21" s="822">
        <v>7</v>
      </c>
      <c r="GA21" s="736"/>
      <c r="GB21" s="725">
        <f t="shared" si="102"/>
        <v>6.8</v>
      </c>
      <c r="GC21" s="726">
        <f t="shared" si="103"/>
        <v>6.8</v>
      </c>
      <c r="GD21" s="727" t="str">
        <f t="shared" si="104"/>
        <v>6.8</v>
      </c>
      <c r="GE21" s="728" t="str">
        <f t="shared" si="105"/>
        <v>C+</v>
      </c>
      <c r="GF21" s="729">
        <f t="shared" si="106"/>
        <v>2.5</v>
      </c>
      <c r="GG21" s="729" t="str">
        <f t="shared" si="107"/>
        <v>2.5</v>
      </c>
      <c r="GH21" s="730">
        <v>2</v>
      </c>
      <c r="GI21" s="739">
        <v>2</v>
      </c>
      <c r="GJ21" s="819">
        <v>8.6999999999999993</v>
      </c>
      <c r="GK21" s="822">
        <v>8</v>
      </c>
      <c r="GL21" s="736"/>
      <c r="GM21" s="28">
        <f t="shared" si="108"/>
        <v>8.3000000000000007</v>
      </c>
      <c r="GN21" s="29">
        <f t="shared" si="109"/>
        <v>8.3000000000000007</v>
      </c>
      <c r="GO21" s="501" t="str">
        <f t="shared" si="110"/>
        <v>8.3</v>
      </c>
      <c r="GP21" s="30" t="str">
        <f t="shared" si="111"/>
        <v>B+</v>
      </c>
      <c r="GQ21" s="31">
        <f t="shared" si="112"/>
        <v>3.5</v>
      </c>
      <c r="GR21" s="31" t="str">
        <f t="shared" si="113"/>
        <v>3.5</v>
      </c>
      <c r="GS21" s="42">
        <v>3</v>
      </c>
      <c r="GT21" s="43">
        <v>3</v>
      </c>
      <c r="GU21" s="829">
        <v>8.6</v>
      </c>
      <c r="GV21" s="822">
        <v>9</v>
      </c>
      <c r="GW21" s="736"/>
      <c r="GX21" s="725">
        <f t="shared" si="114"/>
        <v>8.8000000000000007</v>
      </c>
      <c r="GY21" s="726">
        <f t="shared" si="115"/>
        <v>8.8000000000000007</v>
      </c>
      <c r="GZ21" s="727" t="str">
        <f t="shared" si="116"/>
        <v>8.8</v>
      </c>
      <c r="HA21" s="728" t="str">
        <f t="shared" si="117"/>
        <v>A</v>
      </c>
      <c r="HB21" s="729">
        <f t="shared" si="118"/>
        <v>4</v>
      </c>
      <c r="HC21" s="729" t="str">
        <f t="shared" si="119"/>
        <v>4.0</v>
      </c>
      <c r="HD21" s="730">
        <v>4</v>
      </c>
      <c r="HE21" s="739">
        <v>4</v>
      </c>
      <c r="HF21" s="819">
        <v>6.8</v>
      </c>
      <c r="HG21" s="822">
        <v>8</v>
      </c>
      <c r="HH21" s="736"/>
      <c r="HI21" s="725">
        <f t="shared" si="120"/>
        <v>7.5</v>
      </c>
      <c r="HJ21" s="726">
        <f t="shared" si="121"/>
        <v>7.5</v>
      </c>
      <c r="HK21" s="727" t="str">
        <f t="shared" si="122"/>
        <v>7.5</v>
      </c>
      <c r="HL21" s="728" t="str">
        <f t="shared" si="123"/>
        <v>B</v>
      </c>
      <c r="HM21" s="729">
        <f t="shared" si="124"/>
        <v>3</v>
      </c>
      <c r="HN21" s="729" t="str">
        <f t="shared" si="125"/>
        <v>3.0</v>
      </c>
      <c r="HO21" s="730">
        <v>2</v>
      </c>
      <c r="HP21" s="739">
        <v>2</v>
      </c>
      <c r="HQ21" s="741">
        <v>8.4</v>
      </c>
      <c r="HR21" s="733">
        <v>8</v>
      </c>
      <c r="HS21" s="736"/>
      <c r="HT21" s="725">
        <f t="shared" si="126"/>
        <v>8.1999999999999993</v>
      </c>
      <c r="HU21" s="726">
        <f t="shared" si="127"/>
        <v>8.1999999999999993</v>
      </c>
      <c r="HV21" s="717" t="str">
        <f t="shared" si="128"/>
        <v>8.2</v>
      </c>
      <c r="HW21" s="728" t="str">
        <f t="shared" si="129"/>
        <v>B+</v>
      </c>
      <c r="HX21" s="729">
        <f t="shared" si="130"/>
        <v>3.5</v>
      </c>
      <c r="HY21" s="729" t="str">
        <f t="shared" si="131"/>
        <v>3.5</v>
      </c>
      <c r="HZ21" s="730">
        <v>5</v>
      </c>
      <c r="IA21" s="739">
        <v>5</v>
      </c>
      <c r="IB21" s="741">
        <v>8</v>
      </c>
      <c r="IC21" s="741">
        <v>9</v>
      </c>
      <c r="ID21" s="736"/>
      <c r="IE21" s="725">
        <f t="shared" si="132"/>
        <v>8.6</v>
      </c>
      <c r="IF21" s="726">
        <f t="shared" si="133"/>
        <v>8.6</v>
      </c>
      <c r="IG21" s="727" t="str">
        <f t="shared" si="134"/>
        <v>8.6</v>
      </c>
      <c r="IH21" s="728" t="str">
        <f t="shared" si="135"/>
        <v>A</v>
      </c>
      <c r="II21" s="729">
        <f t="shared" si="136"/>
        <v>4</v>
      </c>
      <c r="IJ21" s="729" t="str">
        <f t="shared" si="137"/>
        <v>4.0</v>
      </c>
      <c r="IK21" s="730">
        <v>1</v>
      </c>
      <c r="IL21" s="739">
        <v>1</v>
      </c>
      <c r="IM21" s="741">
        <v>8.6999999999999993</v>
      </c>
      <c r="IN21" s="723">
        <v>9</v>
      </c>
      <c r="IO21" s="736"/>
      <c r="IP21" s="725">
        <f t="shared" si="138"/>
        <v>8.9</v>
      </c>
      <c r="IQ21" s="726">
        <f t="shared" si="139"/>
        <v>8.9</v>
      </c>
      <c r="IR21" s="727" t="str">
        <f t="shared" si="140"/>
        <v>8.9</v>
      </c>
      <c r="IS21" s="728" t="str">
        <f t="shared" si="141"/>
        <v>A</v>
      </c>
      <c r="IT21" s="729">
        <f t="shared" si="142"/>
        <v>4</v>
      </c>
      <c r="IU21" s="729" t="str">
        <f t="shared" si="143"/>
        <v>4.0</v>
      </c>
      <c r="IV21" s="730">
        <v>3</v>
      </c>
      <c r="IW21" s="739">
        <v>3</v>
      </c>
      <c r="IX21" s="741">
        <v>8.5</v>
      </c>
      <c r="IY21" s="741">
        <v>9</v>
      </c>
      <c r="IZ21" s="736"/>
      <c r="JA21" s="725">
        <f t="shared" si="144"/>
        <v>8.8000000000000007</v>
      </c>
      <c r="JB21" s="726">
        <f t="shared" si="145"/>
        <v>8.8000000000000007</v>
      </c>
      <c r="JC21" s="727" t="str">
        <f t="shared" si="146"/>
        <v>8.8</v>
      </c>
      <c r="JD21" s="728" t="str">
        <f t="shared" si="147"/>
        <v>A</v>
      </c>
      <c r="JE21" s="729">
        <f t="shared" si="148"/>
        <v>4</v>
      </c>
      <c r="JF21" s="729" t="str">
        <f t="shared" si="149"/>
        <v>4.0</v>
      </c>
      <c r="JG21" s="730">
        <v>2</v>
      </c>
      <c r="JH21" s="739">
        <v>2</v>
      </c>
      <c r="JI21" s="742">
        <f t="shared" si="150"/>
        <v>22</v>
      </c>
      <c r="JJ21" s="734">
        <f t="shared" si="151"/>
        <v>3.5909090909090908</v>
      </c>
      <c r="JK21" s="735" t="str">
        <f t="shared" si="152"/>
        <v>3.59</v>
      </c>
    </row>
    <row r="22" spans="1:271" ht="18.75" x14ac:dyDescent="0.3">
      <c r="A22" s="5">
        <v>22</v>
      </c>
      <c r="B22" s="11" t="s">
        <v>235</v>
      </c>
      <c r="C22" s="270" t="s">
        <v>256</v>
      </c>
      <c r="D22" s="286" t="s">
        <v>159</v>
      </c>
      <c r="E22" s="287" t="s">
        <v>155</v>
      </c>
      <c r="F22" s="276"/>
      <c r="G22" s="288" t="s">
        <v>300</v>
      </c>
      <c r="H22" s="276" t="s">
        <v>169</v>
      </c>
      <c r="I22" s="276" t="s">
        <v>179</v>
      </c>
      <c r="J22" s="146">
        <v>9</v>
      </c>
      <c r="K22" s="1" t="str">
        <f t="shared" si="153"/>
        <v>A</v>
      </c>
      <c r="L22" s="2">
        <f t="shared" si="154"/>
        <v>4</v>
      </c>
      <c r="M22" s="172" t="str">
        <f t="shared" si="155"/>
        <v>4.0</v>
      </c>
      <c r="N22" s="146">
        <v>8</v>
      </c>
      <c r="O22" s="1" t="str">
        <f t="shared" si="156"/>
        <v>B+</v>
      </c>
      <c r="P22" s="2">
        <f t="shared" si="157"/>
        <v>3.5</v>
      </c>
      <c r="Q22" s="170" t="str">
        <f t="shared" si="158"/>
        <v>3.5</v>
      </c>
      <c r="R22" s="48">
        <v>8.3000000000000007</v>
      </c>
      <c r="S22" s="55">
        <v>9</v>
      </c>
      <c r="T22" s="55"/>
      <c r="U22" s="28">
        <f t="shared" si="9"/>
        <v>8.6999999999999993</v>
      </c>
      <c r="V22" s="29">
        <f t="shared" si="10"/>
        <v>8.6999999999999993</v>
      </c>
      <c r="W22" s="325" t="str">
        <f t="shared" si="11"/>
        <v>8.7</v>
      </c>
      <c r="X22" s="30" t="str">
        <f t="shared" si="12"/>
        <v>A</v>
      </c>
      <c r="Y22" s="31">
        <f t="shared" si="13"/>
        <v>4</v>
      </c>
      <c r="Z22" s="31" t="str">
        <f t="shared" si="14"/>
        <v>4.0</v>
      </c>
      <c r="AA22" s="42">
        <v>4</v>
      </c>
      <c r="AB22" s="43">
        <v>4</v>
      </c>
      <c r="AC22" s="150">
        <v>6.3</v>
      </c>
      <c r="AD22" s="93">
        <v>5</v>
      </c>
      <c r="AE22" s="93"/>
      <c r="AF22" s="28">
        <f t="shared" si="15"/>
        <v>5.5</v>
      </c>
      <c r="AG22" s="29">
        <f t="shared" si="16"/>
        <v>5.5</v>
      </c>
      <c r="AH22" s="325" t="str">
        <f t="shared" si="17"/>
        <v>5.5</v>
      </c>
      <c r="AI22" s="30" t="str">
        <f t="shared" si="18"/>
        <v>C</v>
      </c>
      <c r="AJ22" s="31">
        <f t="shared" si="19"/>
        <v>2</v>
      </c>
      <c r="AK22" s="31" t="str">
        <f t="shared" si="20"/>
        <v>2.0</v>
      </c>
      <c r="AL22" s="42">
        <v>4</v>
      </c>
      <c r="AM22" s="43">
        <v>4</v>
      </c>
      <c r="AN22" s="150">
        <v>9.3000000000000007</v>
      </c>
      <c r="AO22" s="93">
        <v>8</v>
      </c>
      <c r="AP22" s="243"/>
      <c r="AQ22" s="28">
        <f t="shared" si="21"/>
        <v>8.5</v>
      </c>
      <c r="AR22" s="463">
        <f t="shared" si="22"/>
        <v>8.5</v>
      </c>
      <c r="AS22" s="325" t="str">
        <f t="shared" si="159"/>
        <v>8.5</v>
      </c>
      <c r="AT22" s="30" t="str">
        <f t="shared" si="24"/>
        <v>A</v>
      </c>
      <c r="AU22" s="31">
        <f t="shared" si="25"/>
        <v>4</v>
      </c>
      <c r="AV22" s="31" t="str">
        <f t="shared" si="160"/>
        <v>4.0</v>
      </c>
      <c r="AW22" s="42">
        <v>2</v>
      </c>
      <c r="AX22" s="43">
        <v>2</v>
      </c>
      <c r="AY22" s="48">
        <v>8</v>
      </c>
      <c r="AZ22" s="70">
        <v>6</v>
      </c>
      <c r="BA22" s="70"/>
      <c r="BB22" s="28">
        <f t="shared" si="27"/>
        <v>6.8</v>
      </c>
      <c r="BC22" s="29">
        <f t="shared" si="28"/>
        <v>6.8</v>
      </c>
      <c r="BD22" s="325" t="str">
        <f t="shared" si="29"/>
        <v>6.8</v>
      </c>
      <c r="BE22" s="30" t="str">
        <f t="shared" si="30"/>
        <v>C+</v>
      </c>
      <c r="BF22" s="31">
        <f t="shared" si="31"/>
        <v>2.5</v>
      </c>
      <c r="BG22" s="31" t="str">
        <f t="shared" si="32"/>
        <v>2.5</v>
      </c>
      <c r="BH22" s="42">
        <v>1</v>
      </c>
      <c r="BI22" s="43">
        <v>1</v>
      </c>
      <c r="BJ22" s="411">
        <v>8.8000000000000007</v>
      </c>
      <c r="BK22" s="308">
        <v>8</v>
      </c>
      <c r="BL22" s="308"/>
      <c r="BM22" s="225">
        <f t="shared" si="33"/>
        <v>8.3000000000000007</v>
      </c>
      <c r="BN22" s="29">
        <f t="shared" si="34"/>
        <v>8.3000000000000007</v>
      </c>
      <c r="BO22" s="325" t="str">
        <f t="shared" si="35"/>
        <v>8.3</v>
      </c>
      <c r="BP22" s="227" t="str">
        <f t="shared" si="0"/>
        <v>B+</v>
      </c>
      <c r="BQ22" s="226">
        <f t="shared" si="1"/>
        <v>3.5</v>
      </c>
      <c r="BR22" s="226" t="str">
        <f t="shared" si="2"/>
        <v>3.5</v>
      </c>
      <c r="BS22" s="157">
        <v>3</v>
      </c>
      <c r="BT22" s="43">
        <v>3</v>
      </c>
      <c r="BU22" s="150">
        <v>6.3</v>
      </c>
      <c r="BV22" s="70">
        <v>8</v>
      </c>
      <c r="BW22" s="70"/>
      <c r="BX22" s="28">
        <f t="shared" si="36"/>
        <v>7.3</v>
      </c>
      <c r="BY22" s="29">
        <f t="shared" si="37"/>
        <v>7.3</v>
      </c>
      <c r="BZ22" s="325" t="str">
        <f t="shared" si="161"/>
        <v>7.3</v>
      </c>
      <c r="CA22" s="30" t="str">
        <f t="shared" si="39"/>
        <v>B</v>
      </c>
      <c r="CB22" s="31">
        <f t="shared" si="40"/>
        <v>3</v>
      </c>
      <c r="CC22" s="31" t="str">
        <f t="shared" si="162"/>
        <v>3.0</v>
      </c>
      <c r="CD22" s="42">
        <v>2</v>
      </c>
      <c r="CE22" s="43">
        <v>2</v>
      </c>
      <c r="CF22" s="84">
        <f t="shared" si="42"/>
        <v>16</v>
      </c>
      <c r="CG22" s="87">
        <f t="shared" si="43"/>
        <v>3.1875</v>
      </c>
      <c r="CH22" s="88" t="str">
        <f t="shared" si="44"/>
        <v>3.19</v>
      </c>
      <c r="CI22" s="64" t="str">
        <f t="shared" si="45"/>
        <v>Lên lớp</v>
      </c>
      <c r="CJ22" s="128">
        <f t="shared" si="46"/>
        <v>16</v>
      </c>
      <c r="CK22" s="129">
        <f t="shared" si="47"/>
        <v>3.1875</v>
      </c>
      <c r="CL22" s="64" t="str">
        <f t="shared" si="48"/>
        <v>Lên lớp</v>
      </c>
      <c r="CM22" s="504"/>
      <c r="CN22" s="48">
        <v>7.2</v>
      </c>
      <c r="CO22" s="70">
        <v>8</v>
      </c>
      <c r="CP22" s="70"/>
      <c r="CQ22" s="28">
        <f t="shared" si="49"/>
        <v>7.7</v>
      </c>
      <c r="CR22" s="29">
        <f t="shared" si="50"/>
        <v>7.7</v>
      </c>
      <c r="CS22" s="501" t="str">
        <f t="shared" si="51"/>
        <v>7.7</v>
      </c>
      <c r="CT22" s="30" t="str">
        <f t="shared" si="52"/>
        <v>B</v>
      </c>
      <c r="CU22" s="31">
        <f t="shared" si="53"/>
        <v>3</v>
      </c>
      <c r="CV22" s="31" t="str">
        <f t="shared" si="54"/>
        <v>3.0</v>
      </c>
      <c r="CW22" s="42">
        <v>2</v>
      </c>
      <c r="CX22" s="43">
        <v>2</v>
      </c>
      <c r="CY22" s="214">
        <v>6.2</v>
      </c>
      <c r="CZ22" s="73">
        <v>8</v>
      </c>
      <c r="DA22" s="73"/>
      <c r="DB22" s="28">
        <f t="shared" si="55"/>
        <v>7.3</v>
      </c>
      <c r="DC22" s="29">
        <f t="shared" si="56"/>
        <v>7.3</v>
      </c>
      <c r="DD22" s="501" t="str">
        <f t="shared" si="57"/>
        <v>7.3</v>
      </c>
      <c r="DE22" s="30" t="str">
        <f t="shared" si="58"/>
        <v>B</v>
      </c>
      <c r="DF22" s="31">
        <f t="shared" si="59"/>
        <v>3</v>
      </c>
      <c r="DG22" s="31" t="str">
        <f t="shared" si="60"/>
        <v>3.0</v>
      </c>
      <c r="DH22" s="42">
        <v>2</v>
      </c>
      <c r="DI22" s="43">
        <v>2</v>
      </c>
      <c r="DJ22" s="48">
        <v>6.6</v>
      </c>
      <c r="DK22" s="70">
        <v>9</v>
      </c>
      <c r="DL22" s="70"/>
      <c r="DM22" s="28">
        <f t="shared" si="61"/>
        <v>8</v>
      </c>
      <c r="DN22" s="29">
        <f t="shared" si="62"/>
        <v>8</v>
      </c>
      <c r="DO22" s="501" t="str">
        <f t="shared" si="63"/>
        <v>8.0</v>
      </c>
      <c r="DP22" s="30" t="str">
        <f t="shared" si="64"/>
        <v>B+</v>
      </c>
      <c r="DQ22" s="31">
        <f t="shared" si="65"/>
        <v>3.5</v>
      </c>
      <c r="DR22" s="31" t="str">
        <f t="shared" si="66"/>
        <v>3.5</v>
      </c>
      <c r="DS22" s="42">
        <v>2</v>
      </c>
      <c r="DT22" s="43">
        <v>2</v>
      </c>
      <c r="DU22" s="48">
        <v>6.6</v>
      </c>
      <c r="DV22" s="70">
        <v>8</v>
      </c>
      <c r="DW22" s="70"/>
      <c r="DX22" s="28">
        <f t="shared" si="67"/>
        <v>7.4</v>
      </c>
      <c r="DY22" s="29">
        <f t="shared" si="68"/>
        <v>7.4</v>
      </c>
      <c r="DZ22" s="501" t="str">
        <f t="shared" si="69"/>
        <v>7.4</v>
      </c>
      <c r="EA22" s="30" t="str">
        <f t="shared" si="70"/>
        <v>B</v>
      </c>
      <c r="EB22" s="31">
        <f t="shared" si="71"/>
        <v>3</v>
      </c>
      <c r="EC22" s="31" t="str">
        <f t="shared" si="72"/>
        <v>3.0</v>
      </c>
      <c r="ED22" s="42">
        <v>2</v>
      </c>
      <c r="EE22" s="43">
        <v>2</v>
      </c>
      <c r="EF22" s="48">
        <v>7.6</v>
      </c>
      <c r="EG22" s="602">
        <v>7</v>
      </c>
      <c r="EH22" s="55"/>
      <c r="EI22" s="28">
        <f t="shared" si="73"/>
        <v>7.2</v>
      </c>
      <c r="EJ22" s="29">
        <f t="shared" si="74"/>
        <v>7.2</v>
      </c>
      <c r="EK22" s="501" t="str">
        <f t="shared" si="75"/>
        <v>7.2</v>
      </c>
      <c r="EL22" s="30" t="str">
        <f t="shared" si="76"/>
        <v>B</v>
      </c>
      <c r="EM22" s="31">
        <f t="shared" si="77"/>
        <v>3</v>
      </c>
      <c r="EN22" s="31" t="str">
        <f t="shared" si="78"/>
        <v>3.0</v>
      </c>
      <c r="EO22" s="42">
        <v>3</v>
      </c>
      <c r="EP22" s="43">
        <v>3</v>
      </c>
      <c r="EQ22" s="48">
        <v>6.6</v>
      </c>
      <c r="ER22" s="70">
        <v>9</v>
      </c>
      <c r="ES22" s="70"/>
      <c r="ET22" s="28">
        <f t="shared" si="79"/>
        <v>8</v>
      </c>
      <c r="EU22" s="29">
        <f t="shared" si="80"/>
        <v>8</v>
      </c>
      <c r="EV22" s="501" t="str">
        <f t="shared" si="81"/>
        <v>8.0</v>
      </c>
      <c r="EW22" s="30" t="str">
        <f t="shared" si="82"/>
        <v>B+</v>
      </c>
      <c r="EX22" s="31">
        <f t="shared" si="83"/>
        <v>3.5</v>
      </c>
      <c r="EY22" s="31" t="str">
        <f t="shared" si="84"/>
        <v>3.5</v>
      </c>
      <c r="EZ22" s="42">
        <v>4</v>
      </c>
      <c r="FA22" s="43">
        <v>4</v>
      </c>
      <c r="FB22" s="48">
        <v>7.3</v>
      </c>
      <c r="FC22" s="55">
        <v>8</v>
      </c>
      <c r="FD22" s="55"/>
      <c r="FE22" s="28">
        <f t="shared" si="85"/>
        <v>7.7</v>
      </c>
      <c r="FF22" s="29">
        <f t="shared" si="86"/>
        <v>7.7</v>
      </c>
      <c r="FG22" s="501" t="str">
        <f t="shared" si="87"/>
        <v>7.7</v>
      </c>
      <c r="FH22" s="30" t="str">
        <f t="shared" si="88"/>
        <v>B</v>
      </c>
      <c r="FI22" s="31">
        <f t="shared" si="89"/>
        <v>3</v>
      </c>
      <c r="FJ22" s="31" t="str">
        <f t="shared" si="90"/>
        <v>3.0</v>
      </c>
      <c r="FK22" s="42">
        <v>4</v>
      </c>
      <c r="FL22" s="43">
        <v>4</v>
      </c>
      <c r="FM22" s="694">
        <f t="shared" si="91"/>
        <v>19</v>
      </c>
      <c r="FN22" s="695">
        <f t="shared" si="92"/>
        <v>3.1578947368421053</v>
      </c>
      <c r="FO22" s="696" t="str">
        <f t="shared" si="93"/>
        <v>3.16</v>
      </c>
      <c r="FP22" s="697" t="str">
        <f t="shared" si="94"/>
        <v>Lên lớp</v>
      </c>
      <c r="FQ22" s="698">
        <f t="shared" si="95"/>
        <v>35</v>
      </c>
      <c r="FR22" s="695">
        <f t="shared" si="96"/>
        <v>3.1714285714285713</v>
      </c>
      <c r="FS22" s="696" t="str">
        <f t="shared" si="97"/>
        <v>3.17</v>
      </c>
      <c r="FT22" s="699">
        <f t="shared" si="98"/>
        <v>35</v>
      </c>
      <c r="FU22" s="700">
        <f t="shared" si="99"/>
        <v>7.58</v>
      </c>
      <c r="FV22" s="701">
        <f t="shared" si="100"/>
        <v>3.1714285714285713</v>
      </c>
      <c r="FW22" s="738" t="str">
        <f t="shared" si="101"/>
        <v>Lên lớp</v>
      </c>
      <c r="FX22" s="810"/>
      <c r="FY22" s="854">
        <v>6.4</v>
      </c>
      <c r="FZ22" s="822">
        <v>5</v>
      </c>
      <c r="GA22" s="736"/>
      <c r="GB22" s="725">
        <f t="shared" si="102"/>
        <v>5.6</v>
      </c>
      <c r="GC22" s="726">
        <f t="shared" si="103"/>
        <v>5.6</v>
      </c>
      <c r="GD22" s="727" t="str">
        <f t="shared" si="104"/>
        <v>5.6</v>
      </c>
      <c r="GE22" s="728" t="str">
        <f t="shared" si="105"/>
        <v>C</v>
      </c>
      <c r="GF22" s="729">
        <f t="shared" si="106"/>
        <v>2</v>
      </c>
      <c r="GG22" s="729" t="str">
        <f t="shared" si="107"/>
        <v>2.0</v>
      </c>
      <c r="GH22" s="730">
        <v>2</v>
      </c>
      <c r="GI22" s="739">
        <v>2</v>
      </c>
      <c r="GJ22" s="819">
        <v>7.1</v>
      </c>
      <c r="GK22" s="822">
        <v>7</v>
      </c>
      <c r="GL22" s="736"/>
      <c r="GM22" s="28">
        <f t="shared" si="108"/>
        <v>7</v>
      </c>
      <c r="GN22" s="29">
        <f t="shared" si="109"/>
        <v>7</v>
      </c>
      <c r="GO22" s="501" t="str">
        <f t="shared" si="110"/>
        <v>7.0</v>
      </c>
      <c r="GP22" s="30" t="str">
        <f t="shared" si="111"/>
        <v>B</v>
      </c>
      <c r="GQ22" s="31">
        <f t="shared" si="112"/>
        <v>3</v>
      </c>
      <c r="GR22" s="31" t="str">
        <f t="shared" si="113"/>
        <v>3.0</v>
      </c>
      <c r="GS22" s="42">
        <v>3</v>
      </c>
      <c r="GT22" s="43">
        <v>3</v>
      </c>
      <c r="GU22" s="829">
        <v>8.1999999999999993</v>
      </c>
      <c r="GV22" s="822">
        <v>8</v>
      </c>
      <c r="GW22" s="736"/>
      <c r="GX22" s="725">
        <f t="shared" si="114"/>
        <v>8.1</v>
      </c>
      <c r="GY22" s="726">
        <f t="shared" si="115"/>
        <v>8.1</v>
      </c>
      <c r="GZ22" s="727" t="str">
        <f t="shared" si="116"/>
        <v>8.1</v>
      </c>
      <c r="HA22" s="728" t="str">
        <f t="shared" si="117"/>
        <v>B+</v>
      </c>
      <c r="HB22" s="729">
        <f t="shared" si="118"/>
        <v>3.5</v>
      </c>
      <c r="HC22" s="729" t="str">
        <f t="shared" si="119"/>
        <v>3.5</v>
      </c>
      <c r="HD22" s="730">
        <v>4</v>
      </c>
      <c r="HE22" s="739">
        <v>4</v>
      </c>
      <c r="HF22" s="819">
        <v>6.6</v>
      </c>
      <c r="HG22" s="822">
        <v>8</v>
      </c>
      <c r="HH22" s="736"/>
      <c r="HI22" s="725">
        <f t="shared" si="120"/>
        <v>7.4</v>
      </c>
      <c r="HJ22" s="726">
        <f t="shared" si="121"/>
        <v>7.4</v>
      </c>
      <c r="HK22" s="727" t="str">
        <f t="shared" si="122"/>
        <v>7.4</v>
      </c>
      <c r="HL22" s="728" t="str">
        <f t="shared" si="123"/>
        <v>B</v>
      </c>
      <c r="HM22" s="729">
        <f t="shared" si="124"/>
        <v>3</v>
      </c>
      <c r="HN22" s="729" t="str">
        <f t="shared" si="125"/>
        <v>3.0</v>
      </c>
      <c r="HO22" s="730">
        <v>2</v>
      </c>
      <c r="HP22" s="739">
        <v>2</v>
      </c>
      <c r="HQ22" s="741">
        <v>7.8</v>
      </c>
      <c r="HR22" s="733">
        <v>7</v>
      </c>
      <c r="HS22" s="736"/>
      <c r="HT22" s="725">
        <f t="shared" si="126"/>
        <v>7.3</v>
      </c>
      <c r="HU22" s="726">
        <f t="shared" si="127"/>
        <v>7.3</v>
      </c>
      <c r="HV22" s="717" t="str">
        <f t="shared" si="128"/>
        <v>7.3</v>
      </c>
      <c r="HW22" s="728" t="str">
        <f t="shared" si="129"/>
        <v>B</v>
      </c>
      <c r="HX22" s="729">
        <f t="shared" si="130"/>
        <v>3</v>
      </c>
      <c r="HY22" s="729" t="str">
        <f t="shared" si="131"/>
        <v>3.0</v>
      </c>
      <c r="HZ22" s="730">
        <v>5</v>
      </c>
      <c r="IA22" s="739">
        <v>5</v>
      </c>
      <c r="IB22" s="741">
        <v>7.7</v>
      </c>
      <c r="IC22" s="741">
        <v>8</v>
      </c>
      <c r="ID22" s="736"/>
      <c r="IE22" s="725">
        <f t="shared" si="132"/>
        <v>7.9</v>
      </c>
      <c r="IF22" s="726">
        <f t="shared" si="133"/>
        <v>7.9</v>
      </c>
      <c r="IG22" s="727" t="str">
        <f t="shared" si="134"/>
        <v>7.9</v>
      </c>
      <c r="IH22" s="728" t="str">
        <f t="shared" si="135"/>
        <v>B</v>
      </c>
      <c r="II22" s="729">
        <f t="shared" si="136"/>
        <v>3</v>
      </c>
      <c r="IJ22" s="729" t="str">
        <f t="shared" si="137"/>
        <v>3.0</v>
      </c>
      <c r="IK22" s="730">
        <v>1</v>
      </c>
      <c r="IL22" s="739">
        <v>1</v>
      </c>
      <c r="IM22" s="741">
        <v>7</v>
      </c>
      <c r="IN22" s="723">
        <v>9</v>
      </c>
      <c r="IO22" s="736"/>
      <c r="IP22" s="725">
        <f t="shared" si="138"/>
        <v>8.1999999999999993</v>
      </c>
      <c r="IQ22" s="726">
        <f t="shared" si="139"/>
        <v>8.1999999999999993</v>
      </c>
      <c r="IR22" s="727" t="str">
        <f t="shared" si="140"/>
        <v>8.2</v>
      </c>
      <c r="IS22" s="728" t="str">
        <f t="shared" si="141"/>
        <v>B+</v>
      </c>
      <c r="IT22" s="729">
        <f t="shared" si="142"/>
        <v>3.5</v>
      </c>
      <c r="IU22" s="729" t="str">
        <f t="shared" si="143"/>
        <v>3.5</v>
      </c>
      <c r="IV22" s="730">
        <v>3</v>
      </c>
      <c r="IW22" s="739">
        <v>3</v>
      </c>
      <c r="IX22" s="741">
        <v>8</v>
      </c>
      <c r="IY22" s="741">
        <v>7</v>
      </c>
      <c r="IZ22" s="736"/>
      <c r="JA22" s="725">
        <f t="shared" si="144"/>
        <v>7.4</v>
      </c>
      <c r="JB22" s="726">
        <f t="shared" si="145"/>
        <v>7.4</v>
      </c>
      <c r="JC22" s="727" t="str">
        <f t="shared" si="146"/>
        <v>7.4</v>
      </c>
      <c r="JD22" s="728" t="str">
        <f t="shared" si="147"/>
        <v>B</v>
      </c>
      <c r="JE22" s="729">
        <f t="shared" si="148"/>
        <v>3</v>
      </c>
      <c r="JF22" s="729" t="str">
        <f t="shared" si="149"/>
        <v>3.0</v>
      </c>
      <c r="JG22" s="730">
        <v>2</v>
      </c>
      <c r="JH22" s="739">
        <v>2</v>
      </c>
      <c r="JI22" s="742">
        <f t="shared" si="150"/>
        <v>22</v>
      </c>
      <c r="JJ22" s="734">
        <f t="shared" si="151"/>
        <v>3.0681818181818183</v>
      </c>
      <c r="JK22" s="735" t="str">
        <f t="shared" si="152"/>
        <v>3.07</v>
      </c>
    </row>
    <row r="23" spans="1:271" ht="18.75" x14ac:dyDescent="0.3">
      <c r="A23" s="525">
        <v>23</v>
      </c>
      <c r="B23" s="524" t="s">
        <v>235</v>
      </c>
      <c r="C23" s="526" t="s">
        <v>257</v>
      </c>
      <c r="D23" s="527" t="s">
        <v>280</v>
      </c>
      <c r="E23" s="528" t="s">
        <v>66</v>
      </c>
      <c r="F23" s="292"/>
      <c r="G23" s="357" t="s">
        <v>294</v>
      </c>
      <c r="H23" s="292" t="s">
        <v>169</v>
      </c>
      <c r="I23" s="292" t="s">
        <v>302</v>
      </c>
      <c r="J23" s="666">
        <v>7.4</v>
      </c>
      <c r="K23" s="359" t="str">
        <f t="shared" si="153"/>
        <v>B</v>
      </c>
      <c r="L23" s="360">
        <f t="shared" si="154"/>
        <v>3</v>
      </c>
      <c r="M23" s="362" t="str">
        <f t="shared" si="155"/>
        <v>3.0</v>
      </c>
      <c r="N23" s="666">
        <v>7</v>
      </c>
      <c r="O23" s="1" t="str">
        <f t="shared" ref="O23:O25" si="163">IF(N23&gt;=8.5,"A",IF(N23&gt;=8,"B+",IF(N23&gt;=7,"B",IF(N23&gt;=6.5,"C+",IF(N23&gt;=5.5,"C",IF(N23&gt;=5,"D+",IF(N23&gt;=4,"D","F")))))))</f>
        <v>B</v>
      </c>
      <c r="P23" s="2">
        <f t="shared" ref="P23:P25" si="164">IF(O23="A",4,IF(O23="B+",3.5,IF(O23="B",3,IF(O23="C+",2.5,IF(O23="C",2,IF(O23="D+",1.5,IF(O23="D",1,0)))))))</f>
        <v>3</v>
      </c>
      <c r="Q23" s="170" t="str">
        <f t="shared" ref="Q23:Q25" si="165">TEXT(P23,"0.0")</f>
        <v>3.0</v>
      </c>
      <c r="R23" s="529">
        <v>6.7</v>
      </c>
      <c r="S23" s="367">
        <v>7</v>
      </c>
      <c r="T23" s="367"/>
      <c r="U23" s="320">
        <f t="shared" si="9"/>
        <v>6.9</v>
      </c>
      <c r="V23" s="321">
        <f t="shared" si="10"/>
        <v>6.9</v>
      </c>
      <c r="W23" s="530" t="str">
        <f t="shared" si="11"/>
        <v>6.9</v>
      </c>
      <c r="X23" s="322" t="str">
        <f t="shared" si="12"/>
        <v>C+</v>
      </c>
      <c r="Y23" s="323">
        <f t="shared" si="13"/>
        <v>2.5</v>
      </c>
      <c r="Z23" s="323" t="str">
        <f t="shared" si="14"/>
        <v>2.5</v>
      </c>
      <c r="AA23" s="324">
        <v>4</v>
      </c>
      <c r="AB23" s="531">
        <v>4</v>
      </c>
      <c r="AC23" s="532">
        <v>5.9</v>
      </c>
      <c r="AD23" s="406">
        <v>7</v>
      </c>
      <c r="AE23" s="406"/>
      <c r="AF23" s="320">
        <f t="shared" si="15"/>
        <v>6.6</v>
      </c>
      <c r="AG23" s="321">
        <f t="shared" si="16"/>
        <v>6.6</v>
      </c>
      <c r="AH23" s="530" t="str">
        <f t="shared" si="17"/>
        <v>6.6</v>
      </c>
      <c r="AI23" s="322" t="str">
        <f t="shared" si="18"/>
        <v>C+</v>
      </c>
      <c r="AJ23" s="323">
        <f t="shared" si="19"/>
        <v>2.5</v>
      </c>
      <c r="AK23" s="323" t="str">
        <f t="shared" si="20"/>
        <v>2.5</v>
      </c>
      <c r="AL23" s="324">
        <v>4</v>
      </c>
      <c r="AM23" s="531">
        <v>4</v>
      </c>
      <c r="AN23" s="532">
        <v>7.7</v>
      </c>
      <c r="AO23" s="406">
        <v>4</v>
      </c>
      <c r="AP23" s="533"/>
      <c r="AQ23" s="320">
        <f t="shared" si="21"/>
        <v>5.5</v>
      </c>
      <c r="AR23" s="534">
        <f t="shared" si="22"/>
        <v>5.5</v>
      </c>
      <c r="AS23" s="530" t="str">
        <f t="shared" si="159"/>
        <v>5.5</v>
      </c>
      <c r="AT23" s="322" t="str">
        <f t="shared" si="24"/>
        <v>C</v>
      </c>
      <c r="AU23" s="323">
        <f t="shared" si="25"/>
        <v>2</v>
      </c>
      <c r="AV23" s="323" t="str">
        <f t="shared" si="160"/>
        <v>2.0</v>
      </c>
      <c r="AW23" s="324">
        <v>2</v>
      </c>
      <c r="AX23" s="531">
        <v>2</v>
      </c>
      <c r="AY23" s="529">
        <v>7.7</v>
      </c>
      <c r="AZ23" s="535">
        <v>4</v>
      </c>
      <c r="BA23" s="535"/>
      <c r="BB23" s="320">
        <f t="shared" si="27"/>
        <v>5.5</v>
      </c>
      <c r="BC23" s="321">
        <f t="shared" si="28"/>
        <v>5.5</v>
      </c>
      <c r="BD23" s="530" t="str">
        <f t="shared" si="29"/>
        <v>5.5</v>
      </c>
      <c r="BE23" s="322" t="str">
        <f t="shared" si="30"/>
        <v>C</v>
      </c>
      <c r="BF23" s="323">
        <f t="shared" si="31"/>
        <v>2</v>
      </c>
      <c r="BG23" s="323" t="str">
        <f t="shared" si="32"/>
        <v>2.0</v>
      </c>
      <c r="BH23" s="324">
        <v>1</v>
      </c>
      <c r="BI23" s="531">
        <v>1</v>
      </c>
      <c r="BJ23" s="536">
        <v>8.1999999999999993</v>
      </c>
      <c r="BK23" s="537">
        <v>7</v>
      </c>
      <c r="BL23" s="537"/>
      <c r="BM23" s="538">
        <f t="shared" si="33"/>
        <v>7.5</v>
      </c>
      <c r="BN23" s="321">
        <f t="shared" si="34"/>
        <v>7.5</v>
      </c>
      <c r="BO23" s="530" t="str">
        <f t="shared" si="35"/>
        <v>7.5</v>
      </c>
      <c r="BP23" s="540" t="str">
        <f t="shared" si="0"/>
        <v>B</v>
      </c>
      <c r="BQ23" s="539">
        <f t="shared" si="1"/>
        <v>3</v>
      </c>
      <c r="BR23" s="539" t="str">
        <f t="shared" si="2"/>
        <v>3.0</v>
      </c>
      <c r="BS23" s="541">
        <v>3</v>
      </c>
      <c r="BT23" s="531">
        <v>3</v>
      </c>
      <c r="BU23" s="532">
        <v>7</v>
      </c>
      <c r="BV23" s="535">
        <v>6</v>
      </c>
      <c r="BW23" s="535"/>
      <c r="BX23" s="320">
        <f t="shared" si="36"/>
        <v>6.4</v>
      </c>
      <c r="BY23" s="321">
        <f t="shared" si="37"/>
        <v>6.4</v>
      </c>
      <c r="BZ23" s="530" t="str">
        <f t="shared" si="161"/>
        <v>6.4</v>
      </c>
      <c r="CA23" s="322" t="str">
        <f t="shared" si="39"/>
        <v>C</v>
      </c>
      <c r="CB23" s="323">
        <f t="shared" si="40"/>
        <v>2</v>
      </c>
      <c r="CC23" s="323" t="str">
        <f t="shared" si="162"/>
        <v>2.0</v>
      </c>
      <c r="CD23" s="324">
        <v>2</v>
      </c>
      <c r="CE23" s="531">
        <v>2</v>
      </c>
      <c r="CF23" s="542">
        <f t="shared" si="42"/>
        <v>16</v>
      </c>
      <c r="CG23" s="543">
        <f t="shared" si="43"/>
        <v>2.4375</v>
      </c>
      <c r="CH23" s="544" t="str">
        <f t="shared" si="44"/>
        <v>2.44</v>
      </c>
      <c r="CI23" s="545" t="str">
        <f t="shared" si="45"/>
        <v>Lên lớp</v>
      </c>
      <c r="CJ23" s="546">
        <f t="shared" si="46"/>
        <v>16</v>
      </c>
      <c r="CK23" s="547">
        <f t="shared" si="47"/>
        <v>2.4375</v>
      </c>
      <c r="CL23" s="545" t="str">
        <f t="shared" si="48"/>
        <v>Lên lớp</v>
      </c>
      <c r="CM23" s="548"/>
      <c r="CN23" s="529">
        <v>5.4</v>
      </c>
      <c r="CO23" s="535">
        <v>7</v>
      </c>
      <c r="CP23" s="535"/>
      <c r="CQ23" s="28">
        <f t="shared" si="49"/>
        <v>6.4</v>
      </c>
      <c r="CR23" s="29">
        <f t="shared" si="50"/>
        <v>6.4</v>
      </c>
      <c r="CS23" s="501" t="str">
        <f t="shared" si="51"/>
        <v>6.4</v>
      </c>
      <c r="CT23" s="30" t="str">
        <f t="shared" si="52"/>
        <v>C</v>
      </c>
      <c r="CU23" s="31">
        <f t="shared" si="53"/>
        <v>2</v>
      </c>
      <c r="CV23" s="31" t="str">
        <f t="shared" si="54"/>
        <v>2.0</v>
      </c>
      <c r="CW23" s="42">
        <v>2</v>
      </c>
      <c r="CX23" s="43">
        <v>2</v>
      </c>
      <c r="CY23" s="358">
        <v>5.2</v>
      </c>
      <c r="CZ23" s="601">
        <v>8</v>
      </c>
      <c r="DA23" s="601"/>
      <c r="DB23" s="28">
        <f t="shared" si="55"/>
        <v>6.9</v>
      </c>
      <c r="DC23" s="29">
        <f t="shared" si="56"/>
        <v>6.9</v>
      </c>
      <c r="DD23" s="501" t="str">
        <f t="shared" si="57"/>
        <v>6.9</v>
      </c>
      <c r="DE23" s="30" t="str">
        <f t="shared" si="58"/>
        <v>C+</v>
      </c>
      <c r="DF23" s="31">
        <f t="shared" si="59"/>
        <v>2.5</v>
      </c>
      <c r="DG23" s="31" t="str">
        <f t="shared" si="60"/>
        <v>2.5</v>
      </c>
      <c r="DH23" s="42">
        <v>2</v>
      </c>
      <c r="DI23" s="43">
        <v>2</v>
      </c>
      <c r="DJ23" s="529">
        <v>5</v>
      </c>
      <c r="DK23" s="535">
        <v>6</v>
      </c>
      <c r="DL23" s="535"/>
      <c r="DM23" s="28">
        <f t="shared" si="61"/>
        <v>5.6</v>
      </c>
      <c r="DN23" s="29">
        <f t="shared" si="62"/>
        <v>5.6</v>
      </c>
      <c r="DO23" s="501" t="str">
        <f t="shared" si="63"/>
        <v>5.6</v>
      </c>
      <c r="DP23" s="30" t="str">
        <f t="shared" si="64"/>
        <v>C</v>
      </c>
      <c r="DQ23" s="31">
        <f t="shared" si="65"/>
        <v>2</v>
      </c>
      <c r="DR23" s="31" t="str">
        <f t="shared" si="66"/>
        <v>2.0</v>
      </c>
      <c r="DS23" s="42">
        <v>2</v>
      </c>
      <c r="DT23" s="43">
        <v>2</v>
      </c>
      <c r="DU23" s="529">
        <v>6</v>
      </c>
      <c r="DV23" s="535">
        <v>5</v>
      </c>
      <c r="DW23" s="535"/>
      <c r="DX23" s="28">
        <f t="shared" si="67"/>
        <v>5.4</v>
      </c>
      <c r="DY23" s="29">
        <f t="shared" si="68"/>
        <v>5.4</v>
      </c>
      <c r="DZ23" s="501" t="str">
        <f t="shared" si="69"/>
        <v>5.4</v>
      </c>
      <c r="EA23" s="30" t="str">
        <f t="shared" si="70"/>
        <v>D+</v>
      </c>
      <c r="EB23" s="31">
        <f t="shared" si="71"/>
        <v>1.5</v>
      </c>
      <c r="EC23" s="31" t="str">
        <f t="shared" si="72"/>
        <v>1.5</v>
      </c>
      <c r="ED23" s="42">
        <v>2</v>
      </c>
      <c r="EE23" s="43">
        <v>2</v>
      </c>
      <c r="EF23" s="529">
        <v>6.6</v>
      </c>
      <c r="EG23" s="608">
        <v>7</v>
      </c>
      <c r="EH23" s="367"/>
      <c r="EI23" s="28">
        <f t="shared" si="73"/>
        <v>6.8</v>
      </c>
      <c r="EJ23" s="29">
        <f t="shared" si="74"/>
        <v>6.8</v>
      </c>
      <c r="EK23" s="501" t="str">
        <f t="shared" si="75"/>
        <v>6.8</v>
      </c>
      <c r="EL23" s="30" t="str">
        <f t="shared" si="76"/>
        <v>C+</v>
      </c>
      <c r="EM23" s="31">
        <f t="shared" si="77"/>
        <v>2.5</v>
      </c>
      <c r="EN23" s="31" t="str">
        <f t="shared" si="78"/>
        <v>2.5</v>
      </c>
      <c r="EO23" s="42">
        <v>3</v>
      </c>
      <c r="EP23" s="43">
        <v>3</v>
      </c>
      <c r="EQ23" s="529">
        <v>5.6</v>
      </c>
      <c r="ER23" s="535">
        <v>5</v>
      </c>
      <c r="ES23" s="535"/>
      <c r="ET23" s="28">
        <f t="shared" si="79"/>
        <v>5.2</v>
      </c>
      <c r="EU23" s="29">
        <f t="shared" si="80"/>
        <v>5.2</v>
      </c>
      <c r="EV23" s="501" t="str">
        <f t="shared" si="81"/>
        <v>5.2</v>
      </c>
      <c r="EW23" s="30" t="str">
        <f t="shared" si="82"/>
        <v>D+</v>
      </c>
      <c r="EX23" s="31">
        <f t="shared" si="83"/>
        <v>1.5</v>
      </c>
      <c r="EY23" s="31" t="str">
        <f t="shared" si="84"/>
        <v>1.5</v>
      </c>
      <c r="EZ23" s="42">
        <v>4</v>
      </c>
      <c r="FA23" s="43">
        <v>4</v>
      </c>
      <c r="FB23" s="48">
        <v>6.6</v>
      </c>
      <c r="FC23" s="55">
        <v>7</v>
      </c>
      <c r="FD23" s="55"/>
      <c r="FE23" s="28">
        <f t="shared" si="85"/>
        <v>6.8</v>
      </c>
      <c r="FF23" s="29">
        <f t="shared" si="86"/>
        <v>6.8</v>
      </c>
      <c r="FG23" s="501" t="str">
        <f t="shared" si="87"/>
        <v>6.8</v>
      </c>
      <c r="FH23" s="30" t="str">
        <f t="shared" si="88"/>
        <v>C+</v>
      </c>
      <c r="FI23" s="31">
        <f t="shared" si="89"/>
        <v>2.5</v>
      </c>
      <c r="FJ23" s="31" t="str">
        <f t="shared" si="90"/>
        <v>2.5</v>
      </c>
      <c r="FK23" s="42">
        <v>4</v>
      </c>
      <c r="FL23" s="43">
        <v>4</v>
      </c>
      <c r="FM23" s="694">
        <f t="shared" si="91"/>
        <v>19</v>
      </c>
      <c r="FN23" s="695">
        <f t="shared" si="92"/>
        <v>2.0789473684210527</v>
      </c>
      <c r="FO23" s="696" t="str">
        <f t="shared" si="93"/>
        <v>2.08</v>
      </c>
      <c r="FP23" s="697" t="str">
        <f t="shared" si="94"/>
        <v>Lên lớp</v>
      </c>
      <c r="FQ23" s="698">
        <f t="shared" si="95"/>
        <v>35</v>
      </c>
      <c r="FR23" s="695">
        <f t="shared" si="96"/>
        <v>2.2428571428571429</v>
      </c>
      <c r="FS23" s="696" t="str">
        <f t="shared" si="97"/>
        <v>2.24</v>
      </c>
      <c r="FT23" s="699">
        <f t="shared" si="98"/>
        <v>35</v>
      </c>
      <c r="FU23" s="700">
        <f t="shared" si="99"/>
        <v>6.3657142857142857</v>
      </c>
      <c r="FV23" s="701">
        <f t="shared" si="100"/>
        <v>2.2428571428571429</v>
      </c>
      <c r="FW23" s="738" t="str">
        <f t="shared" si="101"/>
        <v>Lên lớp</v>
      </c>
      <c r="FX23" s="810"/>
      <c r="FY23" s="854">
        <v>6.4</v>
      </c>
      <c r="FZ23" s="822">
        <v>5</v>
      </c>
      <c r="GA23" s="736"/>
      <c r="GB23" s="725">
        <f t="shared" si="102"/>
        <v>5.6</v>
      </c>
      <c r="GC23" s="726">
        <f t="shared" si="103"/>
        <v>5.6</v>
      </c>
      <c r="GD23" s="727" t="str">
        <f t="shared" si="104"/>
        <v>5.6</v>
      </c>
      <c r="GE23" s="728" t="str">
        <f t="shared" si="105"/>
        <v>C</v>
      </c>
      <c r="GF23" s="729">
        <f t="shared" si="106"/>
        <v>2</v>
      </c>
      <c r="GG23" s="729" t="str">
        <f t="shared" si="107"/>
        <v>2.0</v>
      </c>
      <c r="GH23" s="730">
        <v>2</v>
      </c>
      <c r="GI23" s="739">
        <v>2</v>
      </c>
      <c r="GJ23" s="819">
        <v>6.7</v>
      </c>
      <c r="GK23" s="822">
        <v>5</v>
      </c>
      <c r="GL23" s="736"/>
      <c r="GM23" s="28">
        <f t="shared" si="108"/>
        <v>5.7</v>
      </c>
      <c r="GN23" s="29">
        <f t="shared" si="109"/>
        <v>5.7</v>
      </c>
      <c r="GO23" s="501" t="str">
        <f t="shared" si="110"/>
        <v>5.7</v>
      </c>
      <c r="GP23" s="30" t="str">
        <f t="shared" si="111"/>
        <v>C</v>
      </c>
      <c r="GQ23" s="31">
        <f t="shared" si="112"/>
        <v>2</v>
      </c>
      <c r="GR23" s="31" t="str">
        <f t="shared" si="113"/>
        <v>2.0</v>
      </c>
      <c r="GS23" s="42">
        <v>3</v>
      </c>
      <c r="GT23" s="43">
        <v>3</v>
      </c>
      <c r="GU23" s="829">
        <v>7</v>
      </c>
      <c r="GV23" s="822">
        <v>9</v>
      </c>
      <c r="GW23" s="736"/>
      <c r="GX23" s="725">
        <f t="shared" si="114"/>
        <v>8.1999999999999993</v>
      </c>
      <c r="GY23" s="726">
        <f t="shared" si="115"/>
        <v>8.1999999999999993</v>
      </c>
      <c r="GZ23" s="727" t="str">
        <f t="shared" si="116"/>
        <v>8.2</v>
      </c>
      <c r="HA23" s="728" t="str">
        <f t="shared" si="117"/>
        <v>B+</v>
      </c>
      <c r="HB23" s="729">
        <f t="shared" si="118"/>
        <v>3.5</v>
      </c>
      <c r="HC23" s="729" t="str">
        <f t="shared" si="119"/>
        <v>3.5</v>
      </c>
      <c r="HD23" s="730">
        <v>4</v>
      </c>
      <c r="HE23" s="739">
        <v>4</v>
      </c>
      <c r="HF23" s="819">
        <v>6.2</v>
      </c>
      <c r="HG23" s="822">
        <v>5</v>
      </c>
      <c r="HH23" s="736"/>
      <c r="HI23" s="725">
        <f t="shared" si="120"/>
        <v>5.5</v>
      </c>
      <c r="HJ23" s="726">
        <f t="shared" si="121"/>
        <v>5.5</v>
      </c>
      <c r="HK23" s="727" t="str">
        <f t="shared" si="122"/>
        <v>5.5</v>
      </c>
      <c r="HL23" s="728" t="str">
        <f t="shared" si="123"/>
        <v>C</v>
      </c>
      <c r="HM23" s="729">
        <f t="shared" si="124"/>
        <v>2</v>
      </c>
      <c r="HN23" s="729" t="str">
        <f t="shared" si="125"/>
        <v>2.0</v>
      </c>
      <c r="HO23" s="730">
        <v>2</v>
      </c>
      <c r="HP23" s="739">
        <v>2</v>
      </c>
      <c r="HQ23" s="741">
        <v>7</v>
      </c>
      <c r="HR23" s="733">
        <v>7</v>
      </c>
      <c r="HS23" s="736"/>
      <c r="HT23" s="725">
        <f t="shared" si="126"/>
        <v>7</v>
      </c>
      <c r="HU23" s="726">
        <f t="shared" si="127"/>
        <v>7</v>
      </c>
      <c r="HV23" s="717" t="str">
        <f t="shared" si="128"/>
        <v>7.0</v>
      </c>
      <c r="HW23" s="728" t="str">
        <f t="shared" si="129"/>
        <v>B</v>
      </c>
      <c r="HX23" s="729">
        <f t="shared" si="130"/>
        <v>3</v>
      </c>
      <c r="HY23" s="729" t="str">
        <f t="shared" si="131"/>
        <v>3.0</v>
      </c>
      <c r="HZ23" s="730">
        <v>5</v>
      </c>
      <c r="IA23" s="739">
        <v>5</v>
      </c>
      <c r="IB23" s="741">
        <v>6.7</v>
      </c>
      <c r="IC23" s="741">
        <v>7</v>
      </c>
      <c r="ID23" s="736"/>
      <c r="IE23" s="725">
        <f t="shared" si="132"/>
        <v>6.9</v>
      </c>
      <c r="IF23" s="726">
        <f t="shared" si="133"/>
        <v>6.9</v>
      </c>
      <c r="IG23" s="727" t="str">
        <f t="shared" si="134"/>
        <v>6.9</v>
      </c>
      <c r="IH23" s="728" t="str">
        <f t="shared" si="135"/>
        <v>C+</v>
      </c>
      <c r="II23" s="729">
        <f t="shared" si="136"/>
        <v>2.5</v>
      </c>
      <c r="IJ23" s="729" t="str">
        <f t="shared" si="137"/>
        <v>2.5</v>
      </c>
      <c r="IK23" s="730">
        <v>1</v>
      </c>
      <c r="IL23" s="739">
        <v>1</v>
      </c>
      <c r="IM23" s="741">
        <v>6</v>
      </c>
      <c r="IN23" s="723">
        <v>8</v>
      </c>
      <c r="IO23" s="736"/>
      <c r="IP23" s="725">
        <f t="shared" si="138"/>
        <v>7.2</v>
      </c>
      <c r="IQ23" s="726">
        <f t="shared" si="139"/>
        <v>7.2</v>
      </c>
      <c r="IR23" s="727" t="str">
        <f t="shared" si="140"/>
        <v>7.2</v>
      </c>
      <c r="IS23" s="728" t="str">
        <f t="shared" si="141"/>
        <v>B</v>
      </c>
      <c r="IT23" s="729">
        <f t="shared" si="142"/>
        <v>3</v>
      </c>
      <c r="IU23" s="729" t="str">
        <f t="shared" si="143"/>
        <v>3.0</v>
      </c>
      <c r="IV23" s="730">
        <v>3</v>
      </c>
      <c r="IW23" s="739">
        <v>3</v>
      </c>
      <c r="IX23" s="741">
        <v>7</v>
      </c>
      <c r="IY23" s="741">
        <v>7</v>
      </c>
      <c r="IZ23" s="736"/>
      <c r="JA23" s="725">
        <f t="shared" si="144"/>
        <v>7</v>
      </c>
      <c r="JB23" s="726">
        <f t="shared" si="145"/>
        <v>7</v>
      </c>
      <c r="JC23" s="727" t="str">
        <f t="shared" si="146"/>
        <v>7.0</v>
      </c>
      <c r="JD23" s="728" t="str">
        <f t="shared" si="147"/>
        <v>B</v>
      </c>
      <c r="JE23" s="729">
        <f t="shared" si="148"/>
        <v>3</v>
      </c>
      <c r="JF23" s="729" t="str">
        <f t="shared" si="149"/>
        <v>3.0</v>
      </c>
      <c r="JG23" s="730">
        <v>2</v>
      </c>
      <c r="JH23" s="739">
        <v>2</v>
      </c>
      <c r="JI23" s="742">
        <f t="shared" si="150"/>
        <v>22</v>
      </c>
      <c r="JJ23" s="734">
        <f t="shared" si="151"/>
        <v>2.75</v>
      </c>
      <c r="JK23" s="735" t="str">
        <f t="shared" si="152"/>
        <v>2.75</v>
      </c>
    </row>
    <row r="24" spans="1:271" ht="18.75" x14ac:dyDescent="0.3">
      <c r="A24" s="525">
        <v>24</v>
      </c>
      <c r="B24" s="524" t="s">
        <v>235</v>
      </c>
      <c r="C24" s="560" t="s">
        <v>1025</v>
      </c>
      <c r="D24" s="1057" t="s">
        <v>145</v>
      </c>
      <c r="E24" s="1058" t="s">
        <v>39</v>
      </c>
      <c r="F24" s="549" t="s">
        <v>1028</v>
      </c>
      <c r="G24" s="357" t="s">
        <v>293</v>
      </c>
      <c r="H24" s="276" t="s">
        <v>169</v>
      </c>
      <c r="I24" s="1115" t="s">
        <v>179</v>
      </c>
      <c r="J24" s="775">
        <v>5</v>
      </c>
      <c r="K24" s="359" t="str">
        <f t="shared" ref="K24:K25" si="166">IF(J24&gt;=8.5,"A",IF(J24&gt;=8,"B+",IF(J24&gt;=7,"B",IF(J24&gt;=6.5,"C+",IF(J24&gt;=5.5,"C",IF(J24&gt;=5,"D+",IF(J24&gt;=4,"D","F")))))))</f>
        <v>D+</v>
      </c>
      <c r="L24" s="360">
        <f t="shared" ref="L24:L25" si="167">IF(K24="A",4,IF(K24="B+",3.5,IF(K24="B",3,IF(K24="C+",2.5,IF(K24="C",2,IF(K24="D+",1.5,IF(K24="D",1,0)))))))</f>
        <v>1.5</v>
      </c>
      <c r="M24" s="362" t="str">
        <f t="shared" ref="M24:M25" si="168">TEXT(L24,"0.0")</f>
        <v>1.5</v>
      </c>
      <c r="N24" s="533">
        <v>6</v>
      </c>
      <c r="O24" s="1" t="str">
        <f t="shared" si="163"/>
        <v>C</v>
      </c>
      <c r="P24" s="2">
        <f t="shared" si="164"/>
        <v>2</v>
      </c>
      <c r="Q24" s="170" t="str">
        <f t="shared" si="165"/>
        <v>2.0</v>
      </c>
      <c r="R24" s="368"/>
      <c r="S24" s="368"/>
      <c r="T24" s="368"/>
      <c r="U24" s="320">
        <f t="shared" ref="U24:U25" si="169">ROUND((R24*0.4+S24*0.6),1)</f>
        <v>0</v>
      </c>
      <c r="V24" s="321">
        <f t="shared" ref="V24:V25" si="170">ROUND(MAX((R24*0.4+S24*0.6),(R24*0.4+T24*0.6)),1)</f>
        <v>0</v>
      </c>
      <c r="W24" s="530" t="str">
        <f t="shared" ref="W24:W25" si="171">TEXT(V24,"0.0")</f>
        <v>0.0</v>
      </c>
      <c r="X24" s="322" t="str">
        <f t="shared" ref="X24:X25" si="172">IF(V24&gt;=8.5,"A",IF(V24&gt;=8,"B+",IF(V24&gt;=7,"B",IF(V24&gt;=6.5,"C+",IF(V24&gt;=5.5,"C",IF(V24&gt;=5,"D+",IF(V24&gt;=4,"D","F")))))))</f>
        <v>F</v>
      </c>
      <c r="Y24" s="323">
        <f t="shared" ref="Y24:Y25" si="173">IF(X24="A",4,IF(X24="B+",3.5,IF(X24="B",3,IF(X24="C+",2.5,IF(X24="C",2,IF(X24="D+",1.5,IF(X24="D",1,0)))))))</f>
        <v>0</v>
      </c>
      <c r="Z24" s="323" t="str">
        <f t="shared" ref="Z24:Z25" si="174">TEXT(Y24,"0.0")</f>
        <v>0.0</v>
      </c>
      <c r="AA24" s="368"/>
      <c r="AB24" s="368"/>
      <c r="AC24" s="368"/>
      <c r="AD24" s="368"/>
      <c r="AE24" s="368"/>
      <c r="AF24" s="320">
        <f t="shared" ref="AF24:AF25" si="175">ROUND((AC24*0.4+AD24*0.6),1)</f>
        <v>0</v>
      </c>
      <c r="AG24" s="321">
        <f t="shared" ref="AG24:AG25" si="176">ROUND(MAX((AC24*0.4+AD24*0.6),(AC24*0.4+AE24*0.6)),1)</f>
        <v>0</v>
      </c>
      <c r="AH24" s="530" t="str">
        <f t="shared" ref="AH24:AH25" si="177">TEXT(AG24,"0.0")</f>
        <v>0.0</v>
      </c>
      <c r="AI24" s="322" t="str">
        <f t="shared" ref="AI24:AI25" si="178">IF(AG24&gt;=8.5,"A",IF(AG24&gt;=8,"B+",IF(AG24&gt;=7,"B",IF(AG24&gt;=6.5,"C+",IF(AG24&gt;=5.5,"C",IF(AG24&gt;=5,"D+",IF(AG24&gt;=4,"D","F")))))))</f>
        <v>F</v>
      </c>
      <c r="AJ24" s="323">
        <f t="shared" ref="AJ24:AJ25" si="179">IF(AI24="A",4,IF(AI24="B+",3.5,IF(AI24="B",3,IF(AI24="C+",2.5,IF(AI24="C",2,IF(AI24="D+",1.5,IF(AI24="D",1,0)))))))</f>
        <v>0</v>
      </c>
      <c r="AK24" s="323" t="str">
        <f t="shared" ref="AK24:AK25" si="180">TEXT(AJ24,"0.0")</f>
        <v>0.0</v>
      </c>
      <c r="AL24" s="368"/>
      <c r="AM24" s="368"/>
      <c r="AN24" s="532">
        <v>7.7</v>
      </c>
      <c r="AO24" s="406">
        <v>7</v>
      </c>
      <c r="AP24" s="368"/>
      <c r="AQ24" s="320">
        <f t="shared" ref="AQ24:AQ25" si="181">ROUND((AN24*0.4+AO24*0.6),1)</f>
        <v>7.3</v>
      </c>
      <c r="AR24" s="534">
        <f t="shared" ref="AR24:AR25" si="182">ROUND(MAX((AN24*0.4+AO24*0.6),(AN24*0.4+AP24*0.6)),1)</f>
        <v>7.3</v>
      </c>
      <c r="AS24" s="530" t="str">
        <f t="shared" ref="AS24:AS25" si="183">TEXT(AR24,"0.0")</f>
        <v>7.3</v>
      </c>
      <c r="AT24" s="322" t="str">
        <f t="shared" ref="AT24:AT25" si="184">IF(AR24&gt;=8.5,"A",IF(AR24&gt;=8,"B+",IF(AR24&gt;=7,"B",IF(AR24&gt;=6.5,"C+",IF(AR24&gt;=5.5,"C",IF(AR24&gt;=5,"D+",IF(AR24&gt;=4,"D","F")))))))</f>
        <v>B</v>
      </c>
      <c r="AU24" s="323">
        <f t="shared" ref="AU24:AU25" si="185">IF(AT24="A",4,IF(AT24="B+",3.5,IF(AT24="B",3,IF(AT24="C+",2.5,IF(AT24="C",2,IF(AT24="D+",1.5,IF(AT24="D",1,0)))))))</f>
        <v>3</v>
      </c>
      <c r="AV24" s="323" t="str">
        <f t="shared" ref="AV24:AV25" si="186">TEXT(AU24,"0.0")</f>
        <v>3.0</v>
      </c>
      <c r="AW24" s="324">
        <v>2</v>
      </c>
      <c r="AX24" s="531">
        <v>2</v>
      </c>
      <c r="AY24" s="529">
        <v>7.7</v>
      </c>
      <c r="AZ24" s="535">
        <v>7</v>
      </c>
      <c r="BA24" s="368"/>
      <c r="BB24" s="320">
        <f t="shared" ref="BB24" si="187">ROUND((AY24*0.4+AZ24*0.6),1)</f>
        <v>7.3</v>
      </c>
      <c r="BC24" s="321">
        <f t="shared" ref="BC24" si="188">ROUND(MAX((AY24*0.4+AZ24*0.6),(AY24*0.4+BA24*0.6)),1)</f>
        <v>7.3</v>
      </c>
      <c r="BD24" s="530" t="str">
        <f t="shared" ref="BD24" si="189">TEXT(BC24,"0.0")</f>
        <v>7.3</v>
      </c>
      <c r="BE24" s="322" t="str">
        <f t="shared" ref="BE24" si="190">IF(BC24&gt;=8.5,"A",IF(BC24&gt;=8,"B+",IF(BC24&gt;=7,"B",IF(BC24&gt;=6.5,"C+",IF(BC24&gt;=5.5,"C",IF(BC24&gt;=5,"D+",IF(BC24&gt;=4,"D","F")))))))</f>
        <v>B</v>
      </c>
      <c r="BF24" s="323">
        <f t="shared" ref="BF24" si="191">IF(BE24="A",4,IF(BE24="B+",3.5,IF(BE24="B",3,IF(BE24="C+",2.5,IF(BE24="C",2,IF(BE24="D+",1.5,IF(BE24="D",1,0)))))))</f>
        <v>3</v>
      </c>
      <c r="BG24" s="323" t="str">
        <f t="shared" ref="BG24" si="192">TEXT(BF24,"0.0")</f>
        <v>3.0</v>
      </c>
      <c r="BH24" s="324">
        <v>1</v>
      </c>
      <c r="BI24" s="531">
        <v>1</v>
      </c>
      <c r="BJ24" s="368"/>
      <c r="BK24" s="368"/>
      <c r="BL24" s="368"/>
      <c r="BM24" s="538">
        <f t="shared" ref="BM24:BM25" si="193">ROUND((BJ24*0.4+BK24*0.6),1)</f>
        <v>0</v>
      </c>
      <c r="BN24" s="321">
        <f t="shared" ref="BN24:BN25" si="194">ROUND(MAX((BJ24*0.4+BK24*0.6),(BJ24*0.4+BL24*0.6)),1)</f>
        <v>0</v>
      </c>
      <c r="BO24" s="530" t="str">
        <f t="shared" ref="BO24:BO25" si="195">TEXT(BN24,"0.0")</f>
        <v>0.0</v>
      </c>
      <c r="BP24" s="540" t="str">
        <f t="shared" ref="BP24:BP25" si="196">IF(BN24&gt;=8.5,"A",IF(BN24&gt;=8,"B+",IF(BN24&gt;=7,"B",IF(BN24&gt;=6.5,"C+",IF(BN24&gt;=5.5,"C",IF(BN24&gt;=5,"D+",IF(BN24&gt;=4,"D","F")))))))</f>
        <v>F</v>
      </c>
      <c r="BQ24" s="539">
        <f t="shared" ref="BQ24:BQ25" si="197">IF(BP24="A",4,IF(BP24="B+",3.5,IF(BP24="B",3,IF(BP24="C+",2.5,IF(BP24="C",2,IF(BP24="D+",1.5,IF(BP24="D",1,0)))))))</f>
        <v>0</v>
      </c>
      <c r="BR24" s="539" t="str">
        <f t="shared" ref="BR24:BR25" si="198">TEXT(BQ24,"0.0")</f>
        <v>0.0</v>
      </c>
      <c r="BS24" s="368"/>
      <c r="BT24" s="368"/>
      <c r="BU24" s="368"/>
      <c r="BV24" s="368"/>
      <c r="BW24" s="368"/>
      <c r="BX24" s="320">
        <f t="shared" ref="BX24:BX25" si="199">ROUND((BU24*0.4+BV24*0.6),1)</f>
        <v>0</v>
      </c>
      <c r="BY24" s="321">
        <f t="shared" ref="BY24:BY25" si="200">ROUND(MAX((BU24*0.4+BV24*0.6),(BU24*0.4+BW24*0.6)),1)</f>
        <v>0</v>
      </c>
      <c r="BZ24" s="530" t="str">
        <f t="shared" ref="BZ24:BZ25" si="201">TEXT(BY24,"0.0")</f>
        <v>0.0</v>
      </c>
      <c r="CA24" s="322" t="str">
        <f t="shared" ref="CA24:CA25" si="202">IF(BY24&gt;=8.5,"A",IF(BY24&gt;=8,"B+",IF(BY24&gt;=7,"B",IF(BY24&gt;=6.5,"C+",IF(BY24&gt;=5.5,"C",IF(BY24&gt;=5,"D+",IF(BY24&gt;=4,"D","F")))))))</f>
        <v>F</v>
      </c>
      <c r="CB24" s="323">
        <f t="shared" ref="CB24:CB25" si="203">IF(CA24="A",4,IF(CA24="B+",3.5,IF(CA24="B",3,IF(CA24="C+",2.5,IF(CA24="C",2,IF(CA24="D+",1.5,IF(CA24="D",1,0)))))))</f>
        <v>0</v>
      </c>
      <c r="CC24" s="323" t="str">
        <f t="shared" ref="CC24:CC25" si="204">TEXT(CB24,"0.0")</f>
        <v>0.0</v>
      </c>
      <c r="CD24" s="324"/>
      <c r="CE24" s="531"/>
      <c r="CF24" s="542">
        <f t="shared" si="42"/>
        <v>3</v>
      </c>
      <c r="CG24" s="543">
        <f t="shared" si="43"/>
        <v>3</v>
      </c>
      <c r="CH24" s="544" t="str">
        <f t="shared" si="44"/>
        <v>3.00</v>
      </c>
      <c r="CI24" s="368"/>
      <c r="CJ24" s="546">
        <f t="shared" si="46"/>
        <v>3</v>
      </c>
      <c r="CK24" s="547">
        <f t="shared" si="47"/>
        <v>3</v>
      </c>
      <c r="CL24" s="368"/>
      <c r="CM24" s="705"/>
      <c r="CN24" s="366">
        <v>7.6</v>
      </c>
      <c r="CO24" s="535">
        <v>6</v>
      </c>
      <c r="CP24" s="535"/>
      <c r="CQ24" s="28">
        <f t="shared" si="49"/>
        <v>6.6</v>
      </c>
      <c r="CR24" s="29">
        <f t="shared" si="50"/>
        <v>6.6</v>
      </c>
      <c r="CS24" s="501" t="str">
        <f t="shared" si="51"/>
        <v>6.6</v>
      </c>
      <c r="CT24" s="30" t="str">
        <f t="shared" si="52"/>
        <v>C+</v>
      </c>
      <c r="CU24" s="31">
        <f t="shared" si="53"/>
        <v>2.5</v>
      </c>
      <c r="CV24" s="31" t="str">
        <f t="shared" si="54"/>
        <v>2.5</v>
      </c>
      <c r="CW24" s="42">
        <v>2</v>
      </c>
      <c r="CX24" s="43">
        <v>2</v>
      </c>
      <c r="CY24" s="605">
        <v>5.6</v>
      </c>
      <c r="CZ24" s="601">
        <v>7</v>
      </c>
      <c r="DA24" s="601"/>
      <c r="DB24" s="28">
        <f t="shared" si="55"/>
        <v>6.4</v>
      </c>
      <c r="DC24" s="29">
        <f t="shared" si="56"/>
        <v>6.4</v>
      </c>
      <c r="DD24" s="501" t="str">
        <f t="shared" si="57"/>
        <v>6.4</v>
      </c>
      <c r="DE24" s="30" t="str">
        <f t="shared" si="58"/>
        <v>C</v>
      </c>
      <c r="DF24" s="31">
        <f t="shared" si="59"/>
        <v>2</v>
      </c>
      <c r="DG24" s="31" t="str">
        <f t="shared" si="60"/>
        <v>2.0</v>
      </c>
      <c r="DH24" s="42">
        <v>2</v>
      </c>
      <c r="DI24" s="43">
        <v>2</v>
      </c>
      <c r="DJ24" s="608">
        <v>7.4</v>
      </c>
      <c r="DK24" s="535">
        <v>9</v>
      </c>
      <c r="DL24" s="535"/>
      <c r="DM24" s="28">
        <f t="shared" si="61"/>
        <v>8.4</v>
      </c>
      <c r="DN24" s="29">
        <f t="shared" si="62"/>
        <v>8.4</v>
      </c>
      <c r="DO24" s="501" t="str">
        <f t="shared" si="63"/>
        <v>8.4</v>
      </c>
      <c r="DP24" s="30" t="str">
        <f t="shared" si="64"/>
        <v>B+</v>
      </c>
      <c r="DQ24" s="31">
        <f t="shared" si="65"/>
        <v>3.5</v>
      </c>
      <c r="DR24" s="31" t="str">
        <f t="shared" si="66"/>
        <v>3.5</v>
      </c>
      <c r="DS24" s="42">
        <v>2</v>
      </c>
      <c r="DT24" s="43">
        <v>2</v>
      </c>
      <c r="DU24" s="608">
        <v>6.8</v>
      </c>
      <c r="DV24" s="535">
        <v>7</v>
      </c>
      <c r="DW24" s="535"/>
      <c r="DX24" s="28">
        <f t="shared" si="67"/>
        <v>6.9</v>
      </c>
      <c r="DY24" s="29">
        <f t="shared" si="68"/>
        <v>6.9</v>
      </c>
      <c r="DZ24" s="501" t="str">
        <f t="shared" si="69"/>
        <v>6.9</v>
      </c>
      <c r="EA24" s="30" t="str">
        <f t="shared" si="70"/>
        <v>C+</v>
      </c>
      <c r="EB24" s="31">
        <f t="shared" si="71"/>
        <v>2.5</v>
      </c>
      <c r="EC24" s="31" t="str">
        <f t="shared" si="72"/>
        <v>2.5</v>
      </c>
      <c r="ED24" s="42">
        <v>2</v>
      </c>
      <c r="EE24" s="43">
        <v>2</v>
      </c>
      <c r="EF24" s="608">
        <v>8.3000000000000007</v>
      </c>
      <c r="EG24" s="608">
        <v>9</v>
      </c>
      <c r="EH24" s="367"/>
      <c r="EI24" s="28">
        <f t="shared" si="73"/>
        <v>8.6999999999999993</v>
      </c>
      <c r="EJ24" s="29">
        <f t="shared" si="74"/>
        <v>8.6999999999999993</v>
      </c>
      <c r="EK24" s="501" t="str">
        <f t="shared" si="75"/>
        <v>8.7</v>
      </c>
      <c r="EL24" s="30" t="str">
        <f t="shared" si="76"/>
        <v>A</v>
      </c>
      <c r="EM24" s="31">
        <f t="shared" si="77"/>
        <v>4</v>
      </c>
      <c r="EN24" s="31" t="str">
        <f t="shared" si="78"/>
        <v>4.0</v>
      </c>
      <c r="EO24" s="42">
        <v>3</v>
      </c>
      <c r="EP24" s="43">
        <v>3</v>
      </c>
      <c r="EQ24" s="608">
        <v>6.9</v>
      </c>
      <c r="ER24" s="535">
        <v>7</v>
      </c>
      <c r="ES24" s="535"/>
      <c r="ET24" s="28">
        <f t="shared" si="79"/>
        <v>7</v>
      </c>
      <c r="EU24" s="29">
        <f t="shared" si="80"/>
        <v>7</v>
      </c>
      <c r="EV24" s="501" t="str">
        <f t="shared" si="81"/>
        <v>7.0</v>
      </c>
      <c r="EW24" s="30" t="str">
        <f t="shared" si="82"/>
        <v>B</v>
      </c>
      <c r="EX24" s="31">
        <f t="shared" si="83"/>
        <v>3</v>
      </c>
      <c r="EY24" s="31" t="str">
        <f t="shared" si="84"/>
        <v>3.0</v>
      </c>
      <c r="EZ24" s="42">
        <v>4</v>
      </c>
      <c r="FA24" s="43">
        <v>4</v>
      </c>
      <c r="FB24" s="48">
        <v>7.4</v>
      </c>
      <c r="FC24" s="55">
        <v>6</v>
      </c>
      <c r="FD24" s="55"/>
      <c r="FE24" s="28">
        <f t="shared" si="85"/>
        <v>6.6</v>
      </c>
      <c r="FF24" s="29">
        <f t="shared" si="86"/>
        <v>6.6</v>
      </c>
      <c r="FG24" s="501" t="str">
        <f t="shared" si="87"/>
        <v>6.6</v>
      </c>
      <c r="FH24" s="30" t="str">
        <f t="shared" si="88"/>
        <v>C+</v>
      </c>
      <c r="FI24" s="31">
        <f t="shared" si="89"/>
        <v>2.5</v>
      </c>
      <c r="FJ24" s="31" t="str">
        <f t="shared" si="90"/>
        <v>2.5</v>
      </c>
      <c r="FK24" s="42">
        <v>4</v>
      </c>
      <c r="FL24" s="43">
        <v>4</v>
      </c>
      <c r="FM24" s="694">
        <f t="shared" si="91"/>
        <v>19</v>
      </c>
      <c r="FN24" s="695">
        <f t="shared" si="92"/>
        <v>2.8947368421052633</v>
      </c>
      <c r="FO24" s="696" t="str">
        <f t="shared" si="93"/>
        <v>2.89</v>
      </c>
      <c r="FP24" s="697" t="str">
        <f t="shared" si="94"/>
        <v>Lên lớp</v>
      </c>
      <c r="FQ24" s="698">
        <f t="shared" si="95"/>
        <v>22</v>
      </c>
      <c r="FR24" s="695">
        <f t="shared" si="96"/>
        <v>2.9090909090909092</v>
      </c>
      <c r="FS24" s="696" t="str">
        <f t="shared" si="97"/>
        <v>2.91</v>
      </c>
      <c r="FT24" s="699">
        <f t="shared" si="98"/>
        <v>22</v>
      </c>
      <c r="FU24" s="700">
        <f t="shared" si="99"/>
        <v>7.2272727272727275</v>
      </c>
      <c r="FV24" s="701">
        <f t="shared" si="100"/>
        <v>2.9090909090909092</v>
      </c>
      <c r="FW24" s="738" t="str">
        <f t="shared" si="101"/>
        <v>Lên lớp</v>
      </c>
      <c r="FX24" s="810"/>
      <c r="FY24" s="854">
        <v>6.4</v>
      </c>
      <c r="FZ24" s="822">
        <v>6</v>
      </c>
      <c r="GA24" s="736"/>
      <c r="GB24" s="725">
        <f t="shared" si="102"/>
        <v>6.2</v>
      </c>
      <c r="GC24" s="726">
        <f t="shared" si="103"/>
        <v>6.2</v>
      </c>
      <c r="GD24" s="727" t="str">
        <f t="shared" si="104"/>
        <v>6.2</v>
      </c>
      <c r="GE24" s="728" t="str">
        <f t="shared" si="105"/>
        <v>C</v>
      </c>
      <c r="GF24" s="729">
        <f t="shared" si="106"/>
        <v>2</v>
      </c>
      <c r="GG24" s="729" t="str">
        <f t="shared" si="107"/>
        <v>2.0</v>
      </c>
      <c r="GH24" s="730">
        <v>2</v>
      </c>
      <c r="GI24" s="739">
        <v>2</v>
      </c>
      <c r="GJ24" s="819">
        <v>7</v>
      </c>
      <c r="GK24" s="822">
        <v>6</v>
      </c>
      <c r="GL24" s="736"/>
      <c r="GM24" s="28">
        <f t="shared" si="108"/>
        <v>6.4</v>
      </c>
      <c r="GN24" s="29">
        <f t="shared" si="109"/>
        <v>6.4</v>
      </c>
      <c r="GO24" s="501" t="str">
        <f t="shared" si="110"/>
        <v>6.4</v>
      </c>
      <c r="GP24" s="30" t="str">
        <f t="shared" si="111"/>
        <v>C</v>
      </c>
      <c r="GQ24" s="31">
        <f t="shared" si="112"/>
        <v>2</v>
      </c>
      <c r="GR24" s="31" t="str">
        <f t="shared" si="113"/>
        <v>2.0</v>
      </c>
      <c r="GS24" s="42">
        <v>3</v>
      </c>
      <c r="GT24" s="43">
        <v>3</v>
      </c>
      <c r="GU24" s="829">
        <v>7.3</v>
      </c>
      <c r="GV24" s="822">
        <v>9</v>
      </c>
      <c r="GW24" s="736"/>
      <c r="GX24" s="725">
        <f t="shared" si="114"/>
        <v>8.3000000000000007</v>
      </c>
      <c r="GY24" s="726">
        <f t="shared" si="115"/>
        <v>8.3000000000000007</v>
      </c>
      <c r="GZ24" s="727" t="str">
        <f t="shared" si="116"/>
        <v>8.3</v>
      </c>
      <c r="HA24" s="728" t="str">
        <f t="shared" si="117"/>
        <v>B+</v>
      </c>
      <c r="HB24" s="729">
        <f t="shared" si="118"/>
        <v>3.5</v>
      </c>
      <c r="HC24" s="729" t="str">
        <f t="shared" si="119"/>
        <v>3.5</v>
      </c>
      <c r="HD24" s="730">
        <v>4</v>
      </c>
      <c r="HE24" s="739">
        <v>4</v>
      </c>
      <c r="HF24" s="819">
        <v>6.8</v>
      </c>
      <c r="HG24" s="822">
        <v>8</v>
      </c>
      <c r="HH24" s="736"/>
      <c r="HI24" s="725">
        <f t="shared" si="120"/>
        <v>7.5</v>
      </c>
      <c r="HJ24" s="726">
        <f t="shared" si="121"/>
        <v>7.5</v>
      </c>
      <c r="HK24" s="727" t="str">
        <f t="shared" si="122"/>
        <v>7.5</v>
      </c>
      <c r="HL24" s="728" t="str">
        <f t="shared" si="123"/>
        <v>B</v>
      </c>
      <c r="HM24" s="729">
        <f t="shared" si="124"/>
        <v>3</v>
      </c>
      <c r="HN24" s="729" t="str">
        <f t="shared" si="125"/>
        <v>3.0</v>
      </c>
      <c r="HO24" s="730">
        <v>2</v>
      </c>
      <c r="HP24" s="739">
        <v>2</v>
      </c>
      <c r="HQ24" s="741">
        <v>7.4</v>
      </c>
      <c r="HR24" s="733">
        <v>7</v>
      </c>
      <c r="HS24" s="736"/>
      <c r="HT24" s="725">
        <f t="shared" si="126"/>
        <v>7.2</v>
      </c>
      <c r="HU24" s="726">
        <f t="shared" si="127"/>
        <v>7.2</v>
      </c>
      <c r="HV24" s="717" t="str">
        <f t="shared" si="128"/>
        <v>7.2</v>
      </c>
      <c r="HW24" s="728" t="str">
        <f t="shared" si="129"/>
        <v>B</v>
      </c>
      <c r="HX24" s="729">
        <f t="shared" si="130"/>
        <v>3</v>
      </c>
      <c r="HY24" s="729" t="str">
        <f t="shared" si="131"/>
        <v>3.0</v>
      </c>
      <c r="HZ24" s="730">
        <v>5</v>
      </c>
      <c r="IA24" s="739">
        <v>5</v>
      </c>
      <c r="IB24" s="741">
        <v>7</v>
      </c>
      <c r="IC24" s="741">
        <v>7</v>
      </c>
      <c r="ID24" s="736"/>
      <c r="IE24" s="725">
        <f t="shared" si="132"/>
        <v>7</v>
      </c>
      <c r="IF24" s="726">
        <f t="shared" si="133"/>
        <v>7</v>
      </c>
      <c r="IG24" s="727" t="str">
        <f t="shared" si="134"/>
        <v>7.0</v>
      </c>
      <c r="IH24" s="728" t="str">
        <f t="shared" si="135"/>
        <v>B</v>
      </c>
      <c r="II24" s="729">
        <f t="shared" si="136"/>
        <v>3</v>
      </c>
      <c r="IJ24" s="729" t="str">
        <f t="shared" si="137"/>
        <v>3.0</v>
      </c>
      <c r="IK24" s="730">
        <v>1</v>
      </c>
      <c r="IL24" s="739">
        <v>1</v>
      </c>
      <c r="IM24" s="741">
        <v>6.7</v>
      </c>
      <c r="IN24" s="723">
        <v>8</v>
      </c>
      <c r="IO24" s="736"/>
      <c r="IP24" s="725">
        <f t="shared" si="138"/>
        <v>7.5</v>
      </c>
      <c r="IQ24" s="726">
        <f t="shared" si="139"/>
        <v>7.5</v>
      </c>
      <c r="IR24" s="727" t="str">
        <f t="shared" si="140"/>
        <v>7.5</v>
      </c>
      <c r="IS24" s="728" t="str">
        <f t="shared" si="141"/>
        <v>B</v>
      </c>
      <c r="IT24" s="729">
        <f t="shared" si="142"/>
        <v>3</v>
      </c>
      <c r="IU24" s="729" t="str">
        <f t="shared" si="143"/>
        <v>3.0</v>
      </c>
      <c r="IV24" s="730">
        <v>3</v>
      </c>
      <c r="IW24" s="739">
        <v>3</v>
      </c>
      <c r="IX24" s="741">
        <v>7.5</v>
      </c>
      <c r="IY24" s="741">
        <v>7</v>
      </c>
      <c r="IZ24" s="736"/>
      <c r="JA24" s="725">
        <f t="shared" si="144"/>
        <v>7.2</v>
      </c>
      <c r="JB24" s="726">
        <f t="shared" si="145"/>
        <v>7.2</v>
      </c>
      <c r="JC24" s="727" t="str">
        <f t="shared" si="146"/>
        <v>7.2</v>
      </c>
      <c r="JD24" s="728" t="str">
        <f t="shared" si="147"/>
        <v>B</v>
      </c>
      <c r="JE24" s="729">
        <f t="shared" si="148"/>
        <v>3</v>
      </c>
      <c r="JF24" s="729" t="str">
        <f t="shared" si="149"/>
        <v>3.0</v>
      </c>
      <c r="JG24" s="730">
        <v>2</v>
      </c>
      <c r="JH24" s="739">
        <v>2</v>
      </c>
      <c r="JI24" s="742">
        <f t="shared" si="150"/>
        <v>22</v>
      </c>
      <c r="JJ24" s="734">
        <f t="shared" si="151"/>
        <v>2.8636363636363638</v>
      </c>
      <c r="JK24" s="735" t="str">
        <f t="shared" si="152"/>
        <v>2.86</v>
      </c>
    </row>
    <row r="25" spans="1:271" ht="18.75" x14ac:dyDescent="0.3">
      <c r="A25" s="53">
        <v>25</v>
      </c>
      <c r="B25" s="144" t="s">
        <v>235</v>
      </c>
      <c r="C25" s="561" t="s">
        <v>1026</v>
      </c>
      <c r="D25" s="1059" t="s">
        <v>44</v>
      </c>
      <c r="E25" s="1060" t="s">
        <v>1027</v>
      </c>
      <c r="F25" s="550" t="s">
        <v>1028</v>
      </c>
      <c r="G25" s="357" t="s">
        <v>440</v>
      </c>
      <c r="H25" s="292" t="s">
        <v>169</v>
      </c>
      <c r="I25" s="1116" t="s">
        <v>1824</v>
      </c>
      <c r="J25" s="776">
        <v>9</v>
      </c>
      <c r="K25" s="359" t="str">
        <f t="shared" si="166"/>
        <v>A</v>
      </c>
      <c r="L25" s="360">
        <f t="shared" si="167"/>
        <v>4</v>
      </c>
      <c r="M25" s="362" t="str">
        <f t="shared" si="168"/>
        <v>4.0</v>
      </c>
      <c r="N25" s="603">
        <v>7</v>
      </c>
      <c r="O25" s="1" t="str">
        <f t="shared" si="163"/>
        <v>B</v>
      </c>
      <c r="P25" s="2">
        <f t="shared" si="164"/>
        <v>3</v>
      </c>
      <c r="Q25" s="170" t="str">
        <f t="shared" si="165"/>
        <v>3.0</v>
      </c>
      <c r="R25" s="38">
        <v>6.7</v>
      </c>
      <c r="S25" s="38">
        <v>5</v>
      </c>
      <c r="T25" s="38"/>
      <c r="U25" s="605">
        <f t="shared" si="169"/>
        <v>5.7</v>
      </c>
      <c r="V25" s="789">
        <f t="shared" si="170"/>
        <v>5.7</v>
      </c>
      <c r="W25" s="790" t="str">
        <f t="shared" si="171"/>
        <v>5.7</v>
      </c>
      <c r="X25" s="322" t="str">
        <f t="shared" si="172"/>
        <v>C</v>
      </c>
      <c r="Y25" s="323">
        <f t="shared" si="173"/>
        <v>2</v>
      </c>
      <c r="Z25" s="323" t="str">
        <f t="shared" si="174"/>
        <v>2.0</v>
      </c>
      <c r="AA25" s="324">
        <v>4</v>
      </c>
      <c r="AB25" s="531">
        <v>4</v>
      </c>
      <c r="AC25" s="38"/>
      <c r="AD25" s="38"/>
      <c r="AE25" s="38"/>
      <c r="AF25" s="320">
        <f t="shared" si="175"/>
        <v>0</v>
      </c>
      <c r="AG25" s="321">
        <f t="shared" si="176"/>
        <v>0</v>
      </c>
      <c r="AH25" s="530" t="str">
        <f t="shared" si="177"/>
        <v>0.0</v>
      </c>
      <c r="AI25" s="322" t="str">
        <f t="shared" si="178"/>
        <v>F</v>
      </c>
      <c r="AJ25" s="323">
        <f t="shared" si="179"/>
        <v>0</v>
      </c>
      <c r="AK25" s="323" t="str">
        <f t="shared" si="180"/>
        <v>0.0</v>
      </c>
      <c r="AL25" s="38"/>
      <c r="AM25" s="38"/>
      <c r="AN25" s="613">
        <v>7.7</v>
      </c>
      <c r="AO25" s="279">
        <v>5</v>
      </c>
      <c r="AP25" s="38"/>
      <c r="AQ25" s="59">
        <f t="shared" si="181"/>
        <v>6.1</v>
      </c>
      <c r="AR25" s="677">
        <f t="shared" si="182"/>
        <v>6.1</v>
      </c>
      <c r="AS25" s="326" t="str">
        <f t="shared" si="183"/>
        <v>6.1</v>
      </c>
      <c r="AT25" s="61" t="str">
        <f t="shared" si="184"/>
        <v>C</v>
      </c>
      <c r="AU25" s="62">
        <f t="shared" si="185"/>
        <v>2</v>
      </c>
      <c r="AV25" s="62" t="str">
        <f t="shared" si="186"/>
        <v>2.0</v>
      </c>
      <c r="AW25" s="54">
        <v>2</v>
      </c>
      <c r="AX25" s="63">
        <v>2</v>
      </c>
      <c r="AY25" s="801">
        <v>8</v>
      </c>
      <c r="AZ25" s="802">
        <v>7</v>
      </c>
      <c r="BA25" s="38"/>
      <c r="BB25" s="320">
        <f t="shared" ref="BB25" si="205">ROUND((AY25*0.4+AZ25*0.6),1)</f>
        <v>7.4</v>
      </c>
      <c r="BC25" s="321">
        <f t="shared" ref="BC25" si="206">ROUND(MAX((AY25*0.4+AZ25*0.6),(AY25*0.4+BA25*0.6)),1)</f>
        <v>7.4</v>
      </c>
      <c r="BD25" s="530" t="str">
        <f t="shared" ref="BD25" si="207">TEXT(BC25,"0.0")</f>
        <v>7.4</v>
      </c>
      <c r="BE25" s="322" t="str">
        <f t="shared" ref="BE25" si="208">IF(BC25&gt;=8.5,"A",IF(BC25&gt;=8,"B+",IF(BC25&gt;=7,"B",IF(BC25&gt;=6.5,"C+",IF(BC25&gt;=5.5,"C",IF(BC25&gt;=5,"D+",IF(BC25&gt;=4,"D","F")))))))</f>
        <v>B</v>
      </c>
      <c r="BF25" s="323">
        <f t="shared" ref="BF25" si="209">IF(BE25="A",4,IF(BE25="B+",3.5,IF(BE25="B",3,IF(BE25="C+",2.5,IF(BE25="C",2,IF(BE25="D+",1.5,IF(BE25="D",1,0)))))))</f>
        <v>3</v>
      </c>
      <c r="BG25" s="323" t="str">
        <f t="shared" ref="BG25" si="210">TEXT(BF25,"0.0")</f>
        <v>3.0</v>
      </c>
      <c r="BH25" s="324">
        <v>1</v>
      </c>
      <c r="BI25" s="531">
        <v>1</v>
      </c>
      <c r="BJ25" s="38"/>
      <c r="BK25" s="38"/>
      <c r="BL25" s="38"/>
      <c r="BM25" s="538">
        <f t="shared" si="193"/>
        <v>0</v>
      </c>
      <c r="BN25" s="321">
        <f t="shared" si="194"/>
        <v>0</v>
      </c>
      <c r="BO25" s="530" t="str">
        <f t="shared" si="195"/>
        <v>0.0</v>
      </c>
      <c r="BP25" s="540" t="str">
        <f t="shared" si="196"/>
        <v>F</v>
      </c>
      <c r="BQ25" s="539">
        <f t="shared" si="197"/>
        <v>0</v>
      </c>
      <c r="BR25" s="539" t="str">
        <f t="shared" si="198"/>
        <v>0.0</v>
      </c>
      <c r="BS25" s="38"/>
      <c r="BT25" s="38"/>
      <c r="BU25" s="777">
        <v>7</v>
      </c>
      <c r="BV25" s="778">
        <v>8</v>
      </c>
      <c r="BW25" s="38"/>
      <c r="BX25" s="320">
        <f t="shared" si="199"/>
        <v>7.6</v>
      </c>
      <c r="BY25" s="321">
        <f t="shared" si="200"/>
        <v>7.6</v>
      </c>
      <c r="BZ25" s="530" t="str">
        <f t="shared" si="201"/>
        <v>7.6</v>
      </c>
      <c r="CA25" s="322" t="str">
        <f t="shared" si="202"/>
        <v>B</v>
      </c>
      <c r="CB25" s="323">
        <f t="shared" si="203"/>
        <v>3</v>
      </c>
      <c r="CC25" s="323" t="str">
        <f t="shared" si="204"/>
        <v>3.0</v>
      </c>
      <c r="CD25" s="324">
        <v>2</v>
      </c>
      <c r="CE25" s="531">
        <v>2</v>
      </c>
      <c r="CF25" s="542">
        <f t="shared" si="42"/>
        <v>9</v>
      </c>
      <c r="CG25" s="543">
        <f t="shared" si="43"/>
        <v>2.3333333333333335</v>
      </c>
      <c r="CH25" s="544" t="str">
        <f t="shared" si="44"/>
        <v>2.33</v>
      </c>
      <c r="CI25" s="38"/>
      <c r="CJ25" s="546">
        <f t="shared" si="46"/>
        <v>9</v>
      </c>
      <c r="CK25" s="547">
        <f t="shared" si="47"/>
        <v>2.3333333333333335</v>
      </c>
      <c r="CL25" s="38"/>
      <c r="CM25" s="376"/>
      <c r="CN25" s="478">
        <v>6.8</v>
      </c>
      <c r="CO25" s="71">
        <v>5</v>
      </c>
      <c r="CP25" s="71"/>
      <c r="CQ25" s="59">
        <f t="shared" si="49"/>
        <v>5.7</v>
      </c>
      <c r="CR25" s="60">
        <f t="shared" si="50"/>
        <v>5.7</v>
      </c>
      <c r="CS25" s="554" t="str">
        <f t="shared" si="51"/>
        <v>5.7</v>
      </c>
      <c r="CT25" s="61" t="str">
        <f t="shared" si="52"/>
        <v>C</v>
      </c>
      <c r="CU25" s="62">
        <f t="shared" si="53"/>
        <v>2</v>
      </c>
      <c r="CV25" s="62" t="str">
        <f t="shared" si="54"/>
        <v>2.0</v>
      </c>
      <c r="CW25" s="54">
        <v>2</v>
      </c>
      <c r="CX25" s="63">
        <v>2</v>
      </c>
      <c r="CY25" s="598">
        <v>5.4</v>
      </c>
      <c r="CZ25" s="74">
        <v>6</v>
      </c>
      <c r="DA25" s="74"/>
      <c r="DB25" s="59">
        <f t="shared" si="55"/>
        <v>5.8</v>
      </c>
      <c r="DC25" s="60">
        <f t="shared" si="56"/>
        <v>5.8</v>
      </c>
      <c r="DD25" s="554" t="str">
        <f t="shared" si="57"/>
        <v>5.8</v>
      </c>
      <c r="DE25" s="61" t="str">
        <f t="shared" si="58"/>
        <v>C</v>
      </c>
      <c r="DF25" s="62">
        <f t="shared" si="59"/>
        <v>2</v>
      </c>
      <c r="DG25" s="62" t="str">
        <f t="shared" si="60"/>
        <v>2.0</v>
      </c>
      <c r="DH25" s="54">
        <v>2</v>
      </c>
      <c r="DI25" s="63">
        <v>2</v>
      </c>
      <c r="DJ25" s="603">
        <v>6.4</v>
      </c>
      <c r="DK25" s="71">
        <v>6</v>
      </c>
      <c r="DL25" s="71"/>
      <c r="DM25" s="28">
        <f t="shared" si="61"/>
        <v>6.2</v>
      </c>
      <c r="DN25" s="29">
        <f t="shared" si="62"/>
        <v>6.2</v>
      </c>
      <c r="DO25" s="501" t="str">
        <f t="shared" si="63"/>
        <v>6.2</v>
      </c>
      <c r="DP25" s="30" t="str">
        <f t="shared" si="64"/>
        <v>C</v>
      </c>
      <c r="DQ25" s="31">
        <f t="shared" si="65"/>
        <v>2</v>
      </c>
      <c r="DR25" s="31" t="str">
        <f t="shared" si="66"/>
        <v>2.0</v>
      </c>
      <c r="DS25" s="42">
        <v>2</v>
      </c>
      <c r="DT25" s="43">
        <v>2</v>
      </c>
      <c r="DU25" s="603">
        <v>6</v>
      </c>
      <c r="DV25" s="71">
        <v>7</v>
      </c>
      <c r="DW25" s="71"/>
      <c r="DX25" s="28">
        <f t="shared" si="67"/>
        <v>6.6</v>
      </c>
      <c r="DY25" s="29">
        <f t="shared" si="68"/>
        <v>6.6</v>
      </c>
      <c r="DZ25" s="501" t="str">
        <f t="shared" si="69"/>
        <v>6.6</v>
      </c>
      <c r="EA25" s="30" t="str">
        <f t="shared" si="70"/>
        <v>C+</v>
      </c>
      <c r="EB25" s="31">
        <f t="shared" si="71"/>
        <v>2.5</v>
      </c>
      <c r="EC25" s="31" t="str">
        <f t="shared" si="72"/>
        <v>2.5</v>
      </c>
      <c r="ED25" s="42">
        <v>2</v>
      </c>
      <c r="EE25" s="43">
        <v>2</v>
      </c>
      <c r="EF25" s="603">
        <v>6.3</v>
      </c>
      <c r="EG25" s="603">
        <v>5</v>
      </c>
      <c r="EH25" s="56"/>
      <c r="EI25" s="59">
        <f t="shared" si="73"/>
        <v>5.5</v>
      </c>
      <c r="EJ25" s="60">
        <f t="shared" si="74"/>
        <v>5.5</v>
      </c>
      <c r="EK25" s="554" t="str">
        <f t="shared" si="75"/>
        <v>5.5</v>
      </c>
      <c r="EL25" s="61" t="str">
        <f t="shared" si="76"/>
        <v>C</v>
      </c>
      <c r="EM25" s="62">
        <f t="shared" si="77"/>
        <v>2</v>
      </c>
      <c r="EN25" s="62" t="str">
        <f t="shared" si="78"/>
        <v>2.0</v>
      </c>
      <c r="EO25" s="54">
        <v>3</v>
      </c>
      <c r="EP25" s="63">
        <v>3</v>
      </c>
      <c r="EQ25" s="603">
        <v>5.7</v>
      </c>
      <c r="ER25" s="71">
        <v>6</v>
      </c>
      <c r="ES25" s="71"/>
      <c r="ET25" s="59">
        <f t="shared" si="79"/>
        <v>5.9</v>
      </c>
      <c r="EU25" s="60">
        <f t="shared" si="80"/>
        <v>5.9</v>
      </c>
      <c r="EV25" s="554" t="str">
        <f t="shared" si="81"/>
        <v>5.9</v>
      </c>
      <c r="EW25" s="61" t="str">
        <f t="shared" si="82"/>
        <v>C</v>
      </c>
      <c r="EX25" s="62">
        <f t="shared" si="83"/>
        <v>2</v>
      </c>
      <c r="EY25" s="62" t="str">
        <f t="shared" si="84"/>
        <v>2.0</v>
      </c>
      <c r="EZ25" s="54">
        <v>4</v>
      </c>
      <c r="FA25" s="63">
        <v>4</v>
      </c>
      <c r="FB25" s="216">
        <v>5.3</v>
      </c>
      <c r="FC25" s="56">
        <v>6</v>
      </c>
      <c r="FD25" s="56"/>
      <c r="FE25" s="59">
        <f t="shared" si="85"/>
        <v>5.7</v>
      </c>
      <c r="FF25" s="60">
        <f t="shared" si="86"/>
        <v>5.7</v>
      </c>
      <c r="FG25" s="554" t="str">
        <f t="shared" si="87"/>
        <v>5.7</v>
      </c>
      <c r="FH25" s="61" t="str">
        <f t="shared" si="88"/>
        <v>C</v>
      </c>
      <c r="FI25" s="62">
        <f t="shared" si="89"/>
        <v>2</v>
      </c>
      <c r="FJ25" s="62" t="str">
        <f t="shared" si="90"/>
        <v>2.0</v>
      </c>
      <c r="FK25" s="54">
        <v>4</v>
      </c>
      <c r="FL25" s="63">
        <v>4</v>
      </c>
      <c r="FM25" s="694">
        <f t="shared" si="91"/>
        <v>19</v>
      </c>
      <c r="FN25" s="695">
        <f t="shared" si="92"/>
        <v>2.0526315789473686</v>
      </c>
      <c r="FO25" s="696" t="str">
        <f t="shared" si="93"/>
        <v>2.05</v>
      </c>
      <c r="FP25" s="697" t="str">
        <f t="shared" si="94"/>
        <v>Lên lớp</v>
      </c>
      <c r="FQ25" s="698">
        <f t="shared" si="95"/>
        <v>28</v>
      </c>
      <c r="FR25" s="695">
        <f t="shared" si="96"/>
        <v>2.1428571428571428</v>
      </c>
      <c r="FS25" s="696" t="str">
        <f t="shared" si="97"/>
        <v>2.14</v>
      </c>
      <c r="FT25" s="699">
        <f t="shared" si="98"/>
        <v>28</v>
      </c>
      <c r="FU25" s="700">
        <f t="shared" si="99"/>
        <v>6.0392857142857155</v>
      </c>
      <c r="FV25" s="701">
        <f t="shared" si="100"/>
        <v>2.1428571428571428</v>
      </c>
      <c r="FW25" s="738" t="str">
        <f t="shared" si="101"/>
        <v>Lên lớp</v>
      </c>
      <c r="FX25" s="810"/>
      <c r="FY25" s="855">
        <v>6.4</v>
      </c>
      <c r="FZ25" s="823">
        <v>5</v>
      </c>
      <c r="GA25" s="737"/>
      <c r="GB25" s="725">
        <f t="shared" si="102"/>
        <v>5.6</v>
      </c>
      <c r="GC25" s="726">
        <f t="shared" si="103"/>
        <v>5.6</v>
      </c>
      <c r="GD25" s="727" t="str">
        <f t="shared" si="104"/>
        <v>5.6</v>
      </c>
      <c r="GE25" s="728" t="str">
        <f t="shared" si="105"/>
        <v>C</v>
      </c>
      <c r="GF25" s="729">
        <f t="shared" si="106"/>
        <v>2</v>
      </c>
      <c r="GG25" s="729" t="str">
        <f t="shared" si="107"/>
        <v>2.0</v>
      </c>
      <c r="GH25" s="730">
        <v>2</v>
      </c>
      <c r="GI25" s="739">
        <v>2</v>
      </c>
      <c r="GJ25" s="820">
        <v>6.4</v>
      </c>
      <c r="GK25" s="823">
        <v>5</v>
      </c>
      <c r="GL25" s="737"/>
      <c r="GM25" s="725">
        <f t="shared" si="108"/>
        <v>5.6</v>
      </c>
      <c r="GN25" s="726">
        <f t="shared" si="109"/>
        <v>5.6</v>
      </c>
      <c r="GO25" s="727" t="str">
        <f t="shared" si="110"/>
        <v>5.6</v>
      </c>
      <c r="GP25" s="728" t="str">
        <f t="shared" si="111"/>
        <v>C</v>
      </c>
      <c r="GQ25" s="729">
        <f t="shared" si="112"/>
        <v>2</v>
      </c>
      <c r="GR25" s="729" t="str">
        <f t="shared" si="113"/>
        <v>2.0</v>
      </c>
      <c r="GS25" s="730">
        <v>3</v>
      </c>
      <c r="GT25" s="739">
        <v>3</v>
      </c>
      <c r="GU25" s="830">
        <v>6.7</v>
      </c>
      <c r="GV25" s="823">
        <v>7</v>
      </c>
      <c r="GW25" s="737"/>
      <c r="GX25" s="725">
        <f t="shared" si="114"/>
        <v>6.9</v>
      </c>
      <c r="GY25" s="726">
        <f t="shared" si="115"/>
        <v>6.9</v>
      </c>
      <c r="GZ25" s="727" t="str">
        <f t="shared" si="116"/>
        <v>6.9</v>
      </c>
      <c r="HA25" s="728" t="str">
        <f t="shared" si="117"/>
        <v>C+</v>
      </c>
      <c r="HB25" s="729">
        <f t="shared" si="118"/>
        <v>2.5</v>
      </c>
      <c r="HC25" s="729" t="str">
        <f t="shared" si="119"/>
        <v>2.5</v>
      </c>
      <c r="HD25" s="730">
        <v>4</v>
      </c>
      <c r="HE25" s="739">
        <v>4</v>
      </c>
      <c r="HF25" s="820">
        <v>5.8</v>
      </c>
      <c r="HG25" s="823">
        <v>6</v>
      </c>
      <c r="HH25" s="737"/>
      <c r="HI25" s="725">
        <f t="shared" si="120"/>
        <v>5.9</v>
      </c>
      <c r="HJ25" s="726">
        <f t="shared" si="121"/>
        <v>5.9</v>
      </c>
      <c r="HK25" s="727" t="str">
        <f t="shared" si="122"/>
        <v>5.9</v>
      </c>
      <c r="HL25" s="728" t="str">
        <f t="shared" si="123"/>
        <v>C</v>
      </c>
      <c r="HM25" s="729">
        <f t="shared" si="124"/>
        <v>2</v>
      </c>
      <c r="HN25" s="729" t="str">
        <f t="shared" si="125"/>
        <v>2.0</v>
      </c>
      <c r="HO25" s="730">
        <v>2</v>
      </c>
      <c r="HP25" s="739">
        <v>2</v>
      </c>
      <c r="HQ25" s="741">
        <v>7.2</v>
      </c>
      <c r="HR25" s="733">
        <v>7</v>
      </c>
      <c r="HS25" s="737"/>
      <c r="HT25" s="725">
        <f t="shared" si="126"/>
        <v>7.1</v>
      </c>
      <c r="HU25" s="726">
        <f t="shared" si="127"/>
        <v>7.1</v>
      </c>
      <c r="HV25" s="717" t="str">
        <f t="shared" si="128"/>
        <v>7.1</v>
      </c>
      <c r="HW25" s="728" t="str">
        <f t="shared" si="129"/>
        <v>B</v>
      </c>
      <c r="HX25" s="729">
        <f t="shared" si="130"/>
        <v>3</v>
      </c>
      <c r="HY25" s="729" t="str">
        <f t="shared" si="131"/>
        <v>3.0</v>
      </c>
      <c r="HZ25" s="730">
        <v>5</v>
      </c>
      <c r="IA25" s="739">
        <v>5</v>
      </c>
      <c r="IB25" s="741">
        <v>7.7</v>
      </c>
      <c r="IC25" s="741">
        <v>8</v>
      </c>
      <c r="ID25" s="737"/>
      <c r="IE25" s="725">
        <f t="shared" si="132"/>
        <v>7.9</v>
      </c>
      <c r="IF25" s="726">
        <f t="shared" si="133"/>
        <v>7.9</v>
      </c>
      <c r="IG25" s="727" t="str">
        <f t="shared" si="134"/>
        <v>7.9</v>
      </c>
      <c r="IH25" s="728" t="str">
        <f t="shared" si="135"/>
        <v>B</v>
      </c>
      <c r="II25" s="729">
        <f t="shared" si="136"/>
        <v>3</v>
      </c>
      <c r="IJ25" s="729" t="str">
        <f t="shared" si="137"/>
        <v>3.0</v>
      </c>
      <c r="IK25" s="730">
        <v>1</v>
      </c>
      <c r="IL25" s="739">
        <v>1</v>
      </c>
      <c r="IM25" s="741">
        <v>6.3</v>
      </c>
      <c r="IN25" s="723">
        <v>8</v>
      </c>
      <c r="IO25" s="737"/>
      <c r="IP25" s="725">
        <f t="shared" si="138"/>
        <v>7.3</v>
      </c>
      <c r="IQ25" s="726">
        <f t="shared" si="139"/>
        <v>7.3</v>
      </c>
      <c r="IR25" s="727" t="str">
        <f t="shared" si="140"/>
        <v>7.3</v>
      </c>
      <c r="IS25" s="728" t="str">
        <f t="shared" si="141"/>
        <v>B</v>
      </c>
      <c r="IT25" s="729">
        <f t="shared" si="142"/>
        <v>3</v>
      </c>
      <c r="IU25" s="729" t="str">
        <f t="shared" si="143"/>
        <v>3.0</v>
      </c>
      <c r="IV25" s="730">
        <v>3</v>
      </c>
      <c r="IW25" s="739">
        <v>3</v>
      </c>
      <c r="IX25" s="741">
        <v>7.5</v>
      </c>
      <c r="IY25" s="741">
        <v>8</v>
      </c>
      <c r="IZ25" s="737"/>
      <c r="JA25" s="725">
        <f t="shared" si="144"/>
        <v>7.8</v>
      </c>
      <c r="JB25" s="726">
        <f t="shared" si="145"/>
        <v>7.8</v>
      </c>
      <c r="JC25" s="727" t="str">
        <f t="shared" si="146"/>
        <v>7.8</v>
      </c>
      <c r="JD25" s="728" t="str">
        <f t="shared" si="147"/>
        <v>B</v>
      </c>
      <c r="JE25" s="729">
        <f t="shared" si="148"/>
        <v>3</v>
      </c>
      <c r="JF25" s="729" t="str">
        <f t="shared" si="149"/>
        <v>3.0</v>
      </c>
      <c r="JG25" s="730">
        <v>2</v>
      </c>
      <c r="JH25" s="739">
        <v>2</v>
      </c>
      <c r="JI25" s="742">
        <f t="shared" si="150"/>
        <v>22</v>
      </c>
      <c r="JJ25" s="734">
        <f t="shared" si="151"/>
        <v>2.5909090909090908</v>
      </c>
      <c r="JK25" s="735" t="str">
        <f t="shared" si="152"/>
        <v>2.59</v>
      </c>
    </row>
  </sheetData>
  <autoFilter ref="A1:JL25"/>
  <conditionalFormatting sqref="M1 Q1 K24:L25 N23 O23:P25 J1:L23 N1:P22">
    <cfRule type="cellIs" dxfId="294" priority="53" stopIfTrue="1" operator="lessThan">
      <formula>4.95</formula>
    </cfRule>
  </conditionalFormatting>
  <conditionalFormatting sqref="J1:Q1 AR1:AV1 BC1:BG1 BY1:CC1 V1:Z1 AG1:AK1 V2:V25 AG2:AG25 AR2:AR25 BY2:BY25 BN2:BN25 DC2:DC25 CR2:CR25 DY2:DY25 EU2:EU25 DN2:DN25 EJ2:EJ25 FF2:FF25 BC2:BC25">
    <cfRule type="cellIs" dxfId="293" priority="52" operator="lessThan">
      <formula>3.95</formula>
    </cfRule>
  </conditionalFormatting>
  <conditionalFormatting sqref="M1 Q1 K2:L25 O2:P25">
    <cfRule type="cellIs" dxfId="292" priority="49" stopIfTrue="1" operator="lessThan">
      <formula>4.95</formula>
    </cfRule>
    <cfRule type="cellIs" dxfId="291" priority="50" stopIfTrue="1" operator="lessThan">
      <formula>4.95</formula>
    </cfRule>
    <cfRule type="cellIs" dxfId="290" priority="51" stopIfTrue="1" operator="lessThan">
      <formula>4.95</formula>
    </cfRule>
  </conditionalFormatting>
  <conditionalFormatting sqref="K1:K25 O1:O25">
    <cfRule type="containsText" dxfId="289" priority="47" stopIfTrue="1" operator="containsText" text="f">
      <formula>NOT(ISERROR(SEARCH("f",K1)))</formula>
    </cfRule>
    <cfRule type="containsText" dxfId="288" priority="48" stopIfTrue="1" operator="containsText" text="f">
      <formula>NOT(ISERROR(SEARCH("f",K1)))</formula>
    </cfRule>
  </conditionalFormatting>
  <conditionalFormatting sqref="J1 M1:N1 Q1 L1:L25 P1:P25">
    <cfRule type="cellIs" dxfId="287" priority="46" stopIfTrue="1" operator="greaterThan">
      <formula>0</formula>
    </cfRule>
  </conditionalFormatting>
  <conditionalFormatting sqref="BN1:BR1">
    <cfRule type="cellIs" dxfId="286" priority="14" operator="lessThan">
      <formula>3.95</formula>
    </cfRule>
  </conditionalFormatting>
  <conditionalFormatting sqref="BN1:BR1">
    <cfRule type="cellIs" dxfId="285" priority="13" operator="lessThan">
      <formula>3.95</formula>
    </cfRule>
  </conditionalFormatting>
  <conditionalFormatting sqref="CR1:CV1 DC1:DG1 DN1:DR1 DY1:EC1 EJ1:EN1 EU1:EY1">
    <cfRule type="cellIs" dxfId="284" priority="12" operator="lessThan">
      <formula>3.95</formula>
    </cfRule>
  </conditionalFormatting>
  <conditionalFormatting sqref="FF1:FJ1">
    <cfRule type="cellIs" dxfId="283" priority="10" operator="lessThan">
      <formula>3.95</formula>
    </cfRule>
  </conditionalFormatting>
  <conditionalFormatting sqref="GN2:GN25 GY2:GY25 GC2:GC25 HJ2:HJ25 JB2:JB25 IF2:IF25">
    <cfRule type="cellIs" dxfId="282" priority="9" operator="lessThan">
      <formula>3.95</formula>
    </cfRule>
  </conditionalFormatting>
  <conditionalFormatting sqref="GC1:GG1">
    <cfRule type="cellIs" dxfId="281" priority="8" operator="lessThan">
      <formula>3.95</formula>
    </cfRule>
  </conditionalFormatting>
  <conditionalFormatting sqref="GN1:GR1">
    <cfRule type="cellIs" dxfId="280" priority="7" operator="lessThan">
      <formula>3.95</formula>
    </cfRule>
  </conditionalFormatting>
  <conditionalFormatting sqref="GY1:HC1">
    <cfRule type="cellIs" dxfId="279" priority="6" operator="lessThan">
      <formula>3.95</formula>
    </cfRule>
  </conditionalFormatting>
  <conditionalFormatting sqref="HJ1:HN1">
    <cfRule type="cellIs" dxfId="278" priority="5" operator="lessThan">
      <formula>3.95</formula>
    </cfRule>
  </conditionalFormatting>
  <conditionalFormatting sqref="JB1:JF1">
    <cfRule type="cellIs" dxfId="277" priority="1" operator="lessThan">
      <formula>3.95</formula>
    </cfRule>
  </conditionalFormatting>
  <conditionalFormatting sqref="HU1:HY1 HU2:HU25">
    <cfRule type="cellIs" dxfId="276" priority="4" operator="lessThan">
      <formula>3.95</formula>
    </cfRule>
  </conditionalFormatting>
  <conditionalFormatting sqref="IF1:IJ1">
    <cfRule type="cellIs" dxfId="275" priority="3" operator="lessThan">
      <formula>3.95</formula>
    </cfRule>
  </conditionalFormatting>
  <conditionalFormatting sqref="IQ1:IU1 IQ2:IQ25">
    <cfRule type="cellIs" dxfId="274" priority="2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5"/>
  <sheetViews>
    <sheetView zoomScaleNormal="100" workbookViewId="0">
      <pane xSplit="5" ySplit="1" topLeftCell="HU30" activePane="bottomRight" state="frozen"/>
      <selection pane="topRight" activeCell="F1" sqref="F1"/>
      <selection pane="bottomLeft" activeCell="A2" sqref="A2"/>
      <selection pane="bottomRight" activeCell="E2" sqref="E2:E35"/>
    </sheetView>
  </sheetViews>
  <sheetFormatPr defaultColWidth="9.125" defaultRowHeight="18.75" x14ac:dyDescent="0.3"/>
  <cols>
    <col min="1" max="1" width="5.25" style="12" customWidth="1"/>
    <col min="2" max="2" width="8.75" style="4" customWidth="1"/>
    <col min="3" max="3" width="17.125" style="4" customWidth="1"/>
    <col min="4" max="4" width="20.125" style="4" customWidth="1"/>
    <col min="5" max="5" width="12.125" style="14" customWidth="1"/>
    <col min="6" max="6" width="19.25" style="14" customWidth="1"/>
    <col min="7" max="7" width="15.125" style="13" customWidth="1"/>
    <col min="8" max="8" width="9.125" style="4"/>
    <col min="9" max="9" width="13.625" style="4" customWidth="1"/>
    <col min="10" max="17" width="4.75" style="4" customWidth="1"/>
    <col min="18" max="28" width="4.625" style="4" customWidth="1"/>
    <col min="29" max="29" width="5.375" style="4" customWidth="1"/>
    <col min="30" max="39" width="4.625" style="4" customWidth="1"/>
    <col min="40" max="50" width="4.375" style="4" customWidth="1"/>
    <col min="51" max="61" width="4.625" style="4" customWidth="1"/>
    <col min="62" max="83" width="4.75" style="4" customWidth="1"/>
    <col min="84" max="94" width="4.375" style="4" customWidth="1"/>
    <col min="95" max="95" width="5" style="4" customWidth="1"/>
    <col min="96" max="96" width="6.625" style="4" customWidth="1"/>
    <col min="97" max="97" width="7.125" style="4" customWidth="1"/>
    <col min="98" max="98" width="16.75" style="4" customWidth="1"/>
    <col min="99" max="99" width="6" style="4" customWidth="1"/>
    <col min="100" max="100" width="7.625" style="4" customWidth="1"/>
    <col min="101" max="101" width="11.375" style="4" customWidth="1"/>
    <col min="102" max="102" width="9.125" style="4"/>
    <col min="103" max="124" width="4.625" style="4" customWidth="1"/>
    <col min="125" max="135" width="4.75" style="4" customWidth="1"/>
    <col min="136" max="146" width="4.625" style="4" customWidth="1"/>
    <col min="147" max="147" width="5.625" style="4" customWidth="1"/>
    <col min="148" max="157" width="5" style="4" customWidth="1"/>
    <col min="158" max="160" width="5.875" style="4" customWidth="1"/>
    <col min="161" max="161" width="15.625" style="4" customWidth="1"/>
    <col min="162" max="164" width="5.875" style="4" customWidth="1"/>
    <col min="165" max="165" width="7.125" style="4" customWidth="1"/>
    <col min="166" max="166" width="7" style="4" customWidth="1"/>
    <col min="167" max="167" width="8.625" style="4" customWidth="1"/>
    <col min="168" max="168" width="11.625" style="4" customWidth="1"/>
    <col min="169" max="169" width="11.625" style="906" customWidth="1"/>
    <col min="170" max="213" width="4.5" style="4" customWidth="1"/>
    <col min="214" max="235" width="4.625" style="4" customWidth="1"/>
    <col min="236" max="238" width="5.875" style="4" customWidth="1"/>
    <col min="239" max="16384" width="9.125" style="4"/>
  </cols>
  <sheetData>
    <row r="1" spans="1:238" s="106" customFormat="1" ht="211.5" customHeight="1" x14ac:dyDescent="0.2">
      <c r="A1" s="581" t="s">
        <v>0</v>
      </c>
      <c r="B1" s="582" t="s">
        <v>1</v>
      </c>
      <c r="C1" s="582" t="s">
        <v>2</v>
      </c>
      <c r="D1" s="582" t="s">
        <v>3</v>
      </c>
      <c r="E1" s="583" t="s">
        <v>4</v>
      </c>
      <c r="F1" s="583" t="s">
        <v>70</v>
      </c>
      <c r="G1" s="162" t="s">
        <v>5</v>
      </c>
      <c r="H1" s="581" t="s">
        <v>6</v>
      </c>
      <c r="I1" s="584" t="s">
        <v>1818</v>
      </c>
      <c r="J1" s="116" t="s">
        <v>1367</v>
      </c>
      <c r="K1" s="117" t="s">
        <v>8</v>
      </c>
      <c r="L1" s="118" t="s">
        <v>9</v>
      </c>
      <c r="M1" s="119" t="s">
        <v>1489</v>
      </c>
      <c r="N1" s="116" t="s">
        <v>106</v>
      </c>
      <c r="O1" s="117" t="s">
        <v>10</v>
      </c>
      <c r="P1" s="118" t="s">
        <v>11</v>
      </c>
      <c r="Q1" s="120" t="s">
        <v>1490</v>
      </c>
      <c r="R1" s="94" t="s">
        <v>71</v>
      </c>
      <c r="S1" s="95" t="s">
        <v>110</v>
      </c>
      <c r="T1" s="95" t="s">
        <v>111</v>
      </c>
      <c r="U1" s="96" t="s">
        <v>112</v>
      </c>
      <c r="V1" s="92" t="s">
        <v>1370</v>
      </c>
      <c r="W1" s="235" t="s">
        <v>1491</v>
      </c>
      <c r="X1" s="97" t="s">
        <v>114</v>
      </c>
      <c r="Y1" s="98" t="s">
        <v>115</v>
      </c>
      <c r="Z1" s="99" t="s">
        <v>1492</v>
      </c>
      <c r="AA1" s="100" t="s">
        <v>113</v>
      </c>
      <c r="AB1" s="101" t="s">
        <v>113</v>
      </c>
      <c r="AC1" s="102" t="s">
        <v>71</v>
      </c>
      <c r="AD1" s="95" t="s">
        <v>72</v>
      </c>
      <c r="AE1" s="95" t="s">
        <v>73</v>
      </c>
      <c r="AF1" s="96" t="s">
        <v>74</v>
      </c>
      <c r="AG1" s="92" t="s">
        <v>1493</v>
      </c>
      <c r="AH1" s="236" t="s">
        <v>1374</v>
      </c>
      <c r="AI1" s="97" t="s">
        <v>76</v>
      </c>
      <c r="AJ1" s="98" t="s">
        <v>77</v>
      </c>
      <c r="AK1" s="99" t="s">
        <v>1494</v>
      </c>
      <c r="AL1" s="100" t="s">
        <v>75</v>
      </c>
      <c r="AM1" s="101" t="s">
        <v>75</v>
      </c>
      <c r="AN1" s="102" t="s">
        <v>71</v>
      </c>
      <c r="AO1" s="95" t="s">
        <v>99</v>
      </c>
      <c r="AP1" s="95" t="s">
        <v>100</v>
      </c>
      <c r="AQ1" s="96" t="s">
        <v>101</v>
      </c>
      <c r="AR1" s="92" t="s">
        <v>1379</v>
      </c>
      <c r="AS1" s="236" t="s">
        <v>1380</v>
      </c>
      <c r="AT1" s="97" t="s">
        <v>103</v>
      </c>
      <c r="AU1" s="98" t="s">
        <v>104</v>
      </c>
      <c r="AV1" s="58" t="s">
        <v>1442</v>
      </c>
      <c r="AW1" s="100" t="s">
        <v>102</v>
      </c>
      <c r="AX1" s="101" t="s">
        <v>102</v>
      </c>
      <c r="AY1" s="94" t="s">
        <v>71</v>
      </c>
      <c r="AZ1" s="95" t="s">
        <v>181</v>
      </c>
      <c r="BA1" s="95" t="s">
        <v>182</v>
      </c>
      <c r="BB1" s="96" t="s">
        <v>183</v>
      </c>
      <c r="BC1" s="92" t="s">
        <v>1495</v>
      </c>
      <c r="BD1" s="235" t="s">
        <v>1386</v>
      </c>
      <c r="BE1" s="97" t="s">
        <v>184</v>
      </c>
      <c r="BF1" s="98" t="s">
        <v>185</v>
      </c>
      <c r="BG1" s="58" t="s">
        <v>1387</v>
      </c>
      <c r="BH1" s="100" t="s">
        <v>186</v>
      </c>
      <c r="BI1" s="101" t="s">
        <v>187</v>
      </c>
      <c r="BJ1" s="19" t="s">
        <v>71</v>
      </c>
      <c r="BK1" s="20" t="s">
        <v>688</v>
      </c>
      <c r="BL1" s="20" t="s">
        <v>689</v>
      </c>
      <c r="BM1" s="21" t="s">
        <v>690</v>
      </c>
      <c r="BN1" s="22" t="s">
        <v>1382</v>
      </c>
      <c r="BO1" s="329" t="s">
        <v>1383</v>
      </c>
      <c r="BP1" s="23" t="s">
        <v>691</v>
      </c>
      <c r="BQ1" s="24" t="s">
        <v>692</v>
      </c>
      <c r="BR1" s="24" t="s">
        <v>1384</v>
      </c>
      <c r="BS1" s="25" t="s">
        <v>694</v>
      </c>
      <c r="BT1" s="26" t="s">
        <v>694</v>
      </c>
      <c r="BU1" s="19" t="s">
        <v>71</v>
      </c>
      <c r="BV1" s="20" t="s">
        <v>786</v>
      </c>
      <c r="BW1" s="20" t="s">
        <v>787</v>
      </c>
      <c r="BX1" s="21" t="s">
        <v>788</v>
      </c>
      <c r="BY1" s="22" t="s">
        <v>1496</v>
      </c>
      <c r="BZ1" s="329" t="s">
        <v>1497</v>
      </c>
      <c r="CA1" s="23" t="s">
        <v>789</v>
      </c>
      <c r="CB1" s="24" t="s">
        <v>790</v>
      </c>
      <c r="CC1" s="24" t="s">
        <v>1498</v>
      </c>
      <c r="CD1" s="25" t="s">
        <v>791</v>
      </c>
      <c r="CE1" s="26" t="s">
        <v>791</v>
      </c>
      <c r="CF1" s="94" t="s">
        <v>71</v>
      </c>
      <c r="CG1" s="95" t="s">
        <v>695</v>
      </c>
      <c r="CH1" s="95" t="s">
        <v>696</v>
      </c>
      <c r="CI1" s="96" t="s">
        <v>697</v>
      </c>
      <c r="CJ1" s="92" t="s">
        <v>1499</v>
      </c>
      <c r="CK1" s="235" t="s">
        <v>1500</v>
      </c>
      <c r="CL1" s="97" t="s">
        <v>698</v>
      </c>
      <c r="CM1" s="99" t="s">
        <v>699</v>
      </c>
      <c r="CN1" s="58" t="s">
        <v>1501</v>
      </c>
      <c r="CO1" s="100" t="s">
        <v>700</v>
      </c>
      <c r="CP1" s="101" t="s">
        <v>700</v>
      </c>
      <c r="CQ1" s="103" t="s">
        <v>128</v>
      </c>
      <c r="CR1" s="104" t="s">
        <v>1392</v>
      </c>
      <c r="CS1" s="105" t="s">
        <v>1391</v>
      </c>
      <c r="CT1" s="121" t="s">
        <v>143</v>
      </c>
      <c r="CU1" s="122" t="s">
        <v>131</v>
      </c>
      <c r="CV1" s="123" t="s">
        <v>1393</v>
      </c>
      <c r="CW1" s="121" t="s">
        <v>133</v>
      </c>
      <c r="CX1" s="121" t="s">
        <v>144</v>
      </c>
      <c r="CY1" s="19" t="s">
        <v>71</v>
      </c>
      <c r="CZ1" s="20" t="s">
        <v>875</v>
      </c>
      <c r="DA1" s="20" t="s">
        <v>876</v>
      </c>
      <c r="DB1" s="21" t="s">
        <v>877</v>
      </c>
      <c r="DC1" s="22" t="s">
        <v>1502</v>
      </c>
      <c r="DD1" s="329" t="s">
        <v>1503</v>
      </c>
      <c r="DE1" s="23" t="s">
        <v>878</v>
      </c>
      <c r="DF1" s="24" t="s">
        <v>879</v>
      </c>
      <c r="DG1" s="44" t="s">
        <v>1504</v>
      </c>
      <c r="DH1" s="25" t="s">
        <v>880</v>
      </c>
      <c r="DI1" s="26" t="s">
        <v>880</v>
      </c>
      <c r="DJ1" s="19" t="s">
        <v>71</v>
      </c>
      <c r="DK1" s="20" t="s">
        <v>881</v>
      </c>
      <c r="DL1" s="20" t="s">
        <v>882</v>
      </c>
      <c r="DM1" s="21" t="s">
        <v>883</v>
      </c>
      <c r="DN1" s="22" t="s">
        <v>1505</v>
      </c>
      <c r="DO1" s="329" t="s">
        <v>1506</v>
      </c>
      <c r="DP1" s="23" t="s">
        <v>885</v>
      </c>
      <c r="DQ1" s="24" t="s">
        <v>886</v>
      </c>
      <c r="DR1" s="44" t="s">
        <v>1507</v>
      </c>
      <c r="DS1" s="25" t="s">
        <v>884</v>
      </c>
      <c r="DT1" s="26" t="s">
        <v>884</v>
      </c>
      <c r="DU1" s="39" t="s">
        <v>71</v>
      </c>
      <c r="DV1" s="20" t="s">
        <v>830</v>
      </c>
      <c r="DW1" s="20" t="s">
        <v>831</v>
      </c>
      <c r="DX1" s="21" t="s">
        <v>832</v>
      </c>
      <c r="DY1" s="22" t="s">
        <v>1508</v>
      </c>
      <c r="DZ1" s="329" t="s">
        <v>1509</v>
      </c>
      <c r="EA1" s="23" t="s">
        <v>834</v>
      </c>
      <c r="EB1" s="24" t="s">
        <v>835</v>
      </c>
      <c r="EC1" s="24" t="s">
        <v>1510</v>
      </c>
      <c r="ED1" s="25" t="s">
        <v>887</v>
      </c>
      <c r="EE1" s="26" t="s">
        <v>888</v>
      </c>
      <c r="EF1" s="39" t="s">
        <v>71</v>
      </c>
      <c r="EG1" s="20" t="s">
        <v>889</v>
      </c>
      <c r="EH1" s="20" t="s">
        <v>890</v>
      </c>
      <c r="EI1" s="21" t="s">
        <v>891</v>
      </c>
      <c r="EJ1" s="22" t="s">
        <v>1511</v>
      </c>
      <c r="EK1" s="329" t="s">
        <v>1512</v>
      </c>
      <c r="EL1" s="23" t="s">
        <v>893</v>
      </c>
      <c r="EM1" s="24" t="s">
        <v>894</v>
      </c>
      <c r="EN1" s="24" t="s">
        <v>1513</v>
      </c>
      <c r="EO1" s="25" t="s">
        <v>892</v>
      </c>
      <c r="EP1" s="26" t="s">
        <v>895</v>
      </c>
      <c r="EQ1" s="39" t="s">
        <v>71</v>
      </c>
      <c r="ER1" s="20" t="s">
        <v>896</v>
      </c>
      <c r="ES1" s="20" t="s">
        <v>897</v>
      </c>
      <c r="ET1" s="21" t="s">
        <v>898</v>
      </c>
      <c r="EU1" s="22" t="s">
        <v>1514</v>
      </c>
      <c r="EV1" s="329" t="s">
        <v>1515</v>
      </c>
      <c r="EW1" s="23" t="s">
        <v>900</v>
      </c>
      <c r="EX1" s="24" t="s">
        <v>901</v>
      </c>
      <c r="EY1" s="24" t="s">
        <v>1516</v>
      </c>
      <c r="EZ1" s="25" t="s">
        <v>899</v>
      </c>
      <c r="FA1" s="26" t="s">
        <v>902</v>
      </c>
      <c r="FB1" s="678" t="s">
        <v>1078</v>
      </c>
      <c r="FC1" s="679" t="s">
        <v>1415</v>
      </c>
      <c r="FD1" s="680" t="s">
        <v>1416</v>
      </c>
      <c r="FE1" s="681" t="s">
        <v>1081</v>
      </c>
      <c r="FF1" s="678" t="s">
        <v>1082</v>
      </c>
      <c r="FG1" s="679" t="s">
        <v>1417</v>
      </c>
      <c r="FH1" s="682" t="s">
        <v>1464</v>
      </c>
      <c r="FI1" s="681" t="s">
        <v>1085</v>
      </c>
      <c r="FJ1" s="683" t="s">
        <v>1086</v>
      </c>
      <c r="FK1" s="681" t="s">
        <v>1087</v>
      </c>
      <c r="FL1" s="684" t="s">
        <v>1088</v>
      </c>
      <c r="FM1" s="902" t="s">
        <v>1796</v>
      </c>
      <c r="FN1" s="39" t="s">
        <v>71</v>
      </c>
      <c r="FO1" s="20" t="s">
        <v>1288</v>
      </c>
      <c r="FP1" s="20" t="s">
        <v>1289</v>
      </c>
      <c r="FQ1" s="21" t="s">
        <v>1290</v>
      </c>
      <c r="FR1" s="22" t="s">
        <v>1517</v>
      </c>
      <c r="FS1" s="329" t="s">
        <v>1518</v>
      </c>
      <c r="FT1" s="23" t="s">
        <v>1305</v>
      </c>
      <c r="FU1" s="860" t="s">
        <v>1292</v>
      </c>
      <c r="FV1" s="860" t="s">
        <v>1519</v>
      </c>
      <c r="FW1" s="21" t="s">
        <v>1291</v>
      </c>
      <c r="FX1" s="765" t="s">
        <v>1291</v>
      </c>
      <c r="FY1" s="39" t="s">
        <v>71</v>
      </c>
      <c r="FZ1" s="20" t="s">
        <v>1293</v>
      </c>
      <c r="GA1" s="20" t="s">
        <v>1294</v>
      </c>
      <c r="GB1" s="21" t="s">
        <v>1295</v>
      </c>
      <c r="GC1" s="22" t="s">
        <v>1520</v>
      </c>
      <c r="GD1" s="329" t="s">
        <v>1521</v>
      </c>
      <c r="GE1" s="23" t="s">
        <v>1297</v>
      </c>
      <c r="GF1" s="860" t="s">
        <v>1298</v>
      </c>
      <c r="GG1" s="860" t="s">
        <v>1522</v>
      </c>
      <c r="GH1" s="21" t="s">
        <v>1296</v>
      </c>
      <c r="GI1" s="765" t="s">
        <v>1296</v>
      </c>
      <c r="GJ1" s="39" t="s">
        <v>71</v>
      </c>
      <c r="GK1" s="20" t="s">
        <v>1299</v>
      </c>
      <c r="GL1" s="20" t="s">
        <v>1300</v>
      </c>
      <c r="GM1" s="21" t="s">
        <v>1301</v>
      </c>
      <c r="GN1" s="22" t="s">
        <v>1523</v>
      </c>
      <c r="GO1" s="329" t="s">
        <v>1524</v>
      </c>
      <c r="GP1" s="23" t="s">
        <v>1303</v>
      </c>
      <c r="GQ1" s="860" t="s">
        <v>1304</v>
      </c>
      <c r="GR1" s="860" t="s">
        <v>1525</v>
      </c>
      <c r="GS1" s="21" t="s">
        <v>1302</v>
      </c>
      <c r="GT1" s="765" t="s">
        <v>1302</v>
      </c>
      <c r="GU1" s="39" t="s">
        <v>71</v>
      </c>
      <c r="GV1" s="20" t="s">
        <v>1306</v>
      </c>
      <c r="GW1" s="20" t="s">
        <v>1307</v>
      </c>
      <c r="GX1" s="21" t="s">
        <v>1308</v>
      </c>
      <c r="GY1" s="22" t="s">
        <v>1526</v>
      </c>
      <c r="GZ1" s="329" t="s">
        <v>1527</v>
      </c>
      <c r="HA1" s="23" t="s">
        <v>1310</v>
      </c>
      <c r="HB1" s="860" t="s">
        <v>1311</v>
      </c>
      <c r="HC1" s="860" t="s">
        <v>1528</v>
      </c>
      <c r="HD1" s="766" t="s">
        <v>1309</v>
      </c>
      <c r="HE1" s="765" t="s">
        <v>1309</v>
      </c>
      <c r="HF1" s="39" t="s">
        <v>71</v>
      </c>
      <c r="HG1" s="20" t="s">
        <v>1312</v>
      </c>
      <c r="HH1" s="20" t="s">
        <v>1313</v>
      </c>
      <c r="HI1" s="21" t="s">
        <v>1314</v>
      </c>
      <c r="HJ1" s="22" t="s">
        <v>1529</v>
      </c>
      <c r="HK1" s="329" t="s">
        <v>1530</v>
      </c>
      <c r="HL1" s="23" t="s">
        <v>1316</v>
      </c>
      <c r="HM1" s="861" t="s">
        <v>1317</v>
      </c>
      <c r="HN1" s="861" t="s">
        <v>1531</v>
      </c>
      <c r="HO1" s="766" t="s">
        <v>1315</v>
      </c>
      <c r="HP1" s="765" t="s">
        <v>1315</v>
      </c>
      <c r="HQ1" s="39" t="s">
        <v>71</v>
      </c>
      <c r="HR1" s="20" t="s">
        <v>1318</v>
      </c>
      <c r="HS1" s="20" t="s">
        <v>1319</v>
      </c>
      <c r="HT1" s="21" t="s">
        <v>1320</v>
      </c>
      <c r="HU1" s="22" t="s">
        <v>1532</v>
      </c>
      <c r="HV1" s="329" t="s">
        <v>1533</v>
      </c>
      <c r="HW1" s="23" t="s">
        <v>1322</v>
      </c>
      <c r="HX1" s="861" t="s">
        <v>1323</v>
      </c>
      <c r="HY1" s="861" t="s">
        <v>1534</v>
      </c>
      <c r="HZ1" s="766" t="s">
        <v>1324</v>
      </c>
      <c r="IA1" s="765" t="s">
        <v>1321</v>
      </c>
      <c r="IB1" s="79" t="s">
        <v>1121</v>
      </c>
      <c r="IC1" s="80" t="s">
        <v>1122</v>
      </c>
      <c r="ID1" s="81" t="s">
        <v>1810</v>
      </c>
    </row>
    <row r="2" spans="1:238" x14ac:dyDescent="0.3">
      <c r="A2" s="589">
        <v>1</v>
      </c>
      <c r="B2" s="586" t="s">
        <v>304</v>
      </c>
      <c r="C2" s="586" t="s">
        <v>305</v>
      </c>
      <c r="D2" s="587" t="s">
        <v>338</v>
      </c>
      <c r="E2" s="588" t="s">
        <v>12</v>
      </c>
      <c r="F2" s="282"/>
      <c r="G2" s="577" t="s">
        <v>364</v>
      </c>
      <c r="H2" s="282" t="s">
        <v>23</v>
      </c>
      <c r="I2" s="282" t="s">
        <v>179</v>
      </c>
      <c r="J2" s="167">
        <v>6.2</v>
      </c>
      <c r="K2" s="8" t="str">
        <f>IF(J2&gt;=8.5,"A",IF(J2&gt;=8,"B+",IF(J2&gt;=7,"B",IF(J2&gt;=6.5,"C+",IF(J2&gt;=5.5,"C",IF(J2&gt;=5,"D+",IF(J2&gt;=4,"D","F")))))))</f>
        <v>C</v>
      </c>
      <c r="L2" s="9">
        <f>IF(K2="A",4,IF(K2="B+",3.5,IF(K2="B",3,IF(K2="C+",2.5,IF(K2="C",2,IF(K2="D+",1.5,IF(K2="D",1,0)))))))</f>
        <v>2</v>
      </c>
      <c r="M2" s="168" t="str">
        <f>TEXT(L2,"0.0")</f>
        <v>2.0</v>
      </c>
      <c r="N2" s="664">
        <v>5</v>
      </c>
      <c r="O2" s="8" t="str">
        <f>IF(N2&gt;=8.5,"A",IF(N2&gt;=8,"B+",IF(N2&gt;=7,"B",IF(N2&gt;=6.5,"C+",IF(N2&gt;=5.5,"C",IF(N2&gt;=5,"D+",IF(N2&gt;=4,"D","F")))))))</f>
        <v>D+</v>
      </c>
      <c r="P2" s="9">
        <f>IF(O2="A",4,IF(O2="B+",3.5,IF(O2="B",3,IF(O2="C+",2.5,IF(O2="C",2,IF(O2="D+",1.5,IF(O2="D",1,0)))))))</f>
        <v>1.5</v>
      </c>
      <c r="Q2" s="168" t="str">
        <f>TEXT(P2,"0.0")</f>
        <v>1.5</v>
      </c>
      <c r="R2" s="191">
        <v>8</v>
      </c>
      <c r="S2" s="47">
        <v>7</v>
      </c>
      <c r="T2" s="47"/>
      <c r="U2" s="33">
        <f>ROUND((R2*0.4+S2*0.6),1)</f>
        <v>7.4</v>
      </c>
      <c r="V2" s="34">
        <f>ROUND(MAX((R2*0.4+S2*0.6),(R2*0.4+T2*0.6)),1)</f>
        <v>7.4</v>
      </c>
      <c r="W2" s="233" t="str">
        <f>TEXT(V2,"0.0")</f>
        <v>7.4</v>
      </c>
      <c r="X2" s="35" t="str">
        <f>IF(V2&gt;=8.5,"A",IF(V2&gt;=8,"B+",IF(V2&gt;=7,"B",IF(V2&gt;=6.5,"C+",IF(V2&gt;=5.5,"C",IF(V2&gt;=5,"D+",IF(V2&gt;=4,"D","F")))))))</f>
        <v>B</v>
      </c>
      <c r="Y2" s="36">
        <f>IF(X2="A",4,IF(X2="B+",3.5,IF(X2="B",3,IF(X2="C+",2.5,IF(X2="C",2,IF(X2="D+",1.5,IF(X2="D",1,0)))))))</f>
        <v>3</v>
      </c>
      <c r="Z2" s="36" t="str">
        <f>TEXT(Y2,"0.0")</f>
        <v>3.0</v>
      </c>
      <c r="AA2" s="32">
        <v>4</v>
      </c>
      <c r="AB2" s="160">
        <v>4</v>
      </c>
      <c r="AC2" s="176">
        <v>7.3</v>
      </c>
      <c r="AD2" s="40">
        <v>7</v>
      </c>
      <c r="AE2" s="47"/>
      <c r="AF2" s="33">
        <f>ROUND((AC2*0.4+AD2*0.6),1)</f>
        <v>7.1</v>
      </c>
      <c r="AG2" s="34">
        <f>ROUND(MAX((AC2*0.4+AD2*0.6),(AC2*0.4+AE2*0.6)),1)</f>
        <v>7.1</v>
      </c>
      <c r="AH2" s="233" t="str">
        <f>TEXT(AG2,"0.0")</f>
        <v>7.1</v>
      </c>
      <c r="AI2" s="35" t="str">
        <f>IF(AG2&gt;=8.5,"A",IF(AG2&gt;=8,"B+",IF(AG2&gt;=7,"B",IF(AG2&gt;=6.5,"C+",IF(AG2&gt;=5.5,"C",IF(AG2&gt;=5,"D+",IF(AG2&gt;=4,"D","F")))))))</f>
        <v>B</v>
      </c>
      <c r="AJ2" s="36">
        <f>IF(AI2="A",4,IF(AI2="B+",3.5,IF(AI2="B",3,IF(AI2="C+",2.5,IF(AI2="C",2,IF(AI2="D+",1.5,IF(AI2="D",1,0)))))))</f>
        <v>3</v>
      </c>
      <c r="AK2" s="36" t="str">
        <f>TEXT(AJ2,"0.0")</f>
        <v>3.0</v>
      </c>
      <c r="AL2" s="32">
        <v>2</v>
      </c>
      <c r="AM2" s="160">
        <v>2</v>
      </c>
      <c r="AN2" s="187">
        <v>6.7</v>
      </c>
      <c r="AO2" s="75">
        <v>7</v>
      </c>
      <c r="AP2" s="76"/>
      <c r="AQ2" s="33">
        <f>ROUND((AN2*0.4+AO2*0.6),1)</f>
        <v>6.9</v>
      </c>
      <c r="AR2" s="34">
        <f>ROUND(MAX((AN2*0.4+AO2*0.6),(AN2*0.4+AP2*0.6)),1)</f>
        <v>6.9</v>
      </c>
      <c r="AS2" s="233" t="str">
        <f>TEXT(AR2,"0.0")</f>
        <v>6.9</v>
      </c>
      <c r="AT2" s="35" t="str">
        <f>IF(AR2&gt;=8.5,"A",IF(AR2&gt;=8,"B+",IF(AR2&gt;=7,"B",IF(AR2&gt;=6.5,"C+",IF(AR2&gt;=5.5,"C",IF(AR2&gt;=5,"D+",IF(AR2&gt;=4,"D","F")))))))</f>
        <v>C+</v>
      </c>
      <c r="AU2" s="36">
        <f>IF(AT2="A",4,IF(AT2="B+",3.5,IF(AT2="B",3,IF(AT2="C+",2.5,IF(AT2="C",2,IF(AT2="D+",1.5,IF(AT2="D",1,0)))))))</f>
        <v>2.5</v>
      </c>
      <c r="AV2" s="36" t="str">
        <f>TEXT(AU2,"0.0")</f>
        <v>2.5</v>
      </c>
      <c r="AW2" s="32">
        <v>2</v>
      </c>
      <c r="AX2" s="160">
        <v>2</v>
      </c>
      <c r="AY2" s="190">
        <v>7.3</v>
      </c>
      <c r="AZ2" s="49">
        <v>4</v>
      </c>
      <c r="BA2" s="50"/>
      <c r="BB2" s="33">
        <f>ROUND((AY2*0.4+AZ2*0.6),1)</f>
        <v>5.3</v>
      </c>
      <c r="BC2" s="34">
        <f>ROUND(MAX((AY2*0.4+AZ2*0.6),(AY2*0.4+BA2*0.6)),1)</f>
        <v>5.3</v>
      </c>
      <c r="BD2" s="233" t="str">
        <f>TEXT(BC2,"0.0")</f>
        <v>5.3</v>
      </c>
      <c r="BE2" s="35" t="str">
        <f>IF(BC2&gt;=8.5,"A",IF(BC2&gt;=8,"B+",IF(BC2&gt;=7,"B",IF(BC2&gt;=6.5,"C+",IF(BC2&gt;=5.5,"C",IF(BC2&gt;=5,"D+",IF(BC2&gt;=4,"D","F")))))))</f>
        <v>D+</v>
      </c>
      <c r="BF2" s="36">
        <f>IF(BE2="A",4,IF(BE2="B+",3.5,IF(BE2="B",3,IF(BE2="C+",2.5,IF(BE2="C",2,IF(BE2="D+",1.5,IF(BE2="D",1,0)))))))</f>
        <v>1.5</v>
      </c>
      <c r="BG2" s="36" t="str">
        <f>TEXT(BF2,"0.0")</f>
        <v>1.5</v>
      </c>
      <c r="BH2" s="32">
        <v>1</v>
      </c>
      <c r="BI2" s="160">
        <v>1</v>
      </c>
      <c r="BJ2" s="191">
        <v>8.1999999999999993</v>
      </c>
      <c r="BK2" s="278">
        <v>7</v>
      </c>
      <c r="BL2" s="78"/>
      <c r="BM2" s="208">
        <f>ROUND((BJ2*0.4+BK2*0.6),1)</f>
        <v>7.5</v>
      </c>
      <c r="BN2" s="209">
        <f>ROUND(MAX((BJ2*0.4+BK2*0.6),(BJ2*0.4+BL2*0.6)),1)</f>
        <v>7.5</v>
      </c>
      <c r="BO2" s="330" t="str">
        <f>TEXT(BN2,"0.0")</f>
        <v>7.5</v>
      </c>
      <c r="BP2" s="210" t="str">
        <f t="shared" ref="BP2:BP34" si="0">IF(BN2&gt;=8.5,"A",IF(BN2&gt;=8,"B+",IF(BN2&gt;=7,"B",IF(BN2&gt;=6.5,"C+",IF(BN2&gt;=5.5,"C",IF(BN2&gt;=5,"D+",IF(BN2&gt;=4,"D","F")))))))</f>
        <v>B</v>
      </c>
      <c r="BQ2" s="209">
        <f t="shared" ref="BQ2:BQ34" si="1">IF(BP2="A",4,IF(BP2="B+",3.5,IF(BP2="B",3,IF(BP2="C+",2.5,IF(BP2="C",2,IF(BP2="D+",1.5,IF(BP2="D",1,0)))))))</f>
        <v>3</v>
      </c>
      <c r="BR2" s="209" t="str">
        <f t="shared" ref="BR2:BR34" si="2">TEXT(BQ2,"0.0")</f>
        <v>3.0</v>
      </c>
      <c r="BS2" s="211">
        <v>3</v>
      </c>
      <c r="BT2" s="160">
        <v>3</v>
      </c>
      <c r="BU2" s="456">
        <v>6.6</v>
      </c>
      <c r="BV2" s="435">
        <v>9</v>
      </c>
      <c r="BW2" s="78"/>
      <c r="BX2" s="208">
        <f>ROUND((BU2*0.4+BV2*0.6),1)</f>
        <v>8</v>
      </c>
      <c r="BY2" s="209">
        <f>ROUND(MAX((BU2*0.4+BV2*0.6),(BU2*0.4+BW2*0.6)),1)</f>
        <v>8</v>
      </c>
      <c r="BZ2" s="330" t="str">
        <f>TEXT(BY2,"0.0")</f>
        <v>8.0</v>
      </c>
      <c r="CA2" s="210" t="str">
        <f t="shared" ref="CA2:CA34" si="3">IF(BY2&gt;=8.5,"A",IF(BY2&gt;=8,"B+",IF(BY2&gt;=7,"B",IF(BY2&gt;=6.5,"C+",IF(BY2&gt;=5.5,"C",IF(BY2&gt;=5,"D+",IF(BY2&gt;=4,"D","F")))))))</f>
        <v>B+</v>
      </c>
      <c r="CB2" s="209">
        <f t="shared" ref="CB2:CB34" si="4">IF(CA2="A",4,IF(CA2="B+",3.5,IF(CA2="B",3,IF(CA2="C+",2.5,IF(CA2="C",2,IF(CA2="D+",1.5,IF(CA2="D",1,0)))))))</f>
        <v>3.5</v>
      </c>
      <c r="CC2" s="209" t="str">
        <f t="shared" ref="CC2:CC34" si="5">TEXT(CB2,"0.0")</f>
        <v>3.5</v>
      </c>
      <c r="CD2" s="211">
        <v>3</v>
      </c>
      <c r="CE2" s="160">
        <v>3</v>
      </c>
      <c r="CF2" s="176">
        <v>5.4</v>
      </c>
      <c r="CG2" s="77">
        <v>7</v>
      </c>
      <c r="CH2" s="78"/>
      <c r="CI2" s="33">
        <f>ROUND((CF2*0.4+CG2*0.6),1)</f>
        <v>6.4</v>
      </c>
      <c r="CJ2" s="34">
        <f>ROUND(MAX((CF2*0.4+CG2*0.6),(CF2*0.4+CH2*0.6)),1)</f>
        <v>6.4</v>
      </c>
      <c r="CK2" s="233" t="str">
        <f>TEXT(CJ2,"0.0")</f>
        <v>6.4</v>
      </c>
      <c r="CL2" s="35" t="str">
        <f>IF(CJ2&gt;=8.5,"A",IF(CJ2&gt;=8,"B+",IF(CJ2&gt;=7,"B",IF(CJ2&gt;=6.5,"C+",IF(CJ2&gt;=5.5,"C",IF(CJ2&gt;=5,"D+",IF(CJ2&gt;=4,"D","F")))))))</f>
        <v>C</v>
      </c>
      <c r="CM2" s="36">
        <f>IF(CL2="A",4,IF(CL2="B+",3.5,IF(CL2="B",3,IF(CL2="C+",2.5,IF(CL2="C",2,IF(CL2="D+",1.5,IF(CL2="D",1,0)))))))</f>
        <v>2</v>
      </c>
      <c r="CN2" s="36" t="str">
        <f t="shared" ref="CN2:CN34" si="6">TEXT(CM2,"0.0")</f>
        <v>2.0</v>
      </c>
      <c r="CO2" s="32">
        <v>2</v>
      </c>
      <c r="CP2" s="160">
        <v>2</v>
      </c>
      <c r="CQ2" s="151">
        <f>AA2+AL2+AW2+BH2+BS2+CD2+CO2</f>
        <v>17</v>
      </c>
      <c r="CR2" s="82">
        <f>(Y2*AA2+AJ2*AL2+AU2*AW2+BF2*BH2+BQ2*BS2+CB2*CD2+CM2*CO2)/CQ2</f>
        <v>2.8235294117647061</v>
      </c>
      <c r="CS2" s="83" t="str">
        <f>TEXT(CR2,"0.00")</f>
        <v>2.82</v>
      </c>
      <c r="CT2" s="125" t="str">
        <f>IF(AND(CR2&lt;0.8),"Cảnh báo KQHT","Lên lớp")</f>
        <v>Lên lớp</v>
      </c>
      <c r="CU2" s="126">
        <f>AB2+AM2+AX2+BI2+BT2+CE2+CP2</f>
        <v>17</v>
      </c>
      <c r="CV2" s="127">
        <f xml:space="preserve"> (AB2*Y2+AJ2*AM2+AU2*AX2+BF2*BI2+BQ2*BT2+CB2*CE2+CM2*CP2)/CU2</f>
        <v>2.8235294117647061</v>
      </c>
      <c r="CW2" s="125" t="str">
        <f>IF(AND(CV2&lt;1.2),"Cảnh báo KQHT","Lên lớp")</f>
        <v>Lên lớp</v>
      </c>
      <c r="CX2" s="503"/>
      <c r="CY2" s="409">
        <v>6.2</v>
      </c>
      <c r="CZ2" s="49">
        <v>8</v>
      </c>
      <c r="DA2" s="50"/>
      <c r="DB2" s="33">
        <f>ROUND((CY2*0.4+CZ2*0.6),1)</f>
        <v>7.3</v>
      </c>
      <c r="DC2" s="34">
        <f>ROUND(MAX((CY2*0.4+CZ2*0.6),(CY2*0.4+DA2*0.6)),1)</f>
        <v>7.3</v>
      </c>
      <c r="DD2" s="494" t="str">
        <f>TEXT(DC2,"0.0")</f>
        <v>7.3</v>
      </c>
      <c r="DE2" s="35" t="str">
        <f>IF(DC2&gt;=8.5,"A",IF(DC2&gt;=8,"B+",IF(DC2&gt;=7,"B",IF(DC2&gt;=6.5,"C+",IF(DC2&gt;=5.5,"C",IF(DC2&gt;=5,"D+",IF(DC2&gt;=4,"D","F")))))))</f>
        <v>B</v>
      </c>
      <c r="DF2" s="36">
        <f>IF(DE2="A",4,IF(DE2="B+",3.5,IF(DE2="B",3,IF(DE2="C+",2.5,IF(DE2="C",2,IF(DE2="D+",1.5,IF(DE2="D",1,0)))))))</f>
        <v>3</v>
      </c>
      <c r="DG2" s="36" t="str">
        <f>TEXT(DF2,"0.0")</f>
        <v>3.0</v>
      </c>
      <c r="DH2" s="32">
        <v>4</v>
      </c>
      <c r="DI2" s="160">
        <v>4</v>
      </c>
      <c r="DJ2" s="409">
        <v>5</v>
      </c>
      <c r="DK2" s="703"/>
      <c r="DL2" s="50">
        <v>5</v>
      </c>
      <c r="DM2" s="33">
        <f>ROUND((DJ2*0.4+DK2*0.6),1)</f>
        <v>2</v>
      </c>
      <c r="DN2" s="34">
        <f>ROUND(MAX((DJ2*0.4+DK2*0.6),(DJ2*0.4+DL2*0.6)),1)</f>
        <v>5</v>
      </c>
      <c r="DO2" s="494" t="str">
        <f>TEXT(DN2,"0.0")</f>
        <v>5.0</v>
      </c>
      <c r="DP2" s="35" t="str">
        <f>IF(DN2&gt;=8.5,"A",IF(DN2&gt;=8,"B+",IF(DN2&gt;=7,"B",IF(DN2&gt;=6.5,"C+",IF(DN2&gt;=5.5,"C",IF(DN2&gt;=5,"D+",IF(DN2&gt;=4,"D","F")))))))</f>
        <v>D+</v>
      </c>
      <c r="DQ2" s="36">
        <f>IF(DP2="A",4,IF(DP2="B+",3.5,IF(DP2="B",3,IF(DP2="C+",2.5,IF(DP2="C",2,IF(DP2="D+",1.5,IF(DP2="D",1,0)))))))</f>
        <v>1.5</v>
      </c>
      <c r="DR2" s="36" t="str">
        <f>TEXT(DQ2,"0.0")</f>
        <v>1.5</v>
      </c>
      <c r="DS2" s="32">
        <v>2</v>
      </c>
      <c r="DT2" s="160">
        <v>2</v>
      </c>
      <c r="DU2" s="174">
        <v>7.2</v>
      </c>
      <c r="DV2" s="66">
        <v>7</v>
      </c>
      <c r="DW2" s="78"/>
      <c r="DX2" s="33">
        <f>ROUND((DU2*0.4+DV2*0.6),1)</f>
        <v>7.1</v>
      </c>
      <c r="DY2" s="34">
        <f>ROUND(MAX((DU2*0.4+DV2*0.6),(DU2*0.4+DW2*0.6)),1)</f>
        <v>7.1</v>
      </c>
      <c r="DZ2" s="494" t="str">
        <f>TEXT(DY2,"0.0")</f>
        <v>7.1</v>
      </c>
      <c r="EA2" s="35" t="str">
        <f>IF(DY2&gt;=8.5,"A",IF(DY2&gt;=8,"B+",IF(DY2&gt;=7,"B",IF(DY2&gt;=6.5,"C+",IF(DY2&gt;=5.5,"C",IF(DY2&gt;=5,"D+",IF(DY2&gt;=4,"D","F")))))))</f>
        <v>B</v>
      </c>
      <c r="EB2" s="36">
        <f>IF(EA2="A",4,IF(EA2="B+",3.5,IF(EA2="B",3,IF(EA2="C+",2.5,IF(EA2="C",2,IF(EA2="D+",1.5,IF(EA2="D",1,0)))))))</f>
        <v>3</v>
      </c>
      <c r="EC2" s="36" t="str">
        <f>TEXT(EB2,"0.0")</f>
        <v>3.0</v>
      </c>
      <c r="ED2" s="32">
        <v>4</v>
      </c>
      <c r="EE2" s="160">
        <v>4</v>
      </c>
      <c r="EF2" s="174">
        <v>6.4</v>
      </c>
      <c r="EG2" s="66">
        <v>5</v>
      </c>
      <c r="EH2" s="78"/>
      <c r="EI2" s="33">
        <f>ROUND((EF2*0.4+EG2*0.6),1)</f>
        <v>5.6</v>
      </c>
      <c r="EJ2" s="34">
        <f>ROUND(MAX((EF2*0.4+EG2*0.6),(EF2*0.4+EH2*0.6)),1)</f>
        <v>5.6</v>
      </c>
      <c r="EK2" s="494" t="str">
        <f>TEXT(EJ2,"0.0")</f>
        <v>5.6</v>
      </c>
      <c r="EL2" s="35" t="str">
        <f>IF(EJ2&gt;=8.5,"A",IF(EJ2&gt;=8,"B+",IF(EJ2&gt;=7,"B",IF(EJ2&gt;=6.5,"C+",IF(EJ2&gt;=5.5,"C",IF(EJ2&gt;=5,"D+",IF(EJ2&gt;=4,"D","F")))))))</f>
        <v>C</v>
      </c>
      <c r="EM2" s="36">
        <f>IF(EL2="A",4,IF(EL2="B+",3.5,IF(EL2="B",3,IF(EL2="C+",2.5,IF(EL2="C",2,IF(EL2="D+",1.5,IF(EL2="D",1,0)))))))</f>
        <v>2</v>
      </c>
      <c r="EN2" s="36" t="str">
        <f>TEXT(EM2,"0.0")</f>
        <v>2.0</v>
      </c>
      <c r="EO2" s="32">
        <v>3</v>
      </c>
      <c r="EP2" s="160">
        <v>3</v>
      </c>
      <c r="EQ2" s="174">
        <v>6</v>
      </c>
      <c r="ER2" s="674">
        <v>5</v>
      </c>
      <c r="ES2" s="230"/>
      <c r="ET2" s="33">
        <f>ROUND((EQ2*0.4+ER2*0.6),1)</f>
        <v>5.4</v>
      </c>
      <c r="EU2" s="34">
        <f>ROUND(MAX((EQ2*0.4+ER2*0.6),(EQ2*0.4+ES2*0.6)),1)</f>
        <v>5.4</v>
      </c>
      <c r="EV2" s="494" t="str">
        <f>TEXT(EU2,"0.0")</f>
        <v>5.4</v>
      </c>
      <c r="EW2" s="35" t="str">
        <f>IF(EU2&gt;=8.5,"A",IF(EU2&gt;=8,"B+",IF(EU2&gt;=7,"B",IF(EU2&gt;=6.5,"C+",IF(EU2&gt;=5.5,"C",IF(EU2&gt;=5,"D+",IF(EU2&gt;=4,"D","F")))))))</f>
        <v>D+</v>
      </c>
      <c r="EX2" s="36">
        <f>IF(EW2="A",4,IF(EW2="B+",3.5,IF(EW2="B",3,IF(EW2="C+",2.5,IF(EW2="C",2,IF(EW2="D+",1.5,IF(EW2="D",1,0)))))))</f>
        <v>1.5</v>
      </c>
      <c r="EY2" s="36" t="str">
        <f>TEXT(EX2,"0.0")</f>
        <v>1.5</v>
      </c>
      <c r="EZ2" s="32">
        <v>2</v>
      </c>
      <c r="FA2" s="160">
        <v>2</v>
      </c>
      <c r="FB2" s="694">
        <f>DH2+DS2+ED2+EO2+EZ2</f>
        <v>15</v>
      </c>
      <c r="FC2" s="695">
        <f>(DF2*DH2+DQ2*DS2+EB2*ED2+EM2*EO2+EX2*EZ2)/FB2</f>
        <v>2.4</v>
      </c>
      <c r="FD2" s="696" t="str">
        <f>TEXT(FC2,"0.00")</f>
        <v>2.40</v>
      </c>
      <c r="FE2" s="697" t="str">
        <f>IF(AND(FC2&lt;1),"Cảnh báo KQHT","Lên lớp")</f>
        <v>Lên lớp</v>
      </c>
      <c r="FF2" s="698">
        <f>CQ2+FB2</f>
        <v>32</v>
      </c>
      <c r="FG2" s="695">
        <f>(CQ2*CR2+FB2*FC2)/FF2</f>
        <v>2.625</v>
      </c>
      <c r="FH2" s="696" t="str">
        <f>TEXT(FG2,"0.00")</f>
        <v>2.63</v>
      </c>
      <c r="FI2" s="699">
        <f>FA2+EP2+EE2+DT2+DI2+CP2+CE2+BT2+BI2+AX2+AM2+AB2</f>
        <v>32</v>
      </c>
      <c r="FJ2" s="700">
        <f>(FA2*EU2+EP2*EJ2+EE2*DY2+DT2*DN2+DI2*DC2+CP2*CJ2+CE2*BY2+BT2*BN2+BI2*BC2+AX2*AR2+AM2*AG2+AB2*V2)/FI2</f>
        <v>6.7937500000000002</v>
      </c>
      <c r="FK2" s="701">
        <f>(FA2*EX2+EP2*EM2+EE2*EB2+DT2*DQ2+DI2*DF2+CP2*CM2+CE2*CB2+BT2*BQ2+BI2*BF2+AX2*AU2+AM2*AJ2+AB2*Y2)/FI2</f>
        <v>2.625</v>
      </c>
      <c r="FL2" s="738" t="str">
        <f>IF(AND(FK2&lt;1.2),"Cảnh báo KQHT","Lên lớp")</f>
        <v>Lên lớp</v>
      </c>
      <c r="FM2" s="903"/>
      <c r="FN2" s="834">
        <v>6.2</v>
      </c>
      <c r="FO2" s="754">
        <v>5</v>
      </c>
      <c r="FP2" s="753"/>
      <c r="FQ2" s="715">
        <f>ROUND((FN2*0.4+FO2*0.6),1)</f>
        <v>5.5</v>
      </c>
      <c r="FR2" s="716">
        <f>ROUND(MAX((FN2*0.4+FO2*0.6),(FN2*0.4+FP2*0.6)),1)</f>
        <v>5.5</v>
      </c>
      <c r="FS2" s="717" t="str">
        <f>TEXT(FR2,"0.0")</f>
        <v>5.5</v>
      </c>
      <c r="FT2" s="718" t="str">
        <f>IF(FR2&gt;=8.5,"A",IF(FR2&gt;=8,"B+",IF(FR2&gt;=7,"B",IF(FR2&gt;=6.5,"C+",IF(FR2&gt;=5.5,"C",IF(FR2&gt;=5,"D+",IF(FR2&gt;=4,"D","F")))))))</f>
        <v>C</v>
      </c>
      <c r="FU2" s="719">
        <f>IF(FT2="A",4,IF(FT2="B+",3.5,IF(FT2="B",3,IF(FT2="C+",2.5,IF(FT2="C",2,IF(FT2="D+",1.5,IF(FT2="D",1,0)))))))</f>
        <v>2</v>
      </c>
      <c r="FV2" s="719" t="str">
        <f>TEXT(FU2,"0.0")</f>
        <v>2.0</v>
      </c>
      <c r="FW2" s="720">
        <v>3</v>
      </c>
      <c r="FX2" s="721">
        <v>3</v>
      </c>
      <c r="FY2" s="864">
        <v>5</v>
      </c>
      <c r="FZ2" s="907">
        <v>3</v>
      </c>
      <c r="GA2" s="907">
        <v>5</v>
      </c>
      <c r="GB2" s="715">
        <f>ROUND((FY2*0.4+FZ2*0.6),1)</f>
        <v>3.8</v>
      </c>
      <c r="GC2" s="716">
        <f>ROUND(MAX((FY2*0.4+FZ2*0.6),(FY2*0.4+GA2*0.6)),1)</f>
        <v>5</v>
      </c>
      <c r="GD2" s="717" t="str">
        <f>TEXT(GC2,"0.0")</f>
        <v>5.0</v>
      </c>
      <c r="GE2" s="718" t="str">
        <f>IF(GC2&gt;=8.5,"A",IF(GC2&gt;=8,"B+",IF(GC2&gt;=7,"B",IF(GC2&gt;=6.5,"C+",IF(GC2&gt;=5.5,"C",IF(GC2&gt;=5,"D+",IF(GC2&gt;=4,"D","F")))))))</f>
        <v>D+</v>
      </c>
      <c r="GF2" s="719">
        <f>IF(GE2="A",4,IF(GE2="B+",3.5,IF(GE2="B",3,IF(GE2="C+",2.5,IF(GE2="C",2,IF(GE2="D+",1.5,IF(GE2="D",1,0)))))))</f>
        <v>1.5</v>
      </c>
      <c r="GG2" s="719" t="str">
        <f>TEXT(GF2,"0.0")</f>
        <v>1.5</v>
      </c>
      <c r="GH2" s="720">
        <v>3</v>
      </c>
      <c r="GI2" s="721">
        <v>3</v>
      </c>
      <c r="GJ2" s="176">
        <v>5</v>
      </c>
      <c r="GK2" s="66">
        <v>4</v>
      </c>
      <c r="GL2" s="66"/>
      <c r="GM2" s="715">
        <f>ROUND((GJ2*0.4+GK2*0.6),1)</f>
        <v>4.4000000000000004</v>
      </c>
      <c r="GN2" s="716">
        <f>ROUND(MAX((GJ2*0.4+GK2*0.6),(GJ2*0.4+GL2*0.6)),1)</f>
        <v>4.4000000000000004</v>
      </c>
      <c r="GO2" s="717" t="str">
        <f>TEXT(GN2,"0.0")</f>
        <v>4.4</v>
      </c>
      <c r="GP2" s="718" t="str">
        <f>IF(GN2&gt;=8.5,"A",IF(GN2&gt;=8,"B+",IF(GN2&gt;=7,"B",IF(GN2&gt;=6.5,"C+",IF(GN2&gt;=5.5,"C",IF(GN2&gt;=5,"D+",IF(GN2&gt;=4,"D","F")))))))</f>
        <v>D</v>
      </c>
      <c r="GQ2" s="719">
        <f>IF(GP2="A",4,IF(GP2="B+",3.5,IF(GP2="B",3,IF(GP2="C+",2.5,IF(GP2="C",2,IF(GP2="D+",1.5,IF(GP2="D",1,0)))))))</f>
        <v>1</v>
      </c>
      <c r="GR2" s="719" t="str">
        <f>TEXT(GQ2,"0.0")</f>
        <v>1.0</v>
      </c>
      <c r="GS2" s="720">
        <v>4</v>
      </c>
      <c r="GT2" s="721">
        <v>4</v>
      </c>
      <c r="GU2" s="864">
        <v>5</v>
      </c>
      <c r="GV2" s="907">
        <v>5</v>
      </c>
      <c r="GW2" s="230"/>
      <c r="GX2" s="715">
        <f>ROUND((GU2*0.4+GV2*0.6),1)</f>
        <v>5</v>
      </c>
      <c r="GY2" s="716">
        <f>ROUND(MAX((GU2*0.4+GV2*0.6),(GU2*0.4+GW2*0.6)),1)</f>
        <v>5</v>
      </c>
      <c r="GZ2" s="717" t="str">
        <f>TEXT(GY2,"0.0")</f>
        <v>5.0</v>
      </c>
      <c r="HA2" s="718" t="str">
        <f>IF(GY2&gt;=8.5,"A",IF(GY2&gt;=8,"B+",IF(GY2&gt;=7,"B",IF(GY2&gt;=6.5,"C+",IF(GY2&gt;=5.5,"C",IF(GY2&gt;=5,"D+",IF(GY2&gt;=4,"D","F")))))))</f>
        <v>D+</v>
      </c>
      <c r="HB2" s="719">
        <f>IF(HA2="A",4,IF(HA2="B+",3.5,IF(HA2="B",3,IF(HA2="C+",2.5,IF(HA2="C",2,IF(HA2="D+",1.5,IF(HA2="D",1,0)))))))</f>
        <v>1.5</v>
      </c>
      <c r="HC2" s="719" t="str">
        <f>TEXT(HB2,"0.0")</f>
        <v>1.5</v>
      </c>
      <c r="HD2" s="720">
        <v>4</v>
      </c>
      <c r="HE2" s="721">
        <v>4</v>
      </c>
      <c r="HF2" s="146">
        <v>5</v>
      </c>
      <c r="HG2" s="164">
        <v>5</v>
      </c>
      <c r="HH2" s="403"/>
      <c r="HI2" s="28">
        <f>ROUND((HF2*0.4+HG2*0.6),1)</f>
        <v>5</v>
      </c>
      <c r="HJ2" s="29">
        <f>ROUND(MAX((HF2*0.4+HG2*0.6),(HF2*0.4+HH2*0.6)),1)</f>
        <v>5</v>
      </c>
      <c r="HK2" s="501" t="str">
        <f>TEXT(HJ2,"0.0")</f>
        <v>5.0</v>
      </c>
      <c r="HL2" s="30" t="str">
        <f>IF(HJ2&gt;=8.5,"A",IF(HJ2&gt;=8,"B+",IF(HJ2&gt;=7,"B",IF(HJ2&gt;=6.5,"C+",IF(HJ2&gt;=5.5,"C",IF(HJ2&gt;=5,"D+",IF(HJ2&gt;=4,"D","F")))))))</f>
        <v>D+</v>
      </c>
      <c r="HM2" s="31">
        <f>IF(HL2="A",4,IF(HL2="B+",3.5,IF(HL2="B",3,IF(HL2="C+",2.5,IF(HL2="C",2,IF(HL2="D+",1.5,IF(HL2="D",1,0)))))))</f>
        <v>1.5</v>
      </c>
      <c r="HN2" s="31" t="str">
        <f>TEXT(HM2,"0.0")</f>
        <v>1.5</v>
      </c>
      <c r="HO2" s="42">
        <v>4</v>
      </c>
      <c r="HP2" s="43">
        <v>4</v>
      </c>
      <c r="HQ2" s="867">
        <v>5.0999999999999996</v>
      </c>
      <c r="HR2" s="958">
        <v>5</v>
      </c>
      <c r="HS2" s="955"/>
      <c r="HT2" s="827">
        <f>ROUND((HQ2*0.4+HR2*0.6),1)</f>
        <v>5</v>
      </c>
      <c r="HU2" s="839">
        <f>ROUND(MAX((HQ2*0.4+HR2*0.6),(HQ2*0.4+HS2*0.6)),1)</f>
        <v>5</v>
      </c>
      <c r="HV2" s="845" t="str">
        <f>TEXT(HU2,"0.0")</f>
        <v>5.0</v>
      </c>
      <c r="HW2" s="841" t="str">
        <f>IF(HU2&gt;=8.5,"A",IF(HU2&gt;=8,"B+",IF(HU2&gt;=7,"B",IF(HU2&gt;=6.5,"C+",IF(HU2&gt;=5.5,"C",IF(HU2&gt;=5,"D+",IF(HU2&gt;=4,"D","F")))))))</f>
        <v>D+</v>
      </c>
      <c r="HX2" s="842">
        <f>IF(HW2="A",4,IF(HW2="B+",3.5,IF(HW2="B",3,IF(HW2="C+",2.5,IF(HW2="C",2,IF(HW2="D+",1.5,IF(HW2="D",1,0)))))))</f>
        <v>1.5</v>
      </c>
      <c r="HY2" s="842" t="str">
        <f>TEXT(HX2,"0.0")</f>
        <v>1.5</v>
      </c>
      <c r="HZ2" s="846">
        <v>5</v>
      </c>
      <c r="IA2" s="844">
        <v>5</v>
      </c>
      <c r="IB2" s="767">
        <f>FW2+GH2+GS2+HD2+HO2+HZ2</f>
        <v>23</v>
      </c>
      <c r="IC2" s="82">
        <f>(FU2*FW2+GH2*GF2+GQ2*GS2+HD2*HB2+HO2*HM2+HZ2*HX2)/IB2</f>
        <v>1.4782608695652173</v>
      </c>
      <c r="ID2" s="83" t="str">
        <f>TEXT(IC2,"0.00")</f>
        <v>1.48</v>
      </c>
    </row>
    <row r="3" spans="1:238" x14ac:dyDescent="0.3">
      <c r="A3" s="3">
        <v>2</v>
      </c>
      <c r="B3" s="293" t="s">
        <v>304</v>
      </c>
      <c r="C3" s="293" t="s">
        <v>306</v>
      </c>
      <c r="D3" s="286" t="s">
        <v>339</v>
      </c>
      <c r="E3" s="287" t="s">
        <v>19</v>
      </c>
      <c r="F3" s="276"/>
      <c r="G3" s="288" t="s">
        <v>365</v>
      </c>
      <c r="H3" s="276" t="s">
        <v>169</v>
      </c>
      <c r="I3" s="276" t="s">
        <v>395</v>
      </c>
      <c r="J3" s="169">
        <v>6.2</v>
      </c>
      <c r="K3" s="1" t="str">
        <f t="shared" ref="K3:K27" si="7">IF(J3&gt;=8.5,"A",IF(J3&gt;=8,"B+",IF(J3&gt;=7,"B",IF(J3&gt;=6.5,"C+",IF(J3&gt;=5.5,"C",IF(J3&gt;=5,"D+",IF(J3&gt;=4,"D","F")))))))</f>
        <v>C</v>
      </c>
      <c r="L3" s="2">
        <f t="shared" ref="L3:L27" si="8">IF(K3="A",4,IF(K3="B+",3.5,IF(K3="B",3,IF(K3="C+",2.5,IF(K3="C",2,IF(K3="D+",1.5,IF(K3="D",1,0)))))))</f>
        <v>2</v>
      </c>
      <c r="M3" s="170" t="str">
        <f t="shared" ref="M3:M27" si="9">TEXT(L3,"0.0")</f>
        <v>2.0</v>
      </c>
      <c r="N3" s="665">
        <v>6</v>
      </c>
      <c r="O3" s="1" t="str">
        <f t="shared" ref="O3:O27" si="10">IF(N3&gt;=8.5,"A",IF(N3&gt;=8,"B+",IF(N3&gt;=7,"B",IF(N3&gt;=6.5,"C+",IF(N3&gt;=5.5,"C",IF(N3&gt;=5,"D+",IF(N3&gt;=4,"D","F")))))))</f>
        <v>C</v>
      </c>
      <c r="P3" s="2">
        <f t="shared" ref="P3:P27" si="11">IF(O3="A",4,IF(O3="B+",3.5,IF(O3="B",3,IF(O3="C+",2.5,IF(O3="C",2,IF(O3="D+",1.5,IF(O3="D",1,0)))))))</f>
        <v>2</v>
      </c>
      <c r="Q3" s="170" t="str">
        <f t="shared" ref="Q3:Q27" si="12">TEXT(P3,"0.0")</f>
        <v>2.0</v>
      </c>
      <c r="R3" s="408">
        <v>9</v>
      </c>
      <c r="S3" s="45">
        <v>7</v>
      </c>
      <c r="T3" s="45"/>
      <c r="U3" s="28">
        <f t="shared" ref="U3:U34" si="13">ROUND((R3*0.4+S3*0.6),1)</f>
        <v>7.8</v>
      </c>
      <c r="V3" s="29">
        <f t="shared" ref="V3:V34" si="14">ROUND(MAX((R3*0.4+S3*0.6),(R3*0.4+T3*0.6)),1)</f>
        <v>7.8</v>
      </c>
      <c r="W3" s="325" t="str">
        <f t="shared" ref="W3:W34" si="15">TEXT(V3,"0.0")</f>
        <v>7.8</v>
      </c>
      <c r="X3" s="30" t="str">
        <f t="shared" ref="X3:X34" si="16">IF(V3&gt;=8.5,"A",IF(V3&gt;=8,"B+",IF(V3&gt;=7,"B",IF(V3&gt;=6.5,"C+",IF(V3&gt;=5.5,"C",IF(V3&gt;=5,"D+",IF(V3&gt;=4,"D","F")))))))</f>
        <v>B</v>
      </c>
      <c r="Y3" s="31">
        <f t="shared" ref="Y3:Y34" si="17">IF(X3="A",4,IF(X3="B+",3.5,IF(X3="B",3,IF(X3="C+",2.5,IF(X3="C",2,IF(X3="D+",1.5,IF(X3="D",1,0)))))))</f>
        <v>3</v>
      </c>
      <c r="Z3" s="31" t="str">
        <f t="shared" ref="Z3:Z34" si="18">TEXT(Y3,"0.0")</f>
        <v>3.0</v>
      </c>
      <c r="AA3" s="42">
        <v>4</v>
      </c>
      <c r="AB3" s="43">
        <v>4</v>
      </c>
      <c r="AC3" s="180">
        <v>9.3000000000000007</v>
      </c>
      <c r="AD3" s="55">
        <v>8</v>
      </c>
      <c r="AE3" s="55"/>
      <c r="AF3" s="28">
        <f t="shared" ref="AF3:AF34" si="19">ROUND((AC3*0.4+AD3*0.6),1)</f>
        <v>8.5</v>
      </c>
      <c r="AG3" s="29">
        <f t="shared" ref="AG3:AG34" si="20">ROUND(MAX((AC3*0.4+AD3*0.6),(AC3*0.4+AE3*0.6)),1)</f>
        <v>8.5</v>
      </c>
      <c r="AH3" s="325" t="str">
        <f t="shared" ref="AH3:AH34" si="21">TEXT(AG3,"0.0")</f>
        <v>8.5</v>
      </c>
      <c r="AI3" s="30" t="str">
        <f t="shared" ref="AI3:AI34" si="22">IF(AG3&gt;=8.5,"A",IF(AG3&gt;=8,"B+",IF(AG3&gt;=7,"B",IF(AG3&gt;=6.5,"C+",IF(AG3&gt;=5.5,"C",IF(AG3&gt;=5,"D+",IF(AG3&gt;=4,"D","F")))))))</f>
        <v>A</v>
      </c>
      <c r="AJ3" s="31">
        <f t="shared" ref="AJ3:AJ34" si="23">IF(AI3="A",4,IF(AI3="B+",3.5,IF(AI3="B",3,IF(AI3="C+",2.5,IF(AI3="C",2,IF(AI3="D+",1.5,IF(AI3="D",1,0)))))))</f>
        <v>4</v>
      </c>
      <c r="AK3" s="31" t="str">
        <f t="shared" ref="AK3:AK27" si="24">TEXT(AJ3,"0.0")</f>
        <v>4.0</v>
      </c>
      <c r="AL3" s="42">
        <v>2</v>
      </c>
      <c r="AM3" s="43">
        <v>2</v>
      </c>
      <c r="AN3" s="188">
        <v>8.3000000000000007</v>
      </c>
      <c r="AO3" s="73">
        <v>7</v>
      </c>
      <c r="AP3" s="73"/>
      <c r="AQ3" s="28">
        <f t="shared" ref="AQ3:AQ34" si="25">ROUND((AN3*0.4+AO3*0.6),1)</f>
        <v>7.5</v>
      </c>
      <c r="AR3" s="29">
        <f t="shared" ref="AR3:AR34" si="26">ROUND(MAX((AN3*0.4+AO3*0.6),(AN3*0.4+AP3*0.6)),1)</f>
        <v>7.5</v>
      </c>
      <c r="AS3" s="325" t="str">
        <f t="shared" ref="AS3:AS34" si="27">TEXT(AR3,"0.0")</f>
        <v>7.5</v>
      </c>
      <c r="AT3" s="30" t="str">
        <f t="shared" ref="AT3:AT34" si="28">IF(AR3&gt;=8.5,"A",IF(AR3&gt;=8,"B+",IF(AR3&gt;=7,"B",IF(AR3&gt;=6.5,"C+",IF(AR3&gt;=5.5,"C",IF(AR3&gt;=5,"D+",IF(AR3&gt;=4,"D","F")))))))</f>
        <v>B</v>
      </c>
      <c r="AU3" s="31">
        <f t="shared" ref="AU3:AU34" si="29">IF(AT3="A",4,IF(AT3="B+",3.5,IF(AT3="B",3,IF(AT3="C+",2.5,IF(AT3="C",2,IF(AT3="D+",1.5,IF(AT3="D",1,0)))))))</f>
        <v>3</v>
      </c>
      <c r="AV3" s="31" t="str">
        <f t="shared" ref="AV3:AV34" si="30">TEXT(AU3,"0.0")</f>
        <v>3.0</v>
      </c>
      <c r="AW3" s="42">
        <v>2</v>
      </c>
      <c r="AX3" s="43">
        <v>2</v>
      </c>
      <c r="AY3" s="188">
        <v>8.3000000000000007</v>
      </c>
      <c r="AZ3" s="65">
        <v>5</v>
      </c>
      <c r="BA3" s="65"/>
      <c r="BB3" s="28">
        <f t="shared" ref="BB3:BB34" si="31">ROUND((AY3*0.4+AZ3*0.6),1)</f>
        <v>6.3</v>
      </c>
      <c r="BC3" s="29">
        <f t="shared" ref="BC3:BC34" si="32">ROUND(MAX((AY3*0.4+AZ3*0.6),(AY3*0.4+BA3*0.6)),1)</f>
        <v>6.3</v>
      </c>
      <c r="BD3" s="325" t="str">
        <f t="shared" ref="BD3:BD34" si="33">TEXT(BC3,"0.0")</f>
        <v>6.3</v>
      </c>
      <c r="BE3" s="30" t="str">
        <f t="shared" ref="BE3:BE34" si="34">IF(BC3&gt;=8.5,"A",IF(BC3&gt;=8,"B+",IF(BC3&gt;=7,"B",IF(BC3&gt;=6.5,"C+",IF(BC3&gt;=5.5,"C",IF(BC3&gt;=5,"D+",IF(BC3&gt;=4,"D","F")))))))</f>
        <v>C</v>
      </c>
      <c r="BF3" s="31">
        <f t="shared" ref="BF3:BF34" si="35">IF(BE3="A",4,IF(BE3="B+",3.5,IF(BE3="B",3,IF(BE3="C+",2.5,IF(BE3="C",2,IF(BE3="D+",1.5,IF(BE3="D",1,0)))))))</f>
        <v>2</v>
      </c>
      <c r="BG3" s="31" t="str">
        <f t="shared" ref="BG3:BG34" si="36">TEXT(BF3,"0.0")</f>
        <v>2.0</v>
      </c>
      <c r="BH3" s="42">
        <v>1</v>
      </c>
      <c r="BI3" s="43">
        <v>1</v>
      </c>
      <c r="BJ3" s="212">
        <v>9.1999999999999993</v>
      </c>
      <c r="BK3" s="109">
        <v>8</v>
      </c>
      <c r="BL3" s="109"/>
      <c r="BM3" s="225">
        <f t="shared" ref="BM3:BM34" si="37">ROUND((BJ3*0.4+BK3*0.6),1)</f>
        <v>8.5</v>
      </c>
      <c r="BN3" s="226">
        <f t="shared" ref="BN3:BN34" si="38">ROUND(MAX((BJ3*0.4+BK3*0.6),(BJ3*0.4+BL3*0.6)),1)</f>
        <v>8.5</v>
      </c>
      <c r="BO3" s="342" t="str">
        <f t="shared" ref="BO3:BO34" si="39">TEXT(BN3,"0.0")</f>
        <v>8.5</v>
      </c>
      <c r="BP3" s="227" t="str">
        <f t="shared" si="0"/>
        <v>A</v>
      </c>
      <c r="BQ3" s="226">
        <f t="shared" si="1"/>
        <v>4</v>
      </c>
      <c r="BR3" s="226" t="str">
        <f t="shared" si="2"/>
        <v>4.0</v>
      </c>
      <c r="BS3" s="157">
        <v>3</v>
      </c>
      <c r="BT3" s="43">
        <v>3</v>
      </c>
      <c r="BU3" s="411">
        <v>7.6</v>
      </c>
      <c r="BV3" s="147">
        <v>6</v>
      </c>
      <c r="BW3" s="493"/>
      <c r="BX3" s="225">
        <f t="shared" ref="BX3:BX34" si="40">ROUND((BU3*0.4+BV3*0.6),1)</f>
        <v>6.6</v>
      </c>
      <c r="BY3" s="226">
        <f t="shared" ref="BY3:BY34" si="41">ROUND(MAX((BU3*0.4+BV3*0.6),(BU3*0.4+BW3*0.6)),1)</f>
        <v>6.6</v>
      </c>
      <c r="BZ3" s="342" t="str">
        <f t="shared" ref="BZ3:BZ34" si="42">TEXT(BY3,"0.0")</f>
        <v>6.6</v>
      </c>
      <c r="CA3" s="227" t="str">
        <f t="shared" si="3"/>
        <v>C+</v>
      </c>
      <c r="CB3" s="226">
        <f t="shared" si="4"/>
        <v>2.5</v>
      </c>
      <c r="CC3" s="226" t="str">
        <f t="shared" si="5"/>
        <v>2.5</v>
      </c>
      <c r="CD3" s="157">
        <v>3</v>
      </c>
      <c r="CE3" s="43">
        <v>3</v>
      </c>
      <c r="CF3" s="181">
        <v>8.1999999999999993</v>
      </c>
      <c r="CG3" s="93">
        <v>7</v>
      </c>
      <c r="CH3" s="93"/>
      <c r="CI3" s="28">
        <f t="shared" ref="CI3:CI34" si="43">ROUND((CF3*0.4+CG3*0.6),1)</f>
        <v>7.5</v>
      </c>
      <c r="CJ3" s="29">
        <f t="shared" ref="CJ3:CJ34" si="44">ROUND(MAX((CF3*0.4+CG3*0.6),(CF3*0.4+CH3*0.6)),1)</f>
        <v>7.5</v>
      </c>
      <c r="CK3" s="325" t="str">
        <f t="shared" ref="CK3:CK34" si="45">TEXT(CJ3,"0.0")</f>
        <v>7.5</v>
      </c>
      <c r="CL3" s="30" t="str">
        <f t="shared" ref="CL3:CL34" si="46">IF(CJ3&gt;=8.5,"A",IF(CJ3&gt;=8,"B+",IF(CJ3&gt;=7,"B",IF(CJ3&gt;=6.5,"C+",IF(CJ3&gt;=5.5,"C",IF(CJ3&gt;=5,"D+",IF(CJ3&gt;=4,"D","F")))))))</f>
        <v>B</v>
      </c>
      <c r="CM3" s="31">
        <f t="shared" ref="CM3:CM34" si="47">IF(CL3="A",4,IF(CL3="B+",3.5,IF(CL3="B",3,IF(CL3="C+",2.5,IF(CL3="C",2,IF(CL3="D+",1.5,IF(CL3="D",1,0)))))))</f>
        <v>3</v>
      </c>
      <c r="CN3" s="31" t="str">
        <f t="shared" si="6"/>
        <v>3.0</v>
      </c>
      <c r="CO3" s="42">
        <v>2</v>
      </c>
      <c r="CP3" s="43">
        <v>2</v>
      </c>
      <c r="CQ3" s="84">
        <f t="shared" ref="CQ3:CQ35" si="48">AA3+AL3+AW3+BH3+BS3+CD3+CO3</f>
        <v>17</v>
      </c>
      <c r="CR3" s="87">
        <f t="shared" ref="CR3:CR34" si="49">(Y3*AA3+AJ3*AL3+AU3*AW3+BF3*BH3+BQ3*BS3+CB3*CD3+CM3*CO3)/CQ3</f>
        <v>3.1470588235294117</v>
      </c>
      <c r="CS3" s="88" t="str">
        <f t="shared" ref="CS3:CS34" si="50">TEXT(CR3,"0.00")</f>
        <v>3.15</v>
      </c>
      <c r="CT3" s="64" t="str">
        <f t="shared" ref="CT3:CT34" si="51">IF(AND(CR3&lt;0.8),"Cảnh báo KQHT","Lên lớp")</f>
        <v>Lên lớp</v>
      </c>
      <c r="CU3" s="128">
        <f t="shared" ref="CU3:CU35" si="52">AB3+AM3+AX3+BI3+BT3+CE3+CP3</f>
        <v>17</v>
      </c>
      <c r="CV3" s="129">
        <f t="shared" ref="CV3:CV34" si="53" xml:space="preserve"> (AB3*Y3+AJ3*AM3+AU3*AX3+BF3*BI3+BQ3*BT3+CB3*CE3+CM3*CP3)/CU3</f>
        <v>3.1470588235294117</v>
      </c>
      <c r="CW3" s="64" t="str">
        <f t="shared" ref="CW3:CW34" si="54">IF(AND(CV3&lt;1.2),"Cảnh báo KQHT","Lên lớp")</f>
        <v>Lên lớp</v>
      </c>
      <c r="CX3" s="504"/>
      <c r="CY3" s="48">
        <v>9.5</v>
      </c>
      <c r="CZ3" s="70">
        <v>7</v>
      </c>
      <c r="DA3" s="70"/>
      <c r="DB3" s="28">
        <f t="shared" ref="DB3:DB34" si="55">ROUND((CY3*0.4+CZ3*0.6),1)</f>
        <v>8</v>
      </c>
      <c r="DC3" s="29">
        <f t="shared" ref="DC3:DC34" si="56">ROUND(MAX((CY3*0.4+CZ3*0.6),(CY3*0.4+DA3*0.6)),1)</f>
        <v>8</v>
      </c>
      <c r="DD3" s="501" t="str">
        <f t="shared" ref="DD3:DD34" si="57">TEXT(DC3,"0.0")</f>
        <v>8.0</v>
      </c>
      <c r="DE3" s="30" t="str">
        <f t="shared" ref="DE3:DE34" si="58">IF(DC3&gt;=8.5,"A",IF(DC3&gt;=8,"B+",IF(DC3&gt;=7,"B",IF(DC3&gt;=6.5,"C+",IF(DC3&gt;=5.5,"C",IF(DC3&gt;=5,"D+",IF(DC3&gt;=4,"D","F")))))))</f>
        <v>B+</v>
      </c>
      <c r="DF3" s="31">
        <f t="shared" ref="DF3:DF34" si="59">IF(DE3="A",4,IF(DE3="B+",3.5,IF(DE3="B",3,IF(DE3="C+",2.5,IF(DE3="C",2,IF(DE3="D+",1.5,IF(DE3="D",1,0)))))))</f>
        <v>3.5</v>
      </c>
      <c r="DG3" s="31" t="str">
        <f t="shared" ref="DG3:DG34" si="60">TEXT(DF3,"0.0")</f>
        <v>3.5</v>
      </c>
      <c r="DH3" s="42">
        <v>4</v>
      </c>
      <c r="DI3" s="43">
        <v>4</v>
      </c>
      <c r="DJ3" s="610">
        <v>7.6</v>
      </c>
      <c r="DK3" s="55">
        <v>1</v>
      </c>
      <c r="DL3" s="55">
        <v>4</v>
      </c>
      <c r="DM3" s="28">
        <f t="shared" ref="DM3:DM34" si="61">ROUND((DJ3*0.4+DK3*0.6),1)</f>
        <v>3.6</v>
      </c>
      <c r="DN3" s="29">
        <f t="shared" ref="DN3:DN34" si="62">ROUND(MAX((DJ3*0.4+DK3*0.6),(DJ3*0.4+DL3*0.6)),1)</f>
        <v>5.4</v>
      </c>
      <c r="DO3" s="501" t="str">
        <f t="shared" ref="DO3:DO34" si="63">TEXT(DN3,"0.0")</f>
        <v>5.4</v>
      </c>
      <c r="DP3" s="30" t="str">
        <f t="shared" ref="DP3:DP34" si="64">IF(DN3&gt;=8.5,"A",IF(DN3&gt;=8,"B+",IF(DN3&gt;=7,"B",IF(DN3&gt;=6.5,"C+",IF(DN3&gt;=5.5,"C",IF(DN3&gt;=5,"D+",IF(DN3&gt;=4,"D","F")))))))</f>
        <v>D+</v>
      </c>
      <c r="DQ3" s="31">
        <f t="shared" ref="DQ3:DQ34" si="65">IF(DP3="A",4,IF(DP3="B+",3.5,IF(DP3="B",3,IF(DP3="C+",2.5,IF(DP3="C",2,IF(DP3="D+",1.5,IF(DP3="D",1,0)))))))</f>
        <v>1.5</v>
      </c>
      <c r="DR3" s="31" t="str">
        <f t="shared" ref="DR3:DR34" si="66">TEXT(DQ3,"0.0")</f>
        <v>1.5</v>
      </c>
      <c r="DS3" s="42">
        <v>2</v>
      </c>
      <c r="DT3" s="43">
        <v>2</v>
      </c>
      <c r="DU3" s="610">
        <v>7.8</v>
      </c>
      <c r="DV3" s="55">
        <v>6</v>
      </c>
      <c r="DW3" s="55"/>
      <c r="DX3" s="28">
        <f t="shared" ref="DX3:DX34" si="67">ROUND((DU3*0.4+DV3*0.6),1)</f>
        <v>6.7</v>
      </c>
      <c r="DY3" s="29">
        <f t="shared" ref="DY3:DY34" si="68">ROUND(MAX((DU3*0.4+DV3*0.6),(DU3*0.4+DW3*0.6)),1)</f>
        <v>6.7</v>
      </c>
      <c r="DZ3" s="501" t="str">
        <f t="shared" ref="DZ3:DZ34" si="69">TEXT(DY3,"0.0")</f>
        <v>6.7</v>
      </c>
      <c r="EA3" s="30" t="str">
        <f t="shared" ref="EA3:EA34" si="70">IF(DY3&gt;=8.5,"A",IF(DY3&gt;=8,"B+",IF(DY3&gt;=7,"B",IF(DY3&gt;=6.5,"C+",IF(DY3&gt;=5.5,"C",IF(DY3&gt;=5,"D+",IF(DY3&gt;=4,"D","F")))))))</f>
        <v>C+</v>
      </c>
      <c r="EB3" s="31">
        <f t="shared" ref="EB3:EB34" si="71">IF(EA3="A",4,IF(EA3="B+",3.5,IF(EA3="B",3,IF(EA3="C+",2.5,IF(EA3="C",2,IF(EA3="D+",1.5,IF(EA3="D",1,0)))))))</f>
        <v>2.5</v>
      </c>
      <c r="EC3" s="31" t="str">
        <f t="shared" ref="EC3:EC34" si="72">TEXT(EB3,"0.0")</f>
        <v>2.5</v>
      </c>
      <c r="ED3" s="42">
        <v>4</v>
      </c>
      <c r="EE3" s="43">
        <v>4</v>
      </c>
      <c r="EF3" s="48">
        <v>8.1999999999999993</v>
      </c>
      <c r="EG3" s="70">
        <v>8</v>
      </c>
      <c r="EH3" s="70"/>
      <c r="EI3" s="28">
        <f t="shared" ref="EI3:EI34" si="73">ROUND((EF3*0.4+EG3*0.6),1)</f>
        <v>8.1</v>
      </c>
      <c r="EJ3" s="29">
        <f t="shared" ref="EJ3:EJ34" si="74">ROUND(MAX((EF3*0.4+EG3*0.6),(EF3*0.4+EH3*0.6)),1)</f>
        <v>8.1</v>
      </c>
      <c r="EK3" s="501" t="str">
        <f t="shared" ref="EK3:EK34" si="75">TEXT(EJ3,"0.0")</f>
        <v>8.1</v>
      </c>
      <c r="EL3" s="30" t="str">
        <f t="shared" ref="EL3:EL34" si="76">IF(EJ3&gt;=8.5,"A",IF(EJ3&gt;=8,"B+",IF(EJ3&gt;=7,"B",IF(EJ3&gt;=6.5,"C+",IF(EJ3&gt;=5.5,"C",IF(EJ3&gt;=5,"D+",IF(EJ3&gt;=4,"D","F")))))))</f>
        <v>B+</v>
      </c>
      <c r="EM3" s="31">
        <f t="shared" ref="EM3:EM34" si="77">IF(EL3="A",4,IF(EL3="B+",3.5,IF(EL3="B",3,IF(EL3="C+",2.5,IF(EL3="C",2,IF(EL3="D+",1.5,IF(EL3="D",1,0)))))))</f>
        <v>3.5</v>
      </c>
      <c r="EN3" s="31" t="str">
        <f t="shared" ref="EN3:EN34" si="78">TEXT(EM3,"0.0")</f>
        <v>3.5</v>
      </c>
      <c r="EO3" s="42">
        <v>3</v>
      </c>
      <c r="EP3" s="43">
        <v>3</v>
      </c>
      <c r="EQ3" s="48">
        <v>9.8000000000000007</v>
      </c>
      <c r="ER3" s="602">
        <v>9</v>
      </c>
      <c r="ES3" s="602"/>
      <c r="ET3" s="28">
        <f t="shared" ref="ET3:ET34" si="79">ROUND((EQ3*0.4+ER3*0.6),1)</f>
        <v>9.3000000000000007</v>
      </c>
      <c r="EU3" s="29">
        <f t="shared" ref="EU3:EU34" si="80">ROUND(MAX((EQ3*0.4+ER3*0.6),(EQ3*0.4+ES3*0.6)),1)</f>
        <v>9.3000000000000007</v>
      </c>
      <c r="EV3" s="501" t="str">
        <f t="shared" ref="EV3:EV34" si="81">TEXT(EU3,"0.0")</f>
        <v>9.3</v>
      </c>
      <c r="EW3" s="30" t="str">
        <f t="shared" ref="EW3:EW34" si="82">IF(EU3&gt;=8.5,"A",IF(EU3&gt;=8,"B+",IF(EU3&gt;=7,"B",IF(EU3&gt;=6.5,"C+",IF(EU3&gt;=5.5,"C",IF(EU3&gt;=5,"D+",IF(EU3&gt;=4,"D","F")))))))</f>
        <v>A</v>
      </c>
      <c r="EX3" s="31">
        <f t="shared" ref="EX3:EX34" si="83">IF(EW3="A",4,IF(EW3="B+",3.5,IF(EW3="B",3,IF(EW3="C+",2.5,IF(EW3="C",2,IF(EW3="D+",1.5,IF(EW3="D",1,0)))))))</f>
        <v>4</v>
      </c>
      <c r="EY3" s="31" t="str">
        <f t="shared" ref="EY3:EY34" si="84">TEXT(EX3,"0.0")</f>
        <v>4.0</v>
      </c>
      <c r="EZ3" s="42">
        <v>2</v>
      </c>
      <c r="FA3" s="43">
        <v>2</v>
      </c>
      <c r="FB3" s="694">
        <f t="shared" ref="FB3:FB35" si="85">DH3+DS3+ED3+EO3+EZ3</f>
        <v>15</v>
      </c>
      <c r="FC3" s="695">
        <f t="shared" ref="FC3:FC34" si="86">(DF3*DH3+DQ3*DS3+EB3*ED3+EM3*EO3+EX3*EZ3)/FB3</f>
        <v>3.0333333333333332</v>
      </c>
      <c r="FD3" s="696" t="str">
        <f t="shared" ref="FD3:FD35" si="87">TEXT(FC3,"0.00")</f>
        <v>3.03</v>
      </c>
      <c r="FE3" s="697" t="str">
        <f t="shared" ref="FE3:FE34" si="88">IF(AND(FC3&lt;1),"Cảnh báo KQHT","Lên lớp")</f>
        <v>Lên lớp</v>
      </c>
      <c r="FF3" s="698">
        <f t="shared" ref="FF3:FF35" si="89">CQ3+FB3</f>
        <v>32</v>
      </c>
      <c r="FG3" s="695">
        <f t="shared" ref="FG3:FG34" si="90">(CQ3*CR3+FB3*FC3)/FF3</f>
        <v>3.09375</v>
      </c>
      <c r="FH3" s="696" t="str">
        <f t="shared" ref="FH3:FH35" si="91">TEXT(FG3,"0.00")</f>
        <v>3.09</v>
      </c>
      <c r="FI3" s="699">
        <f t="shared" ref="FI3:FI35" si="92">FA3+EP3+EE3+DT3+DI3+CP3+CE3+BT3+BI3+AX3+AM3+AB3</f>
        <v>32</v>
      </c>
      <c r="FJ3" s="700">
        <f t="shared" ref="FJ3:FJ33" si="93">(FA3*EU3+EP3*EJ3+EE3*DY3+DT3*DN3+DI3*DC3+CP3*CJ3+CE3*BY3+BT3*BN3+BI3*BC3+AX3*AR3+AM3*AG3+AB3*V3)/FI3</f>
        <v>7.5718750000000004</v>
      </c>
      <c r="FK3" s="701">
        <f t="shared" ref="FK3:FK34" si="94">(FA3*EX3+EP3*EM3+EE3*EB3+DT3*DQ3+DI3*DF3+CP3*CM3+CE3*CB3+BT3*BQ3+BI3*BF3+AX3*AU3+AM3*AJ3+AB3*Y3)/FI3</f>
        <v>3.09375</v>
      </c>
      <c r="FL3" s="738" t="str">
        <f t="shared" ref="FL3:FL34" si="95">IF(AND(FK3&lt;1.2),"Cảnh báo KQHT","Lên lớp")</f>
        <v>Lên lớp</v>
      </c>
      <c r="FM3" s="903"/>
      <c r="FN3" s="867">
        <v>7.4</v>
      </c>
      <c r="FO3" s="958">
        <v>8</v>
      </c>
      <c r="FP3" s="955"/>
      <c r="FQ3" s="827">
        <f t="shared" ref="FQ3:FQ35" si="96">ROUND((FN3*0.4+FO3*0.6),1)</f>
        <v>7.8</v>
      </c>
      <c r="FR3" s="839">
        <f t="shared" ref="FR3:FR35" si="97">ROUND(MAX((FN3*0.4+FO3*0.6),(FN3*0.4+FP3*0.6)),1)</f>
        <v>7.8</v>
      </c>
      <c r="FS3" s="845" t="str">
        <f t="shared" ref="FS3:FS35" si="98">TEXT(FR3,"0.0")</f>
        <v>7.8</v>
      </c>
      <c r="FT3" s="841" t="str">
        <f t="shared" ref="FT3:FT35" si="99">IF(FR3&gt;=8.5,"A",IF(FR3&gt;=8,"B+",IF(FR3&gt;=7,"B",IF(FR3&gt;=6.5,"C+",IF(FR3&gt;=5.5,"C",IF(FR3&gt;=5,"D+",IF(FR3&gt;=4,"D","F")))))))</f>
        <v>B</v>
      </c>
      <c r="FU3" s="842">
        <f t="shared" ref="FU3:FU35" si="100">IF(FT3="A",4,IF(FT3="B+",3.5,IF(FT3="B",3,IF(FT3="C+",2.5,IF(FT3="C",2,IF(FT3="D+",1.5,IF(FT3="D",1,0)))))))</f>
        <v>3</v>
      </c>
      <c r="FV3" s="842" t="str">
        <f t="shared" ref="FV3:FV35" si="101">TEXT(FU3,"0.0")</f>
        <v>3.0</v>
      </c>
      <c r="FW3" s="846">
        <v>3</v>
      </c>
      <c r="FX3" s="844">
        <v>3</v>
      </c>
      <c r="FY3" s="865">
        <v>7.6</v>
      </c>
      <c r="FZ3" s="908">
        <v>7</v>
      </c>
      <c r="GA3" s="37"/>
      <c r="GB3" s="827">
        <f t="shared" ref="GB3:GB35" si="102">ROUND((FY3*0.4+FZ3*0.6),1)</f>
        <v>7.2</v>
      </c>
      <c r="GC3" s="839">
        <f t="shared" ref="GC3:GC35" si="103">ROUND(MAX((FY3*0.4+FZ3*0.6),(FY3*0.4+GA3*0.6)),1)</f>
        <v>7.2</v>
      </c>
      <c r="GD3" s="845" t="str">
        <f t="shared" ref="GD3:GD35" si="104">TEXT(GC3,"0.0")</f>
        <v>7.2</v>
      </c>
      <c r="GE3" s="841" t="str">
        <f t="shared" ref="GE3:GE35" si="105">IF(GC3&gt;=8.5,"A",IF(GC3&gt;=8,"B+",IF(GC3&gt;=7,"B",IF(GC3&gt;=6.5,"C+",IF(GC3&gt;=5.5,"C",IF(GC3&gt;=5,"D+",IF(GC3&gt;=4,"D","F")))))))</f>
        <v>B</v>
      </c>
      <c r="GF3" s="842">
        <f t="shared" ref="GF3:GF35" si="106">IF(GE3="A",4,IF(GE3="B+",3.5,IF(GE3="B",3,IF(GE3="C+",2.5,IF(GE3="C",2,IF(GE3="D+",1.5,IF(GE3="D",1,0)))))))</f>
        <v>3</v>
      </c>
      <c r="GG3" s="842" t="str">
        <f t="shared" ref="GG3:GG35" si="107">TEXT(GF3,"0.0")</f>
        <v>3.0</v>
      </c>
      <c r="GH3" s="846">
        <v>3</v>
      </c>
      <c r="GI3" s="844">
        <v>3</v>
      </c>
      <c r="GJ3" s="197">
        <v>8.4</v>
      </c>
      <c r="GK3" s="66">
        <v>7</v>
      </c>
      <c r="GL3" s="164"/>
      <c r="GM3" s="827">
        <f t="shared" ref="GM3:GM35" si="108">ROUND((GJ3*0.4+GK3*0.6),1)</f>
        <v>7.6</v>
      </c>
      <c r="GN3" s="839">
        <f t="shared" ref="GN3:GN35" si="109">ROUND(MAX((GJ3*0.4+GK3*0.6),(GJ3*0.4+GL3*0.6)),1)</f>
        <v>7.6</v>
      </c>
      <c r="GO3" s="845" t="str">
        <f t="shared" ref="GO3:GO35" si="110">TEXT(GN3,"0.0")</f>
        <v>7.6</v>
      </c>
      <c r="GP3" s="841" t="str">
        <f t="shared" ref="GP3:GP35" si="111">IF(GN3&gt;=8.5,"A",IF(GN3&gt;=8,"B+",IF(GN3&gt;=7,"B",IF(GN3&gt;=6.5,"C+",IF(GN3&gt;=5.5,"C",IF(GN3&gt;=5,"D+",IF(GN3&gt;=4,"D","F")))))))</f>
        <v>B</v>
      </c>
      <c r="GQ3" s="842">
        <f t="shared" ref="GQ3:GQ35" si="112">IF(GP3="A",4,IF(GP3="B+",3.5,IF(GP3="B",3,IF(GP3="C+",2.5,IF(GP3="C",2,IF(GP3="D+",1.5,IF(GP3="D",1,0)))))))</f>
        <v>3</v>
      </c>
      <c r="GR3" s="842" t="str">
        <f t="shared" ref="GR3:GR35" si="113">TEXT(GQ3,"0.0")</f>
        <v>3.0</v>
      </c>
      <c r="GS3" s="846">
        <v>4</v>
      </c>
      <c r="GT3" s="844">
        <v>4</v>
      </c>
      <c r="GU3" s="865">
        <v>8</v>
      </c>
      <c r="GV3" s="908">
        <v>8</v>
      </c>
      <c r="GW3" s="37"/>
      <c r="GX3" s="827">
        <f t="shared" ref="GX3:GX35" si="114">ROUND((GU3*0.4+GV3*0.6),1)</f>
        <v>8</v>
      </c>
      <c r="GY3" s="839">
        <f t="shared" ref="GY3:GY35" si="115">ROUND(MAX((GU3*0.4+GV3*0.6),(GU3*0.4+GW3*0.6)),1)</f>
        <v>8</v>
      </c>
      <c r="GZ3" s="845" t="str">
        <f t="shared" ref="GZ3:GZ35" si="116">TEXT(GY3,"0.0")</f>
        <v>8.0</v>
      </c>
      <c r="HA3" s="841" t="str">
        <f t="shared" ref="HA3:HA35" si="117">IF(GY3&gt;=8.5,"A",IF(GY3&gt;=8,"B+",IF(GY3&gt;=7,"B",IF(GY3&gt;=6.5,"C+",IF(GY3&gt;=5.5,"C",IF(GY3&gt;=5,"D+",IF(GY3&gt;=4,"D","F")))))))</f>
        <v>B+</v>
      </c>
      <c r="HB3" s="842">
        <f t="shared" ref="HB3:HB35" si="118">IF(HA3="A",4,IF(HA3="B+",3.5,IF(HA3="B",3,IF(HA3="C+",2.5,IF(HA3="C",2,IF(HA3="D+",1.5,IF(HA3="D",1,0)))))))</f>
        <v>3.5</v>
      </c>
      <c r="HC3" s="842" t="str">
        <f t="shared" ref="HC3:HC35" si="119">TEXT(HB3,"0.0")</f>
        <v>3.5</v>
      </c>
      <c r="HD3" s="846">
        <v>4</v>
      </c>
      <c r="HE3" s="844">
        <v>4</v>
      </c>
      <c r="HF3" s="146">
        <v>8.6</v>
      </c>
      <c r="HG3" s="164">
        <v>9</v>
      </c>
      <c r="HH3" s="37"/>
      <c r="HI3" s="28">
        <f t="shared" ref="HI3:HI35" si="120">ROUND((HF3*0.4+HG3*0.6),1)</f>
        <v>8.8000000000000007</v>
      </c>
      <c r="HJ3" s="29">
        <f t="shared" ref="HJ3:HJ35" si="121">ROUND(MAX((HF3*0.4+HG3*0.6),(HF3*0.4+HH3*0.6)),1)</f>
        <v>8.8000000000000007</v>
      </c>
      <c r="HK3" s="501" t="str">
        <f t="shared" ref="HK3:HK35" si="122">TEXT(HJ3,"0.0")</f>
        <v>8.8</v>
      </c>
      <c r="HL3" s="30" t="str">
        <f t="shared" ref="HL3:HL35" si="123">IF(HJ3&gt;=8.5,"A",IF(HJ3&gt;=8,"B+",IF(HJ3&gt;=7,"B",IF(HJ3&gt;=6.5,"C+",IF(HJ3&gt;=5.5,"C",IF(HJ3&gt;=5,"D+",IF(HJ3&gt;=4,"D","F")))))))</f>
        <v>A</v>
      </c>
      <c r="HM3" s="31">
        <f t="shared" ref="HM3:HM35" si="124">IF(HL3="A",4,IF(HL3="B+",3.5,IF(HL3="B",3,IF(HL3="C+",2.5,IF(HL3="C",2,IF(HL3="D+",1.5,IF(HL3="D",1,0)))))))</f>
        <v>4</v>
      </c>
      <c r="HN3" s="31" t="str">
        <f t="shared" ref="HN3:HN35" si="125">TEXT(HM3,"0.0")</f>
        <v>4.0</v>
      </c>
      <c r="HO3" s="42">
        <v>4</v>
      </c>
      <c r="HP3" s="43">
        <v>4</v>
      </c>
      <c r="HQ3" s="867">
        <v>8.5</v>
      </c>
      <c r="HR3" s="958">
        <v>7</v>
      </c>
      <c r="HS3" s="736"/>
      <c r="HT3" s="827">
        <f t="shared" ref="HT3:HT35" si="126">ROUND((HQ3*0.4+HR3*0.6),1)</f>
        <v>7.6</v>
      </c>
      <c r="HU3" s="839">
        <f t="shared" ref="HU3:HU35" si="127">ROUND(MAX((HQ3*0.4+HR3*0.6),(HQ3*0.4+HS3*0.6)),1)</f>
        <v>7.6</v>
      </c>
      <c r="HV3" s="845" t="str">
        <f t="shared" ref="HV3:HV35" si="128">TEXT(HU3,"0.0")</f>
        <v>7.6</v>
      </c>
      <c r="HW3" s="841" t="str">
        <f t="shared" ref="HW3:HW35" si="129">IF(HU3&gt;=8.5,"A",IF(HU3&gt;=8,"B+",IF(HU3&gt;=7,"B",IF(HU3&gt;=6.5,"C+",IF(HU3&gt;=5.5,"C",IF(HU3&gt;=5,"D+",IF(HU3&gt;=4,"D","F")))))))</f>
        <v>B</v>
      </c>
      <c r="HX3" s="842">
        <f t="shared" ref="HX3:HX35" si="130">IF(HW3="A",4,IF(HW3="B+",3.5,IF(HW3="B",3,IF(HW3="C+",2.5,IF(HW3="C",2,IF(HW3="D+",1.5,IF(HW3="D",1,0)))))))</f>
        <v>3</v>
      </c>
      <c r="HY3" s="842" t="str">
        <f t="shared" ref="HY3:HY35" si="131">TEXT(HX3,"0.0")</f>
        <v>3.0</v>
      </c>
      <c r="HZ3" s="846">
        <v>5</v>
      </c>
      <c r="IA3" s="844">
        <v>5</v>
      </c>
      <c r="IB3" s="767">
        <f t="shared" ref="IB3:IB34" si="132">FW3+GH3+GS3+HD3+HO3+HZ3</f>
        <v>23</v>
      </c>
      <c r="IC3" s="82">
        <f t="shared" ref="IC3:IC34" si="133">(FU3*FW3+GH3*GF3+GQ3*GS3+HD3*HB3+HO3*HM3+HZ3*HX3)/IB3</f>
        <v>3.2608695652173911</v>
      </c>
      <c r="ID3" s="83" t="str">
        <f t="shared" ref="ID3:ID34" si="134">TEXT(IC3,"0.00")</f>
        <v>3.26</v>
      </c>
    </row>
    <row r="4" spans="1:238" x14ac:dyDescent="0.3">
      <c r="A4" s="3">
        <v>3</v>
      </c>
      <c r="B4" s="293" t="s">
        <v>304</v>
      </c>
      <c r="C4" s="293" t="s">
        <v>307</v>
      </c>
      <c r="D4" s="286" t="s">
        <v>340</v>
      </c>
      <c r="E4" s="287" t="s">
        <v>19</v>
      </c>
      <c r="F4" s="276"/>
      <c r="G4" s="288" t="s">
        <v>366</v>
      </c>
      <c r="H4" s="276" t="s">
        <v>23</v>
      </c>
      <c r="I4" s="276" t="s">
        <v>397</v>
      </c>
      <c r="J4" s="169">
        <v>7.6</v>
      </c>
      <c r="K4" s="1" t="str">
        <f t="shared" si="7"/>
        <v>B</v>
      </c>
      <c r="L4" s="2">
        <f t="shared" si="8"/>
        <v>3</v>
      </c>
      <c r="M4" s="170" t="str">
        <f t="shared" si="9"/>
        <v>3.0</v>
      </c>
      <c r="N4" s="665">
        <v>6.3</v>
      </c>
      <c r="O4" s="1" t="str">
        <f t="shared" si="10"/>
        <v>C</v>
      </c>
      <c r="P4" s="2">
        <f t="shared" si="11"/>
        <v>2</v>
      </c>
      <c r="Q4" s="170" t="str">
        <f t="shared" si="12"/>
        <v>2.0</v>
      </c>
      <c r="R4" s="408">
        <v>7</v>
      </c>
      <c r="S4" s="45">
        <v>8</v>
      </c>
      <c r="T4" s="45"/>
      <c r="U4" s="28">
        <f t="shared" si="13"/>
        <v>7.6</v>
      </c>
      <c r="V4" s="29">
        <f t="shared" si="14"/>
        <v>7.6</v>
      </c>
      <c r="W4" s="325" t="str">
        <f t="shared" si="15"/>
        <v>7.6</v>
      </c>
      <c r="X4" s="30" t="str">
        <f t="shared" si="16"/>
        <v>B</v>
      </c>
      <c r="Y4" s="31">
        <f t="shared" si="17"/>
        <v>3</v>
      </c>
      <c r="Z4" s="31" t="str">
        <f t="shared" si="18"/>
        <v>3.0</v>
      </c>
      <c r="AA4" s="42">
        <v>4</v>
      </c>
      <c r="AB4" s="43">
        <v>4</v>
      </c>
      <c r="AC4" s="180">
        <v>7.7</v>
      </c>
      <c r="AD4" s="55">
        <v>8</v>
      </c>
      <c r="AE4" s="55"/>
      <c r="AF4" s="28">
        <f t="shared" si="19"/>
        <v>7.9</v>
      </c>
      <c r="AG4" s="29">
        <f t="shared" si="20"/>
        <v>7.9</v>
      </c>
      <c r="AH4" s="325" t="str">
        <f t="shared" si="21"/>
        <v>7.9</v>
      </c>
      <c r="AI4" s="30" t="str">
        <f t="shared" si="22"/>
        <v>B</v>
      </c>
      <c r="AJ4" s="31">
        <f t="shared" si="23"/>
        <v>3</v>
      </c>
      <c r="AK4" s="31" t="str">
        <f t="shared" si="24"/>
        <v>3.0</v>
      </c>
      <c r="AL4" s="42">
        <v>2</v>
      </c>
      <c r="AM4" s="43">
        <v>2</v>
      </c>
      <c r="AN4" s="188">
        <v>8.6999999999999993</v>
      </c>
      <c r="AO4" s="73">
        <v>7</v>
      </c>
      <c r="AP4" s="73"/>
      <c r="AQ4" s="28">
        <f t="shared" si="25"/>
        <v>7.7</v>
      </c>
      <c r="AR4" s="29">
        <f t="shared" si="26"/>
        <v>7.7</v>
      </c>
      <c r="AS4" s="325" t="str">
        <f t="shared" si="27"/>
        <v>7.7</v>
      </c>
      <c r="AT4" s="30" t="str">
        <f t="shared" si="28"/>
        <v>B</v>
      </c>
      <c r="AU4" s="31">
        <f t="shared" si="29"/>
        <v>3</v>
      </c>
      <c r="AV4" s="31" t="str">
        <f t="shared" si="30"/>
        <v>3.0</v>
      </c>
      <c r="AW4" s="42">
        <v>2</v>
      </c>
      <c r="AX4" s="43">
        <v>2</v>
      </c>
      <c r="AY4" s="188">
        <v>7</v>
      </c>
      <c r="AZ4" s="65">
        <v>5</v>
      </c>
      <c r="BA4" s="65"/>
      <c r="BB4" s="28">
        <f t="shared" si="31"/>
        <v>5.8</v>
      </c>
      <c r="BC4" s="29">
        <f t="shared" si="32"/>
        <v>5.8</v>
      </c>
      <c r="BD4" s="325" t="str">
        <f t="shared" si="33"/>
        <v>5.8</v>
      </c>
      <c r="BE4" s="30" t="str">
        <f t="shared" si="34"/>
        <v>C</v>
      </c>
      <c r="BF4" s="31">
        <f t="shared" si="35"/>
        <v>2</v>
      </c>
      <c r="BG4" s="31" t="str">
        <f t="shared" si="36"/>
        <v>2.0</v>
      </c>
      <c r="BH4" s="42">
        <v>1</v>
      </c>
      <c r="BI4" s="43">
        <v>1</v>
      </c>
      <c r="BJ4" s="212">
        <v>8.4</v>
      </c>
      <c r="BK4" s="109">
        <v>8</v>
      </c>
      <c r="BL4" s="109"/>
      <c r="BM4" s="225">
        <f t="shared" si="37"/>
        <v>8.1999999999999993</v>
      </c>
      <c r="BN4" s="226">
        <f t="shared" si="38"/>
        <v>8.1999999999999993</v>
      </c>
      <c r="BO4" s="342" t="str">
        <f t="shared" si="39"/>
        <v>8.2</v>
      </c>
      <c r="BP4" s="227" t="str">
        <f t="shared" si="0"/>
        <v>B+</v>
      </c>
      <c r="BQ4" s="226">
        <f t="shared" si="1"/>
        <v>3.5</v>
      </c>
      <c r="BR4" s="226" t="str">
        <f t="shared" si="2"/>
        <v>3.5</v>
      </c>
      <c r="BS4" s="157">
        <v>3</v>
      </c>
      <c r="BT4" s="43">
        <v>3</v>
      </c>
      <c r="BU4" s="411">
        <v>7.2</v>
      </c>
      <c r="BV4" s="147">
        <v>9</v>
      </c>
      <c r="BW4" s="493"/>
      <c r="BX4" s="225">
        <f t="shared" si="40"/>
        <v>8.3000000000000007</v>
      </c>
      <c r="BY4" s="226">
        <f t="shared" si="41"/>
        <v>8.3000000000000007</v>
      </c>
      <c r="BZ4" s="342" t="str">
        <f t="shared" si="42"/>
        <v>8.3</v>
      </c>
      <c r="CA4" s="227" t="str">
        <f t="shared" si="3"/>
        <v>B+</v>
      </c>
      <c r="CB4" s="226">
        <f t="shared" si="4"/>
        <v>3.5</v>
      </c>
      <c r="CC4" s="226" t="str">
        <f t="shared" si="5"/>
        <v>3.5</v>
      </c>
      <c r="CD4" s="157">
        <v>3</v>
      </c>
      <c r="CE4" s="43">
        <v>3</v>
      </c>
      <c r="CF4" s="181">
        <v>5.6</v>
      </c>
      <c r="CG4" s="93">
        <v>7</v>
      </c>
      <c r="CH4" s="93"/>
      <c r="CI4" s="28">
        <f t="shared" si="43"/>
        <v>6.4</v>
      </c>
      <c r="CJ4" s="29">
        <f t="shared" si="44"/>
        <v>6.4</v>
      </c>
      <c r="CK4" s="325" t="str">
        <f t="shared" si="45"/>
        <v>6.4</v>
      </c>
      <c r="CL4" s="30" t="str">
        <f t="shared" si="46"/>
        <v>C</v>
      </c>
      <c r="CM4" s="31">
        <f t="shared" si="47"/>
        <v>2</v>
      </c>
      <c r="CN4" s="31" t="str">
        <f t="shared" si="6"/>
        <v>2.0</v>
      </c>
      <c r="CO4" s="42">
        <v>2</v>
      </c>
      <c r="CP4" s="43">
        <v>2</v>
      </c>
      <c r="CQ4" s="84">
        <f t="shared" si="48"/>
        <v>17</v>
      </c>
      <c r="CR4" s="87">
        <f t="shared" si="49"/>
        <v>3</v>
      </c>
      <c r="CS4" s="88" t="str">
        <f t="shared" si="50"/>
        <v>3.00</v>
      </c>
      <c r="CT4" s="64" t="str">
        <f t="shared" si="51"/>
        <v>Lên lớp</v>
      </c>
      <c r="CU4" s="128">
        <f t="shared" si="52"/>
        <v>17</v>
      </c>
      <c r="CV4" s="129">
        <f t="shared" si="53"/>
        <v>3</v>
      </c>
      <c r="CW4" s="64" t="str">
        <f t="shared" si="54"/>
        <v>Lên lớp</v>
      </c>
      <c r="CX4" s="504"/>
      <c r="CY4" s="48">
        <v>8.1999999999999993</v>
      </c>
      <c r="CZ4" s="70">
        <v>5</v>
      </c>
      <c r="DA4" s="70"/>
      <c r="DB4" s="28">
        <f t="shared" si="55"/>
        <v>6.3</v>
      </c>
      <c r="DC4" s="29">
        <f t="shared" si="56"/>
        <v>6.3</v>
      </c>
      <c r="DD4" s="501" t="str">
        <f t="shared" si="57"/>
        <v>6.3</v>
      </c>
      <c r="DE4" s="30" t="str">
        <f t="shared" si="58"/>
        <v>C</v>
      </c>
      <c r="DF4" s="31">
        <f t="shared" si="59"/>
        <v>2</v>
      </c>
      <c r="DG4" s="31" t="str">
        <f t="shared" si="60"/>
        <v>2.0</v>
      </c>
      <c r="DH4" s="42">
        <v>4</v>
      </c>
      <c r="DI4" s="43">
        <v>4</v>
      </c>
      <c r="DJ4" s="48">
        <v>6</v>
      </c>
      <c r="DK4" s="55">
        <v>5</v>
      </c>
      <c r="DL4" s="55"/>
      <c r="DM4" s="28">
        <f t="shared" si="61"/>
        <v>5.4</v>
      </c>
      <c r="DN4" s="29">
        <f t="shared" si="62"/>
        <v>5.4</v>
      </c>
      <c r="DO4" s="501" t="str">
        <f t="shared" si="63"/>
        <v>5.4</v>
      </c>
      <c r="DP4" s="30" t="str">
        <f t="shared" si="64"/>
        <v>D+</v>
      </c>
      <c r="DQ4" s="31">
        <f t="shared" si="65"/>
        <v>1.5</v>
      </c>
      <c r="DR4" s="31" t="str">
        <f t="shared" si="66"/>
        <v>1.5</v>
      </c>
      <c r="DS4" s="42">
        <v>2</v>
      </c>
      <c r="DT4" s="43">
        <v>2</v>
      </c>
      <c r="DU4" s="610">
        <v>7.9</v>
      </c>
      <c r="DV4" s="55">
        <v>7</v>
      </c>
      <c r="DW4" s="55"/>
      <c r="DX4" s="28">
        <f t="shared" si="67"/>
        <v>7.4</v>
      </c>
      <c r="DY4" s="29">
        <f t="shared" si="68"/>
        <v>7.4</v>
      </c>
      <c r="DZ4" s="501" t="str">
        <f t="shared" si="69"/>
        <v>7.4</v>
      </c>
      <c r="EA4" s="30" t="str">
        <f t="shared" si="70"/>
        <v>B</v>
      </c>
      <c r="EB4" s="31">
        <f t="shared" si="71"/>
        <v>3</v>
      </c>
      <c r="EC4" s="31" t="str">
        <f t="shared" si="72"/>
        <v>3.0</v>
      </c>
      <c r="ED4" s="42">
        <v>4</v>
      </c>
      <c r="EE4" s="43">
        <v>4</v>
      </c>
      <c r="EF4" s="48">
        <v>8.4</v>
      </c>
      <c r="EG4" s="70">
        <v>7</v>
      </c>
      <c r="EH4" s="70"/>
      <c r="EI4" s="28">
        <f t="shared" si="73"/>
        <v>7.6</v>
      </c>
      <c r="EJ4" s="29">
        <f t="shared" si="74"/>
        <v>7.6</v>
      </c>
      <c r="EK4" s="501" t="str">
        <f t="shared" si="75"/>
        <v>7.6</v>
      </c>
      <c r="EL4" s="30" t="str">
        <f t="shared" si="76"/>
        <v>B</v>
      </c>
      <c r="EM4" s="31">
        <f t="shared" si="77"/>
        <v>3</v>
      </c>
      <c r="EN4" s="31" t="str">
        <f t="shared" si="78"/>
        <v>3.0</v>
      </c>
      <c r="EO4" s="42">
        <v>3</v>
      </c>
      <c r="EP4" s="43">
        <v>3</v>
      </c>
      <c r="EQ4" s="48">
        <v>8.1999999999999993</v>
      </c>
      <c r="ER4" s="602">
        <v>9</v>
      </c>
      <c r="ES4" s="602"/>
      <c r="ET4" s="28">
        <f t="shared" si="79"/>
        <v>8.6999999999999993</v>
      </c>
      <c r="EU4" s="29">
        <f t="shared" si="80"/>
        <v>8.6999999999999993</v>
      </c>
      <c r="EV4" s="501" t="str">
        <f t="shared" si="81"/>
        <v>8.7</v>
      </c>
      <c r="EW4" s="30" t="str">
        <f t="shared" si="82"/>
        <v>A</v>
      </c>
      <c r="EX4" s="31">
        <f t="shared" si="83"/>
        <v>4</v>
      </c>
      <c r="EY4" s="31" t="str">
        <f t="shared" si="84"/>
        <v>4.0</v>
      </c>
      <c r="EZ4" s="42">
        <v>2</v>
      </c>
      <c r="FA4" s="43">
        <v>2</v>
      </c>
      <c r="FB4" s="694">
        <f t="shared" si="85"/>
        <v>15</v>
      </c>
      <c r="FC4" s="695">
        <f t="shared" si="86"/>
        <v>2.6666666666666665</v>
      </c>
      <c r="FD4" s="696" t="str">
        <f t="shared" si="87"/>
        <v>2.67</v>
      </c>
      <c r="FE4" s="697" t="str">
        <f t="shared" si="88"/>
        <v>Lên lớp</v>
      </c>
      <c r="FF4" s="698">
        <f t="shared" si="89"/>
        <v>32</v>
      </c>
      <c r="FG4" s="695">
        <f t="shared" si="90"/>
        <v>2.84375</v>
      </c>
      <c r="FH4" s="696" t="str">
        <f t="shared" si="91"/>
        <v>2.84</v>
      </c>
      <c r="FI4" s="699">
        <f t="shared" si="92"/>
        <v>32</v>
      </c>
      <c r="FJ4" s="700">
        <f t="shared" si="93"/>
        <v>7.3593750000000009</v>
      </c>
      <c r="FK4" s="701">
        <f t="shared" si="94"/>
        <v>2.84375</v>
      </c>
      <c r="FL4" s="738" t="str">
        <f t="shared" si="95"/>
        <v>Lên lớp</v>
      </c>
      <c r="FM4" s="903"/>
      <c r="FN4" s="867">
        <v>5.8</v>
      </c>
      <c r="FO4" s="958">
        <v>7</v>
      </c>
      <c r="FP4" s="955"/>
      <c r="FQ4" s="827">
        <f t="shared" si="96"/>
        <v>6.5</v>
      </c>
      <c r="FR4" s="839">
        <f t="shared" si="97"/>
        <v>6.5</v>
      </c>
      <c r="FS4" s="845" t="str">
        <f t="shared" si="98"/>
        <v>6.5</v>
      </c>
      <c r="FT4" s="841" t="str">
        <f t="shared" si="99"/>
        <v>C+</v>
      </c>
      <c r="FU4" s="842">
        <f t="shared" si="100"/>
        <v>2.5</v>
      </c>
      <c r="FV4" s="842" t="str">
        <f t="shared" si="101"/>
        <v>2.5</v>
      </c>
      <c r="FW4" s="846">
        <v>3</v>
      </c>
      <c r="FX4" s="844">
        <v>3</v>
      </c>
      <c r="FY4" s="865">
        <v>5.8</v>
      </c>
      <c r="FZ4" s="908">
        <v>6</v>
      </c>
      <c r="GA4" s="37"/>
      <c r="GB4" s="827">
        <f t="shared" si="102"/>
        <v>5.9</v>
      </c>
      <c r="GC4" s="839">
        <f t="shared" si="103"/>
        <v>5.9</v>
      </c>
      <c r="GD4" s="845" t="str">
        <f t="shared" si="104"/>
        <v>5.9</v>
      </c>
      <c r="GE4" s="841" t="str">
        <f t="shared" si="105"/>
        <v>C</v>
      </c>
      <c r="GF4" s="842">
        <f t="shared" si="106"/>
        <v>2</v>
      </c>
      <c r="GG4" s="842" t="str">
        <f t="shared" si="107"/>
        <v>2.0</v>
      </c>
      <c r="GH4" s="846">
        <v>3</v>
      </c>
      <c r="GI4" s="844">
        <v>3</v>
      </c>
      <c r="GJ4" s="197">
        <v>5.4</v>
      </c>
      <c r="GK4" s="164">
        <v>6</v>
      </c>
      <c r="GL4" s="164"/>
      <c r="GM4" s="827">
        <f t="shared" si="108"/>
        <v>5.8</v>
      </c>
      <c r="GN4" s="839">
        <f t="shared" si="109"/>
        <v>5.8</v>
      </c>
      <c r="GO4" s="845" t="str">
        <f t="shared" si="110"/>
        <v>5.8</v>
      </c>
      <c r="GP4" s="841" t="str">
        <f t="shared" si="111"/>
        <v>C</v>
      </c>
      <c r="GQ4" s="842">
        <f t="shared" si="112"/>
        <v>2</v>
      </c>
      <c r="GR4" s="842" t="str">
        <f t="shared" si="113"/>
        <v>2.0</v>
      </c>
      <c r="GS4" s="846">
        <v>4</v>
      </c>
      <c r="GT4" s="844">
        <v>4</v>
      </c>
      <c r="GU4" s="865">
        <v>6</v>
      </c>
      <c r="GV4" s="908">
        <v>6</v>
      </c>
      <c r="GW4" s="37"/>
      <c r="GX4" s="827">
        <f t="shared" si="114"/>
        <v>6</v>
      </c>
      <c r="GY4" s="839">
        <f t="shared" si="115"/>
        <v>6</v>
      </c>
      <c r="GZ4" s="845" t="str">
        <f t="shared" si="116"/>
        <v>6.0</v>
      </c>
      <c r="HA4" s="841" t="str">
        <f t="shared" si="117"/>
        <v>C</v>
      </c>
      <c r="HB4" s="842">
        <f t="shared" si="118"/>
        <v>2</v>
      </c>
      <c r="HC4" s="842" t="str">
        <f t="shared" si="119"/>
        <v>2.0</v>
      </c>
      <c r="HD4" s="846">
        <v>4</v>
      </c>
      <c r="HE4" s="844">
        <v>4</v>
      </c>
      <c r="HF4" s="146">
        <v>6.7</v>
      </c>
      <c r="HG4" s="164">
        <v>6</v>
      </c>
      <c r="HH4" s="37"/>
      <c r="HI4" s="28">
        <f t="shared" si="120"/>
        <v>6.3</v>
      </c>
      <c r="HJ4" s="29">
        <f t="shared" si="121"/>
        <v>6.3</v>
      </c>
      <c r="HK4" s="501" t="str">
        <f t="shared" si="122"/>
        <v>6.3</v>
      </c>
      <c r="HL4" s="30" t="str">
        <f t="shared" si="123"/>
        <v>C</v>
      </c>
      <c r="HM4" s="31">
        <f t="shared" si="124"/>
        <v>2</v>
      </c>
      <c r="HN4" s="31" t="str">
        <f t="shared" si="125"/>
        <v>2.0</v>
      </c>
      <c r="HO4" s="42">
        <v>4</v>
      </c>
      <c r="HP4" s="43">
        <v>4</v>
      </c>
      <c r="HQ4" s="867">
        <v>6.5</v>
      </c>
      <c r="HR4" s="958">
        <v>6</v>
      </c>
      <c r="HS4" s="736"/>
      <c r="HT4" s="827">
        <f t="shared" si="126"/>
        <v>6.2</v>
      </c>
      <c r="HU4" s="839">
        <f t="shared" si="127"/>
        <v>6.2</v>
      </c>
      <c r="HV4" s="845" t="str">
        <f t="shared" si="128"/>
        <v>6.2</v>
      </c>
      <c r="HW4" s="841" t="str">
        <f t="shared" si="129"/>
        <v>C</v>
      </c>
      <c r="HX4" s="842">
        <f t="shared" si="130"/>
        <v>2</v>
      </c>
      <c r="HY4" s="842" t="str">
        <f t="shared" si="131"/>
        <v>2.0</v>
      </c>
      <c r="HZ4" s="846">
        <v>5</v>
      </c>
      <c r="IA4" s="844">
        <v>5</v>
      </c>
      <c r="IB4" s="767">
        <f t="shared" si="132"/>
        <v>23</v>
      </c>
      <c r="IC4" s="82">
        <f t="shared" si="133"/>
        <v>2.0652173913043477</v>
      </c>
      <c r="ID4" s="83" t="str">
        <f t="shared" si="134"/>
        <v>2.07</v>
      </c>
    </row>
    <row r="5" spans="1:238" x14ac:dyDescent="0.3">
      <c r="A5" s="3">
        <v>4</v>
      </c>
      <c r="B5" s="293" t="s">
        <v>304</v>
      </c>
      <c r="C5" s="293" t="s">
        <v>308</v>
      </c>
      <c r="D5" s="616" t="s">
        <v>341</v>
      </c>
      <c r="E5" s="617" t="s">
        <v>19</v>
      </c>
      <c r="F5" s="276"/>
      <c r="G5" s="288" t="s">
        <v>367</v>
      </c>
      <c r="H5" s="276" t="s">
        <v>169</v>
      </c>
      <c r="I5" s="276" t="s">
        <v>234</v>
      </c>
      <c r="J5" s="223">
        <v>0</v>
      </c>
      <c r="K5" s="1" t="str">
        <f t="shared" si="7"/>
        <v>F</v>
      </c>
      <c r="L5" s="2">
        <f t="shared" si="8"/>
        <v>0</v>
      </c>
      <c r="M5" s="170" t="str">
        <f t="shared" si="9"/>
        <v>0.0</v>
      </c>
      <c r="N5" s="665">
        <v>6.3</v>
      </c>
      <c r="O5" s="1" t="str">
        <f t="shared" si="10"/>
        <v>C</v>
      </c>
      <c r="P5" s="2">
        <f t="shared" si="11"/>
        <v>2</v>
      </c>
      <c r="Q5" s="170" t="str">
        <f t="shared" si="12"/>
        <v>2.0</v>
      </c>
      <c r="R5" s="408">
        <v>5</v>
      </c>
      <c r="S5" s="45">
        <v>6</v>
      </c>
      <c r="T5" s="45"/>
      <c r="U5" s="28">
        <f t="shared" si="13"/>
        <v>5.6</v>
      </c>
      <c r="V5" s="29">
        <f t="shared" si="14"/>
        <v>5.6</v>
      </c>
      <c r="W5" s="325" t="str">
        <f t="shared" si="15"/>
        <v>5.6</v>
      </c>
      <c r="X5" s="30" t="str">
        <f t="shared" si="16"/>
        <v>C</v>
      </c>
      <c r="Y5" s="31">
        <f t="shared" si="17"/>
        <v>2</v>
      </c>
      <c r="Z5" s="31" t="str">
        <f t="shared" si="18"/>
        <v>2.0</v>
      </c>
      <c r="AA5" s="42">
        <v>4</v>
      </c>
      <c r="AB5" s="43">
        <v>4</v>
      </c>
      <c r="AC5" s="180">
        <v>6</v>
      </c>
      <c r="AD5" s="55">
        <v>6</v>
      </c>
      <c r="AE5" s="55"/>
      <c r="AF5" s="28">
        <f t="shared" si="19"/>
        <v>6</v>
      </c>
      <c r="AG5" s="29">
        <f t="shared" si="20"/>
        <v>6</v>
      </c>
      <c r="AH5" s="325" t="str">
        <f t="shared" si="21"/>
        <v>6.0</v>
      </c>
      <c r="AI5" s="30" t="str">
        <f t="shared" si="22"/>
        <v>C</v>
      </c>
      <c r="AJ5" s="31">
        <f t="shared" si="23"/>
        <v>2</v>
      </c>
      <c r="AK5" s="31" t="str">
        <f t="shared" si="24"/>
        <v>2.0</v>
      </c>
      <c r="AL5" s="42">
        <v>2</v>
      </c>
      <c r="AM5" s="43">
        <v>2</v>
      </c>
      <c r="AN5" s="188">
        <v>6</v>
      </c>
      <c r="AO5" s="73">
        <v>5</v>
      </c>
      <c r="AP5" s="73"/>
      <c r="AQ5" s="28">
        <f t="shared" si="25"/>
        <v>5.4</v>
      </c>
      <c r="AR5" s="29">
        <f t="shared" si="26"/>
        <v>5.4</v>
      </c>
      <c r="AS5" s="325" t="str">
        <f t="shared" si="27"/>
        <v>5.4</v>
      </c>
      <c r="AT5" s="30" t="str">
        <f t="shared" si="28"/>
        <v>D+</v>
      </c>
      <c r="AU5" s="31">
        <f t="shared" si="29"/>
        <v>1.5</v>
      </c>
      <c r="AV5" s="31" t="str">
        <f t="shared" si="30"/>
        <v>1.5</v>
      </c>
      <c r="AW5" s="42">
        <v>2</v>
      </c>
      <c r="AX5" s="43">
        <v>2</v>
      </c>
      <c r="AY5" s="188">
        <v>8</v>
      </c>
      <c r="AZ5" s="65">
        <v>4</v>
      </c>
      <c r="BA5" s="65"/>
      <c r="BB5" s="28">
        <f t="shared" si="31"/>
        <v>5.6</v>
      </c>
      <c r="BC5" s="29">
        <f t="shared" si="32"/>
        <v>5.6</v>
      </c>
      <c r="BD5" s="325" t="str">
        <f t="shared" si="33"/>
        <v>5.6</v>
      </c>
      <c r="BE5" s="30" t="str">
        <f t="shared" si="34"/>
        <v>C</v>
      </c>
      <c r="BF5" s="31">
        <f t="shared" si="35"/>
        <v>2</v>
      </c>
      <c r="BG5" s="31" t="str">
        <f t="shared" si="36"/>
        <v>2.0</v>
      </c>
      <c r="BH5" s="42">
        <v>1</v>
      </c>
      <c r="BI5" s="43">
        <v>1</v>
      </c>
      <c r="BJ5" s="212">
        <v>7.2</v>
      </c>
      <c r="BK5" s="109">
        <v>6</v>
      </c>
      <c r="BL5" s="109"/>
      <c r="BM5" s="225">
        <f t="shared" si="37"/>
        <v>6.5</v>
      </c>
      <c r="BN5" s="226">
        <f t="shared" si="38"/>
        <v>6.5</v>
      </c>
      <c r="BO5" s="342" t="str">
        <f t="shared" si="39"/>
        <v>6.5</v>
      </c>
      <c r="BP5" s="227" t="str">
        <f t="shared" si="0"/>
        <v>C+</v>
      </c>
      <c r="BQ5" s="226">
        <f t="shared" si="1"/>
        <v>2.5</v>
      </c>
      <c r="BR5" s="226" t="str">
        <f t="shared" si="2"/>
        <v>2.5</v>
      </c>
      <c r="BS5" s="157">
        <v>3</v>
      </c>
      <c r="BT5" s="43">
        <v>3</v>
      </c>
      <c r="BU5" s="457">
        <v>0</v>
      </c>
      <c r="BV5" s="147"/>
      <c r="BW5" s="493"/>
      <c r="BX5" s="225">
        <f t="shared" si="40"/>
        <v>0</v>
      </c>
      <c r="BY5" s="226">
        <f t="shared" si="41"/>
        <v>0</v>
      </c>
      <c r="BZ5" s="342" t="str">
        <f t="shared" si="42"/>
        <v>0.0</v>
      </c>
      <c r="CA5" s="227" t="str">
        <f t="shared" si="3"/>
        <v>F</v>
      </c>
      <c r="CB5" s="226">
        <f t="shared" si="4"/>
        <v>0</v>
      </c>
      <c r="CC5" s="226" t="str">
        <f t="shared" si="5"/>
        <v>0.0</v>
      </c>
      <c r="CD5" s="157">
        <v>3</v>
      </c>
      <c r="CE5" s="43"/>
      <c r="CF5" s="181">
        <v>5</v>
      </c>
      <c r="CG5" s="93">
        <v>6</v>
      </c>
      <c r="CH5" s="93"/>
      <c r="CI5" s="28">
        <f t="shared" si="43"/>
        <v>5.6</v>
      </c>
      <c r="CJ5" s="29">
        <f t="shared" si="44"/>
        <v>5.6</v>
      </c>
      <c r="CK5" s="325" t="str">
        <f t="shared" si="45"/>
        <v>5.6</v>
      </c>
      <c r="CL5" s="30" t="str">
        <f t="shared" si="46"/>
        <v>C</v>
      </c>
      <c r="CM5" s="31">
        <f t="shared" si="47"/>
        <v>2</v>
      </c>
      <c r="CN5" s="31" t="str">
        <f t="shared" si="6"/>
        <v>2.0</v>
      </c>
      <c r="CO5" s="42">
        <v>2</v>
      </c>
      <c r="CP5" s="43">
        <v>2</v>
      </c>
      <c r="CQ5" s="84">
        <f t="shared" si="48"/>
        <v>17</v>
      </c>
      <c r="CR5" s="87">
        <f t="shared" si="49"/>
        <v>1.6764705882352942</v>
      </c>
      <c r="CS5" s="88" t="str">
        <f t="shared" si="50"/>
        <v>1.68</v>
      </c>
      <c r="CT5" s="64" t="str">
        <f t="shared" si="51"/>
        <v>Lên lớp</v>
      </c>
      <c r="CU5" s="128">
        <f t="shared" si="52"/>
        <v>14</v>
      </c>
      <c r="CV5" s="129">
        <f t="shared" si="53"/>
        <v>2.0357142857142856</v>
      </c>
      <c r="CW5" s="64" t="str">
        <f t="shared" si="54"/>
        <v>Lên lớp</v>
      </c>
      <c r="CX5" s="504"/>
      <c r="CY5" s="48">
        <v>6.2</v>
      </c>
      <c r="CZ5" s="70">
        <v>4</v>
      </c>
      <c r="DA5" s="70"/>
      <c r="DB5" s="28">
        <f t="shared" si="55"/>
        <v>4.9000000000000004</v>
      </c>
      <c r="DC5" s="29">
        <f t="shared" si="56"/>
        <v>4.9000000000000004</v>
      </c>
      <c r="DD5" s="501" t="str">
        <f t="shared" si="57"/>
        <v>4.9</v>
      </c>
      <c r="DE5" s="30" t="str">
        <f t="shared" si="58"/>
        <v>D</v>
      </c>
      <c r="DF5" s="31">
        <f t="shared" si="59"/>
        <v>1</v>
      </c>
      <c r="DG5" s="31" t="str">
        <f t="shared" si="60"/>
        <v>1.0</v>
      </c>
      <c r="DH5" s="42">
        <v>4</v>
      </c>
      <c r="DI5" s="43">
        <v>4</v>
      </c>
      <c r="DJ5" s="407">
        <v>0</v>
      </c>
      <c r="DK5" s="55"/>
      <c r="DL5" s="55"/>
      <c r="DM5" s="28">
        <f t="shared" si="61"/>
        <v>0</v>
      </c>
      <c r="DN5" s="29">
        <f t="shared" si="62"/>
        <v>0</v>
      </c>
      <c r="DO5" s="501" t="str">
        <f t="shared" si="63"/>
        <v>0.0</v>
      </c>
      <c r="DP5" s="30" t="str">
        <f t="shared" si="64"/>
        <v>F</v>
      </c>
      <c r="DQ5" s="31">
        <f t="shared" si="65"/>
        <v>0</v>
      </c>
      <c r="DR5" s="31" t="str">
        <f t="shared" si="66"/>
        <v>0.0</v>
      </c>
      <c r="DS5" s="42">
        <v>2</v>
      </c>
      <c r="DT5" s="43"/>
      <c r="DU5" s="610">
        <v>5.7</v>
      </c>
      <c r="DV5" s="55">
        <v>3</v>
      </c>
      <c r="DW5" s="55"/>
      <c r="DX5" s="28">
        <f t="shared" si="67"/>
        <v>4.0999999999999996</v>
      </c>
      <c r="DY5" s="29">
        <f t="shared" si="68"/>
        <v>4.0999999999999996</v>
      </c>
      <c r="DZ5" s="501" t="str">
        <f t="shared" si="69"/>
        <v>4.1</v>
      </c>
      <c r="EA5" s="30" t="str">
        <f t="shared" si="70"/>
        <v>D</v>
      </c>
      <c r="EB5" s="31">
        <f t="shared" si="71"/>
        <v>1</v>
      </c>
      <c r="EC5" s="31" t="str">
        <f t="shared" si="72"/>
        <v>1.0</v>
      </c>
      <c r="ED5" s="42">
        <v>4</v>
      </c>
      <c r="EE5" s="43">
        <v>4</v>
      </c>
      <c r="EF5" s="48">
        <v>6.4</v>
      </c>
      <c r="EG5" s="70">
        <v>3</v>
      </c>
      <c r="EH5" s="70"/>
      <c r="EI5" s="28">
        <f t="shared" si="73"/>
        <v>4.4000000000000004</v>
      </c>
      <c r="EJ5" s="29">
        <f t="shared" si="74"/>
        <v>4.4000000000000004</v>
      </c>
      <c r="EK5" s="501" t="str">
        <f t="shared" si="75"/>
        <v>4.4</v>
      </c>
      <c r="EL5" s="30" t="str">
        <f t="shared" si="76"/>
        <v>D</v>
      </c>
      <c r="EM5" s="31">
        <f t="shared" si="77"/>
        <v>1</v>
      </c>
      <c r="EN5" s="31" t="str">
        <f t="shared" si="78"/>
        <v>1.0</v>
      </c>
      <c r="EO5" s="42">
        <v>3</v>
      </c>
      <c r="EP5" s="43">
        <v>3</v>
      </c>
      <c r="EQ5" s="48">
        <v>8</v>
      </c>
      <c r="ER5" s="602">
        <v>9</v>
      </c>
      <c r="ES5" s="602"/>
      <c r="ET5" s="28">
        <f t="shared" si="79"/>
        <v>8.6</v>
      </c>
      <c r="EU5" s="29">
        <f t="shared" si="80"/>
        <v>8.6</v>
      </c>
      <c r="EV5" s="501" t="str">
        <f t="shared" si="81"/>
        <v>8.6</v>
      </c>
      <c r="EW5" s="30" t="str">
        <f t="shared" si="82"/>
        <v>A</v>
      </c>
      <c r="EX5" s="31">
        <f t="shared" si="83"/>
        <v>4</v>
      </c>
      <c r="EY5" s="31" t="str">
        <f t="shared" si="84"/>
        <v>4.0</v>
      </c>
      <c r="EZ5" s="42">
        <v>2</v>
      </c>
      <c r="FA5" s="43">
        <v>2</v>
      </c>
      <c r="FB5" s="694">
        <f t="shared" si="85"/>
        <v>15</v>
      </c>
      <c r="FC5" s="695">
        <f t="shared" si="86"/>
        <v>1.2666666666666666</v>
      </c>
      <c r="FD5" s="696" t="str">
        <f t="shared" si="87"/>
        <v>1.27</v>
      </c>
      <c r="FE5" s="697" t="str">
        <f t="shared" si="88"/>
        <v>Lên lớp</v>
      </c>
      <c r="FF5" s="698">
        <f t="shared" si="89"/>
        <v>32</v>
      </c>
      <c r="FG5" s="695">
        <f t="shared" si="90"/>
        <v>1.484375</v>
      </c>
      <c r="FH5" s="696" t="str">
        <f t="shared" si="91"/>
        <v>1.48</v>
      </c>
      <c r="FI5" s="699">
        <f t="shared" si="92"/>
        <v>27</v>
      </c>
      <c r="FJ5" s="700">
        <f t="shared" si="93"/>
        <v>5.4777777777777779</v>
      </c>
      <c r="FK5" s="701">
        <f t="shared" si="94"/>
        <v>1.7592592592592593</v>
      </c>
      <c r="FL5" s="738" t="str">
        <f t="shared" si="95"/>
        <v>Lên lớp</v>
      </c>
      <c r="FM5" s="903"/>
      <c r="FN5" s="951">
        <v>3.6</v>
      </c>
      <c r="FO5" s="958"/>
      <c r="FP5" s="955"/>
      <c r="FQ5" s="827">
        <f t="shared" si="96"/>
        <v>1.4</v>
      </c>
      <c r="FR5" s="839">
        <f t="shared" si="97"/>
        <v>1.4</v>
      </c>
      <c r="FS5" s="845" t="str">
        <f t="shared" si="98"/>
        <v>1.4</v>
      </c>
      <c r="FT5" s="841" t="str">
        <f t="shared" si="99"/>
        <v>F</v>
      </c>
      <c r="FU5" s="842">
        <f t="shared" si="100"/>
        <v>0</v>
      </c>
      <c r="FV5" s="842" t="str">
        <f t="shared" si="101"/>
        <v>0.0</v>
      </c>
      <c r="FW5" s="846">
        <v>3</v>
      </c>
      <c r="FX5" s="844"/>
      <c r="FY5" s="865">
        <v>5.8</v>
      </c>
      <c r="FZ5" s="908">
        <v>5</v>
      </c>
      <c r="GA5" s="37"/>
      <c r="GB5" s="827">
        <f t="shared" si="102"/>
        <v>5.3</v>
      </c>
      <c r="GC5" s="839">
        <f t="shared" si="103"/>
        <v>5.3</v>
      </c>
      <c r="GD5" s="845" t="str">
        <f t="shared" si="104"/>
        <v>5.3</v>
      </c>
      <c r="GE5" s="841" t="str">
        <f t="shared" si="105"/>
        <v>D+</v>
      </c>
      <c r="GF5" s="842">
        <f t="shared" si="106"/>
        <v>1.5</v>
      </c>
      <c r="GG5" s="842" t="str">
        <f t="shared" si="107"/>
        <v>1.5</v>
      </c>
      <c r="GH5" s="846">
        <v>3</v>
      </c>
      <c r="GI5" s="844">
        <v>3</v>
      </c>
      <c r="GJ5" s="197">
        <v>5.6</v>
      </c>
      <c r="GK5" s="164">
        <v>1</v>
      </c>
      <c r="GL5" s="164">
        <v>5</v>
      </c>
      <c r="GM5" s="827">
        <f t="shared" si="108"/>
        <v>2.8</v>
      </c>
      <c r="GN5" s="839">
        <f t="shared" si="109"/>
        <v>5.2</v>
      </c>
      <c r="GO5" s="845" t="str">
        <f t="shared" si="110"/>
        <v>5.2</v>
      </c>
      <c r="GP5" s="841" t="str">
        <f t="shared" si="111"/>
        <v>D+</v>
      </c>
      <c r="GQ5" s="842">
        <f t="shared" si="112"/>
        <v>1.5</v>
      </c>
      <c r="GR5" s="842" t="str">
        <f t="shared" si="113"/>
        <v>1.5</v>
      </c>
      <c r="GS5" s="846">
        <v>4</v>
      </c>
      <c r="GT5" s="844">
        <v>4</v>
      </c>
      <c r="GU5" s="865">
        <v>8</v>
      </c>
      <c r="GV5" s="908">
        <v>8</v>
      </c>
      <c r="GW5" s="37"/>
      <c r="GX5" s="827">
        <f t="shared" si="114"/>
        <v>8</v>
      </c>
      <c r="GY5" s="839">
        <f t="shared" si="115"/>
        <v>8</v>
      </c>
      <c r="GZ5" s="845" t="str">
        <f t="shared" si="116"/>
        <v>8.0</v>
      </c>
      <c r="HA5" s="841" t="str">
        <f t="shared" si="117"/>
        <v>B+</v>
      </c>
      <c r="HB5" s="842">
        <f t="shared" si="118"/>
        <v>3.5</v>
      </c>
      <c r="HC5" s="842" t="str">
        <f t="shared" si="119"/>
        <v>3.5</v>
      </c>
      <c r="HD5" s="846">
        <v>4</v>
      </c>
      <c r="HE5" s="844">
        <v>4</v>
      </c>
      <c r="HF5" s="146">
        <v>7.1</v>
      </c>
      <c r="HG5" s="164">
        <v>6</v>
      </c>
      <c r="HH5" s="37"/>
      <c r="HI5" s="28">
        <f t="shared" si="120"/>
        <v>6.4</v>
      </c>
      <c r="HJ5" s="29">
        <f t="shared" si="121"/>
        <v>6.4</v>
      </c>
      <c r="HK5" s="501" t="str">
        <f t="shared" si="122"/>
        <v>6.4</v>
      </c>
      <c r="HL5" s="30" t="str">
        <f t="shared" si="123"/>
        <v>C</v>
      </c>
      <c r="HM5" s="31">
        <f t="shared" si="124"/>
        <v>2</v>
      </c>
      <c r="HN5" s="31" t="str">
        <f t="shared" si="125"/>
        <v>2.0</v>
      </c>
      <c r="HO5" s="42">
        <v>4</v>
      </c>
      <c r="HP5" s="43">
        <v>4</v>
      </c>
      <c r="HQ5" s="867">
        <v>5.0999999999999996</v>
      </c>
      <c r="HR5" s="958">
        <v>5</v>
      </c>
      <c r="HS5" s="736"/>
      <c r="HT5" s="827">
        <f t="shared" si="126"/>
        <v>5</v>
      </c>
      <c r="HU5" s="839">
        <f t="shared" si="127"/>
        <v>5</v>
      </c>
      <c r="HV5" s="845" t="str">
        <f t="shared" si="128"/>
        <v>5.0</v>
      </c>
      <c r="HW5" s="841" t="str">
        <f t="shared" si="129"/>
        <v>D+</v>
      </c>
      <c r="HX5" s="842">
        <f t="shared" si="130"/>
        <v>1.5</v>
      </c>
      <c r="HY5" s="842" t="str">
        <f t="shared" si="131"/>
        <v>1.5</v>
      </c>
      <c r="HZ5" s="846">
        <v>5</v>
      </c>
      <c r="IA5" s="844">
        <v>5</v>
      </c>
      <c r="IB5" s="767">
        <f t="shared" si="132"/>
        <v>23</v>
      </c>
      <c r="IC5" s="82">
        <f t="shared" si="133"/>
        <v>1.7391304347826086</v>
      </c>
      <c r="ID5" s="83" t="str">
        <f t="shared" si="134"/>
        <v>1.74</v>
      </c>
    </row>
    <row r="6" spans="1:238" x14ac:dyDescent="0.3">
      <c r="A6" s="3">
        <v>5</v>
      </c>
      <c r="B6" s="293" t="s">
        <v>304</v>
      </c>
      <c r="C6" s="293" t="s">
        <v>309</v>
      </c>
      <c r="D6" s="286" t="s">
        <v>36</v>
      </c>
      <c r="E6" s="287" t="s">
        <v>19</v>
      </c>
      <c r="F6" s="276"/>
      <c r="G6" s="288" t="s">
        <v>368</v>
      </c>
      <c r="H6" s="276" t="s">
        <v>23</v>
      </c>
      <c r="I6" s="276" t="s">
        <v>179</v>
      </c>
      <c r="J6" s="169">
        <v>6.8</v>
      </c>
      <c r="K6" s="1" t="str">
        <f t="shared" si="7"/>
        <v>C+</v>
      </c>
      <c r="L6" s="2">
        <f t="shared" si="8"/>
        <v>2.5</v>
      </c>
      <c r="M6" s="170" t="str">
        <f t="shared" si="9"/>
        <v>2.5</v>
      </c>
      <c r="N6" s="665">
        <v>5.7</v>
      </c>
      <c r="O6" s="1" t="str">
        <f t="shared" si="10"/>
        <v>C</v>
      </c>
      <c r="P6" s="2">
        <f t="shared" si="11"/>
        <v>2</v>
      </c>
      <c r="Q6" s="170" t="str">
        <f t="shared" si="12"/>
        <v>2.0</v>
      </c>
      <c r="R6" s="408">
        <v>7.7</v>
      </c>
      <c r="S6" s="45">
        <v>5</v>
      </c>
      <c r="T6" s="45"/>
      <c r="U6" s="28">
        <f t="shared" si="13"/>
        <v>6.1</v>
      </c>
      <c r="V6" s="29">
        <f t="shared" si="14"/>
        <v>6.1</v>
      </c>
      <c r="W6" s="325" t="str">
        <f t="shared" si="15"/>
        <v>6.1</v>
      </c>
      <c r="X6" s="30" t="str">
        <f t="shared" si="16"/>
        <v>C</v>
      </c>
      <c r="Y6" s="31">
        <f t="shared" si="17"/>
        <v>2</v>
      </c>
      <c r="Z6" s="31" t="str">
        <f t="shared" si="18"/>
        <v>2.0</v>
      </c>
      <c r="AA6" s="42">
        <v>4</v>
      </c>
      <c r="AB6" s="43">
        <v>4</v>
      </c>
      <c r="AC6" s="180">
        <v>6.3</v>
      </c>
      <c r="AD6" s="55">
        <v>8</v>
      </c>
      <c r="AE6" s="55"/>
      <c r="AF6" s="28">
        <f t="shared" si="19"/>
        <v>7.3</v>
      </c>
      <c r="AG6" s="29">
        <f t="shared" si="20"/>
        <v>7.3</v>
      </c>
      <c r="AH6" s="325" t="str">
        <f t="shared" si="21"/>
        <v>7.3</v>
      </c>
      <c r="AI6" s="30" t="str">
        <f t="shared" si="22"/>
        <v>B</v>
      </c>
      <c r="AJ6" s="31">
        <f t="shared" si="23"/>
        <v>3</v>
      </c>
      <c r="AK6" s="31" t="str">
        <f t="shared" si="24"/>
        <v>3.0</v>
      </c>
      <c r="AL6" s="42">
        <v>2</v>
      </c>
      <c r="AM6" s="43">
        <v>2</v>
      </c>
      <c r="AN6" s="188">
        <v>7</v>
      </c>
      <c r="AO6" s="73">
        <v>7</v>
      </c>
      <c r="AP6" s="73"/>
      <c r="AQ6" s="28">
        <f t="shared" si="25"/>
        <v>7</v>
      </c>
      <c r="AR6" s="29">
        <f t="shared" si="26"/>
        <v>7</v>
      </c>
      <c r="AS6" s="325" t="str">
        <f t="shared" si="27"/>
        <v>7.0</v>
      </c>
      <c r="AT6" s="30" t="str">
        <f t="shared" si="28"/>
        <v>B</v>
      </c>
      <c r="AU6" s="31">
        <f t="shared" si="29"/>
        <v>3</v>
      </c>
      <c r="AV6" s="31" t="str">
        <f t="shared" si="30"/>
        <v>3.0</v>
      </c>
      <c r="AW6" s="42">
        <v>2</v>
      </c>
      <c r="AX6" s="43">
        <v>2</v>
      </c>
      <c r="AY6" s="188">
        <v>7</v>
      </c>
      <c r="AZ6" s="65">
        <v>7</v>
      </c>
      <c r="BA6" s="65"/>
      <c r="BB6" s="28">
        <f t="shared" si="31"/>
        <v>7</v>
      </c>
      <c r="BC6" s="29">
        <f t="shared" si="32"/>
        <v>7</v>
      </c>
      <c r="BD6" s="325" t="str">
        <f t="shared" si="33"/>
        <v>7.0</v>
      </c>
      <c r="BE6" s="30" t="str">
        <f t="shared" si="34"/>
        <v>B</v>
      </c>
      <c r="BF6" s="31">
        <f t="shared" si="35"/>
        <v>3</v>
      </c>
      <c r="BG6" s="31" t="str">
        <f t="shared" si="36"/>
        <v>3.0</v>
      </c>
      <c r="BH6" s="42">
        <v>1</v>
      </c>
      <c r="BI6" s="43">
        <v>1</v>
      </c>
      <c r="BJ6" s="212">
        <v>7.2</v>
      </c>
      <c r="BK6" s="109">
        <v>8</v>
      </c>
      <c r="BL6" s="109"/>
      <c r="BM6" s="225">
        <f t="shared" si="37"/>
        <v>7.7</v>
      </c>
      <c r="BN6" s="226">
        <f t="shared" si="38"/>
        <v>7.7</v>
      </c>
      <c r="BO6" s="342" t="str">
        <f t="shared" si="39"/>
        <v>7.7</v>
      </c>
      <c r="BP6" s="227" t="str">
        <f t="shared" si="0"/>
        <v>B</v>
      </c>
      <c r="BQ6" s="226">
        <f t="shared" si="1"/>
        <v>3</v>
      </c>
      <c r="BR6" s="226" t="str">
        <f t="shared" si="2"/>
        <v>3.0</v>
      </c>
      <c r="BS6" s="157">
        <v>3</v>
      </c>
      <c r="BT6" s="43">
        <v>3</v>
      </c>
      <c r="BU6" s="411">
        <v>7.6</v>
      </c>
      <c r="BV6" s="147">
        <v>8</v>
      </c>
      <c r="BW6" s="493"/>
      <c r="BX6" s="225">
        <f t="shared" si="40"/>
        <v>7.8</v>
      </c>
      <c r="BY6" s="226">
        <f t="shared" si="41"/>
        <v>7.8</v>
      </c>
      <c r="BZ6" s="342" t="str">
        <f t="shared" si="42"/>
        <v>7.8</v>
      </c>
      <c r="CA6" s="227" t="str">
        <f t="shared" si="3"/>
        <v>B</v>
      </c>
      <c r="CB6" s="226">
        <f t="shared" si="4"/>
        <v>3</v>
      </c>
      <c r="CC6" s="226" t="str">
        <f t="shared" si="5"/>
        <v>3.0</v>
      </c>
      <c r="CD6" s="157">
        <v>3</v>
      </c>
      <c r="CE6" s="43">
        <v>3</v>
      </c>
      <c r="CF6" s="181">
        <v>5</v>
      </c>
      <c r="CG6" s="93">
        <v>8</v>
      </c>
      <c r="CH6" s="93"/>
      <c r="CI6" s="28">
        <f t="shared" si="43"/>
        <v>6.8</v>
      </c>
      <c r="CJ6" s="29">
        <f t="shared" si="44"/>
        <v>6.8</v>
      </c>
      <c r="CK6" s="325" t="str">
        <f t="shared" si="45"/>
        <v>6.8</v>
      </c>
      <c r="CL6" s="30" t="str">
        <f t="shared" si="46"/>
        <v>C+</v>
      </c>
      <c r="CM6" s="31">
        <f t="shared" si="47"/>
        <v>2.5</v>
      </c>
      <c r="CN6" s="31" t="str">
        <f t="shared" si="6"/>
        <v>2.5</v>
      </c>
      <c r="CO6" s="42">
        <v>2</v>
      </c>
      <c r="CP6" s="43">
        <v>2</v>
      </c>
      <c r="CQ6" s="84">
        <f t="shared" si="48"/>
        <v>17</v>
      </c>
      <c r="CR6" s="87">
        <f t="shared" si="49"/>
        <v>2.7058823529411766</v>
      </c>
      <c r="CS6" s="88" t="str">
        <f t="shared" si="50"/>
        <v>2.71</v>
      </c>
      <c r="CT6" s="64" t="str">
        <f t="shared" si="51"/>
        <v>Lên lớp</v>
      </c>
      <c r="CU6" s="128">
        <f t="shared" si="52"/>
        <v>17</v>
      </c>
      <c r="CV6" s="129">
        <f t="shared" si="53"/>
        <v>2.7058823529411766</v>
      </c>
      <c r="CW6" s="64" t="str">
        <f t="shared" si="54"/>
        <v>Lên lớp</v>
      </c>
      <c r="CX6" s="504"/>
      <c r="CY6" s="48">
        <v>6</v>
      </c>
      <c r="CZ6" s="70">
        <v>7</v>
      </c>
      <c r="DA6" s="70"/>
      <c r="DB6" s="28">
        <f t="shared" si="55"/>
        <v>6.6</v>
      </c>
      <c r="DC6" s="29">
        <f t="shared" si="56"/>
        <v>6.6</v>
      </c>
      <c r="DD6" s="501" t="str">
        <f t="shared" si="57"/>
        <v>6.6</v>
      </c>
      <c r="DE6" s="30" t="str">
        <f t="shared" si="58"/>
        <v>C+</v>
      </c>
      <c r="DF6" s="31">
        <f t="shared" si="59"/>
        <v>2.5</v>
      </c>
      <c r="DG6" s="31" t="str">
        <f t="shared" si="60"/>
        <v>2.5</v>
      </c>
      <c r="DH6" s="42">
        <v>4</v>
      </c>
      <c r="DI6" s="43">
        <v>4</v>
      </c>
      <c r="DJ6" s="48">
        <v>6</v>
      </c>
      <c r="DK6" s="161"/>
      <c r="DL6" s="55">
        <v>6</v>
      </c>
      <c r="DM6" s="28">
        <f t="shared" si="61"/>
        <v>2.4</v>
      </c>
      <c r="DN6" s="29">
        <f t="shared" si="62"/>
        <v>6</v>
      </c>
      <c r="DO6" s="501" t="str">
        <f t="shared" si="63"/>
        <v>6.0</v>
      </c>
      <c r="DP6" s="30" t="str">
        <f t="shared" si="64"/>
        <v>C</v>
      </c>
      <c r="DQ6" s="31">
        <f t="shared" si="65"/>
        <v>2</v>
      </c>
      <c r="DR6" s="31" t="str">
        <f t="shared" si="66"/>
        <v>2.0</v>
      </c>
      <c r="DS6" s="42">
        <v>2</v>
      </c>
      <c r="DT6" s="43">
        <v>2</v>
      </c>
      <c r="DU6" s="610">
        <v>7.7</v>
      </c>
      <c r="DV6" s="55">
        <v>8</v>
      </c>
      <c r="DW6" s="55"/>
      <c r="DX6" s="28">
        <f t="shared" si="67"/>
        <v>7.9</v>
      </c>
      <c r="DY6" s="29">
        <f t="shared" si="68"/>
        <v>7.9</v>
      </c>
      <c r="DZ6" s="501" t="str">
        <f t="shared" si="69"/>
        <v>7.9</v>
      </c>
      <c r="EA6" s="30" t="str">
        <f t="shared" si="70"/>
        <v>B</v>
      </c>
      <c r="EB6" s="31">
        <f t="shared" si="71"/>
        <v>3</v>
      </c>
      <c r="EC6" s="31" t="str">
        <f t="shared" si="72"/>
        <v>3.0</v>
      </c>
      <c r="ED6" s="42">
        <v>4</v>
      </c>
      <c r="EE6" s="43">
        <v>4</v>
      </c>
      <c r="EF6" s="48">
        <v>7.4</v>
      </c>
      <c r="EG6" s="70">
        <v>8</v>
      </c>
      <c r="EH6" s="70"/>
      <c r="EI6" s="28">
        <f t="shared" si="73"/>
        <v>7.8</v>
      </c>
      <c r="EJ6" s="29">
        <f t="shared" si="74"/>
        <v>7.8</v>
      </c>
      <c r="EK6" s="501" t="str">
        <f t="shared" si="75"/>
        <v>7.8</v>
      </c>
      <c r="EL6" s="30" t="str">
        <f t="shared" si="76"/>
        <v>B</v>
      </c>
      <c r="EM6" s="31">
        <f t="shared" si="77"/>
        <v>3</v>
      </c>
      <c r="EN6" s="31" t="str">
        <f t="shared" si="78"/>
        <v>3.0</v>
      </c>
      <c r="EO6" s="42">
        <v>3</v>
      </c>
      <c r="EP6" s="43">
        <v>3</v>
      </c>
      <c r="EQ6" s="48">
        <v>8</v>
      </c>
      <c r="ER6" s="602">
        <v>8</v>
      </c>
      <c r="ES6" s="602"/>
      <c r="ET6" s="28">
        <f t="shared" si="79"/>
        <v>8</v>
      </c>
      <c r="EU6" s="29">
        <f t="shared" si="80"/>
        <v>8</v>
      </c>
      <c r="EV6" s="501" t="str">
        <f t="shared" si="81"/>
        <v>8.0</v>
      </c>
      <c r="EW6" s="30" t="str">
        <f t="shared" si="82"/>
        <v>B+</v>
      </c>
      <c r="EX6" s="31">
        <f t="shared" si="83"/>
        <v>3.5</v>
      </c>
      <c r="EY6" s="31" t="str">
        <f t="shared" si="84"/>
        <v>3.5</v>
      </c>
      <c r="EZ6" s="42">
        <v>2</v>
      </c>
      <c r="FA6" s="43">
        <v>2</v>
      </c>
      <c r="FB6" s="694">
        <f t="shared" si="85"/>
        <v>15</v>
      </c>
      <c r="FC6" s="695">
        <f t="shared" si="86"/>
        <v>2.8</v>
      </c>
      <c r="FD6" s="696" t="str">
        <f t="shared" si="87"/>
        <v>2.80</v>
      </c>
      <c r="FE6" s="697" t="str">
        <f t="shared" si="88"/>
        <v>Lên lớp</v>
      </c>
      <c r="FF6" s="698">
        <f t="shared" si="89"/>
        <v>32</v>
      </c>
      <c r="FG6" s="695">
        <f t="shared" si="90"/>
        <v>2.75</v>
      </c>
      <c r="FH6" s="696" t="str">
        <f t="shared" si="91"/>
        <v>2.75</v>
      </c>
      <c r="FI6" s="699">
        <f t="shared" si="92"/>
        <v>32</v>
      </c>
      <c r="FJ6" s="700">
        <f t="shared" si="93"/>
        <v>7.171875</v>
      </c>
      <c r="FK6" s="701">
        <f t="shared" si="94"/>
        <v>2.75</v>
      </c>
      <c r="FL6" s="738" t="str">
        <f t="shared" si="95"/>
        <v>Lên lớp</v>
      </c>
      <c r="FM6" s="903"/>
      <c r="FN6" s="867">
        <v>5.4</v>
      </c>
      <c r="FO6" s="960"/>
      <c r="FP6" s="869">
        <v>6</v>
      </c>
      <c r="FQ6" s="827">
        <f t="shared" si="96"/>
        <v>2.2000000000000002</v>
      </c>
      <c r="FR6" s="839">
        <f t="shared" si="97"/>
        <v>5.8</v>
      </c>
      <c r="FS6" s="845" t="str">
        <f t="shared" si="98"/>
        <v>5.8</v>
      </c>
      <c r="FT6" s="841" t="str">
        <f t="shared" si="99"/>
        <v>C</v>
      </c>
      <c r="FU6" s="842">
        <f t="shared" si="100"/>
        <v>2</v>
      </c>
      <c r="FV6" s="842" t="str">
        <f t="shared" si="101"/>
        <v>2.0</v>
      </c>
      <c r="FW6" s="846">
        <v>3</v>
      </c>
      <c r="FX6" s="844">
        <v>3</v>
      </c>
      <c r="FY6" s="865">
        <v>5</v>
      </c>
      <c r="FZ6" s="908">
        <v>6</v>
      </c>
      <c r="GA6" s="37"/>
      <c r="GB6" s="827">
        <f t="shared" si="102"/>
        <v>5.6</v>
      </c>
      <c r="GC6" s="839">
        <f t="shared" si="103"/>
        <v>5.6</v>
      </c>
      <c r="GD6" s="845" t="str">
        <f t="shared" si="104"/>
        <v>5.6</v>
      </c>
      <c r="GE6" s="841" t="str">
        <f t="shared" si="105"/>
        <v>C</v>
      </c>
      <c r="GF6" s="842">
        <f t="shared" si="106"/>
        <v>2</v>
      </c>
      <c r="GG6" s="842" t="str">
        <f t="shared" si="107"/>
        <v>2.0</v>
      </c>
      <c r="GH6" s="846">
        <v>3</v>
      </c>
      <c r="GI6" s="844">
        <v>3</v>
      </c>
      <c r="GJ6" s="197">
        <v>7.1</v>
      </c>
      <c r="GK6" s="164">
        <v>7</v>
      </c>
      <c r="GL6" s="164"/>
      <c r="GM6" s="827">
        <f t="shared" si="108"/>
        <v>7</v>
      </c>
      <c r="GN6" s="839">
        <f t="shared" si="109"/>
        <v>7</v>
      </c>
      <c r="GO6" s="845" t="str">
        <f t="shared" si="110"/>
        <v>7.0</v>
      </c>
      <c r="GP6" s="841" t="str">
        <f t="shared" si="111"/>
        <v>B</v>
      </c>
      <c r="GQ6" s="842">
        <f t="shared" si="112"/>
        <v>3</v>
      </c>
      <c r="GR6" s="842" t="str">
        <f t="shared" si="113"/>
        <v>3.0</v>
      </c>
      <c r="GS6" s="846">
        <v>4</v>
      </c>
      <c r="GT6" s="844">
        <v>4</v>
      </c>
      <c r="GU6" s="865">
        <v>7</v>
      </c>
      <c r="GV6" s="908">
        <v>8</v>
      </c>
      <c r="GW6" s="37"/>
      <c r="GX6" s="827">
        <f t="shared" si="114"/>
        <v>7.6</v>
      </c>
      <c r="GY6" s="839">
        <f t="shared" si="115"/>
        <v>7.6</v>
      </c>
      <c r="GZ6" s="845" t="str">
        <f t="shared" si="116"/>
        <v>7.6</v>
      </c>
      <c r="HA6" s="841" t="str">
        <f t="shared" si="117"/>
        <v>B</v>
      </c>
      <c r="HB6" s="842">
        <f t="shared" si="118"/>
        <v>3</v>
      </c>
      <c r="HC6" s="842" t="str">
        <f t="shared" si="119"/>
        <v>3.0</v>
      </c>
      <c r="HD6" s="846">
        <v>4</v>
      </c>
      <c r="HE6" s="844">
        <v>4</v>
      </c>
      <c r="HF6" s="146">
        <v>5.9</v>
      </c>
      <c r="HG6" s="164">
        <v>5</v>
      </c>
      <c r="HH6" s="37"/>
      <c r="HI6" s="28">
        <f t="shared" si="120"/>
        <v>5.4</v>
      </c>
      <c r="HJ6" s="29">
        <f t="shared" si="121"/>
        <v>5.4</v>
      </c>
      <c r="HK6" s="501" t="str">
        <f t="shared" si="122"/>
        <v>5.4</v>
      </c>
      <c r="HL6" s="30" t="str">
        <f t="shared" si="123"/>
        <v>D+</v>
      </c>
      <c r="HM6" s="31">
        <f t="shared" si="124"/>
        <v>1.5</v>
      </c>
      <c r="HN6" s="31" t="str">
        <f t="shared" si="125"/>
        <v>1.5</v>
      </c>
      <c r="HO6" s="42">
        <v>4</v>
      </c>
      <c r="HP6" s="43">
        <v>4</v>
      </c>
      <c r="HQ6" s="867">
        <v>5.5</v>
      </c>
      <c r="HR6" s="958">
        <v>7</v>
      </c>
      <c r="HS6" s="736"/>
      <c r="HT6" s="827">
        <f t="shared" si="126"/>
        <v>6.4</v>
      </c>
      <c r="HU6" s="839">
        <f t="shared" si="127"/>
        <v>6.4</v>
      </c>
      <c r="HV6" s="845" t="str">
        <f t="shared" si="128"/>
        <v>6.4</v>
      </c>
      <c r="HW6" s="841" t="str">
        <f t="shared" si="129"/>
        <v>C</v>
      </c>
      <c r="HX6" s="842">
        <f t="shared" si="130"/>
        <v>2</v>
      </c>
      <c r="HY6" s="842" t="str">
        <f t="shared" si="131"/>
        <v>2.0</v>
      </c>
      <c r="HZ6" s="846">
        <v>5</v>
      </c>
      <c r="IA6" s="844">
        <v>5</v>
      </c>
      <c r="IB6" s="767">
        <f t="shared" si="132"/>
        <v>23</v>
      </c>
      <c r="IC6" s="82">
        <f t="shared" si="133"/>
        <v>2.2608695652173911</v>
      </c>
      <c r="ID6" s="83" t="str">
        <f t="shared" si="134"/>
        <v>2.26</v>
      </c>
    </row>
    <row r="7" spans="1:238" x14ac:dyDescent="0.3">
      <c r="A7" s="3">
        <v>6</v>
      </c>
      <c r="B7" s="293" t="s">
        <v>304</v>
      </c>
      <c r="C7" s="293" t="s">
        <v>310</v>
      </c>
      <c r="D7" s="286" t="s">
        <v>42</v>
      </c>
      <c r="E7" s="287" t="s">
        <v>19</v>
      </c>
      <c r="F7" s="276"/>
      <c r="G7" s="288" t="s">
        <v>369</v>
      </c>
      <c r="H7" s="276" t="s">
        <v>169</v>
      </c>
      <c r="I7" s="276" t="s">
        <v>179</v>
      </c>
      <c r="J7" s="169">
        <v>6.2</v>
      </c>
      <c r="K7" s="1" t="str">
        <f t="shared" si="7"/>
        <v>C</v>
      </c>
      <c r="L7" s="2">
        <f t="shared" si="8"/>
        <v>2</v>
      </c>
      <c r="M7" s="170" t="str">
        <f t="shared" si="9"/>
        <v>2.0</v>
      </c>
      <c r="N7" s="665">
        <v>7.7</v>
      </c>
      <c r="O7" s="1" t="str">
        <f t="shared" si="10"/>
        <v>B</v>
      </c>
      <c r="P7" s="2">
        <f t="shared" si="11"/>
        <v>3</v>
      </c>
      <c r="Q7" s="170" t="str">
        <f t="shared" si="12"/>
        <v>3.0</v>
      </c>
      <c r="R7" s="408">
        <v>9.3000000000000007</v>
      </c>
      <c r="S7" s="45">
        <v>8</v>
      </c>
      <c r="T7" s="45"/>
      <c r="U7" s="28">
        <f t="shared" si="13"/>
        <v>8.5</v>
      </c>
      <c r="V7" s="29">
        <f t="shared" si="14"/>
        <v>8.5</v>
      </c>
      <c r="W7" s="325" t="str">
        <f t="shared" si="15"/>
        <v>8.5</v>
      </c>
      <c r="X7" s="30" t="str">
        <f t="shared" si="16"/>
        <v>A</v>
      </c>
      <c r="Y7" s="31">
        <f t="shared" si="17"/>
        <v>4</v>
      </c>
      <c r="Z7" s="31" t="str">
        <f t="shared" si="18"/>
        <v>4.0</v>
      </c>
      <c r="AA7" s="42">
        <v>4</v>
      </c>
      <c r="AB7" s="43">
        <v>4</v>
      </c>
      <c r="AC7" s="180">
        <v>10</v>
      </c>
      <c r="AD7" s="55">
        <v>9</v>
      </c>
      <c r="AE7" s="55"/>
      <c r="AF7" s="28">
        <f t="shared" si="19"/>
        <v>9.4</v>
      </c>
      <c r="AG7" s="29">
        <f t="shared" si="20"/>
        <v>9.4</v>
      </c>
      <c r="AH7" s="325" t="str">
        <f t="shared" si="21"/>
        <v>9.4</v>
      </c>
      <c r="AI7" s="30" t="str">
        <f t="shared" si="22"/>
        <v>A</v>
      </c>
      <c r="AJ7" s="31">
        <f t="shared" si="23"/>
        <v>4</v>
      </c>
      <c r="AK7" s="31" t="str">
        <f t="shared" si="24"/>
        <v>4.0</v>
      </c>
      <c r="AL7" s="42">
        <v>2</v>
      </c>
      <c r="AM7" s="43">
        <v>2</v>
      </c>
      <c r="AN7" s="188">
        <v>9.6999999999999993</v>
      </c>
      <c r="AO7" s="73">
        <v>10</v>
      </c>
      <c r="AP7" s="73"/>
      <c r="AQ7" s="28">
        <f t="shared" si="25"/>
        <v>9.9</v>
      </c>
      <c r="AR7" s="29">
        <f t="shared" si="26"/>
        <v>9.9</v>
      </c>
      <c r="AS7" s="325" t="str">
        <f t="shared" si="27"/>
        <v>9.9</v>
      </c>
      <c r="AT7" s="30" t="str">
        <f t="shared" si="28"/>
        <v>A</v>
      </c>
      <c r="AU7" s="31">
        <f t="shared" si="29"/>
        <v>4</v>
      </c>
      <c r="AV7" s="31" t="str">
        <f t="shared" si="30"/>
        <v>4.0</v>
      </c>
      <c r="AW7" s="42">
        <v>2</v>
      </c>
      <c r="AX7" s="43">
        <v>2</v>
      </c>
      <c r="AY7" s="188">
        <v>9</v>
      </c>
      <c r="AZ7" s="65">
        <v>10</v>
      </c>
      <c r="BA7" s="65"/>
      <c r="BB7" s="28">
        <f t="shared" si="31"/>
        <v>9.6</v>
      </c>
      <c r="BC7" s="29">
        <f t="shared" si="32"/>
        <v>9.6</v>
      </c>
      <c r="BD7" s="325" t="str">
        <f t="shared" si="33"/>
        <v>9.6</v>
      </c>
      <c r="BE7" s="30" t="str">
        <f t="shared" si="34"/>
        <v>A</v>
      </c>
      <c r="BF7" s="31">
        <f t="shared" si="35"/>
        <v>4</v>
      </c>
      <c r="BG7" s="31" t="str">
        <f t="shared" si="36"/>
        <v>4.0</v>
      </c>
      <c r="BH7" s="42">
        <v>1</v>
      </c>
      <c r="BI7" s="43">
        <v>1</v>
      </c>
      <c r="BJ7" s="212">
        <v>9</v>
      </c>
      <c r="BK7" s="109">
        <v>9</v>
      </c>
      <c r="BL7" s="109"/>
      <c r="BM7" s="225">
        <f t="shared" si="37"/>
        <v>9</v>
      </c>
      <c r="BN7" s="226">
        <f t="shared" si="38"/>
        <v>9</v>
      </c>
      <c r="BO7" s="342" t="str">
        <f t="shared" si="39"/>
        <v>9.0</v>
      </c>
      <c r="BP7" s="227" t="str">
        <f t="shared" si="0"/>
        <v>A</v>
      </c>
      <c r="BQ7" s="226">
        <f t="shared" si="1"/>
        <v>4</v>
      </c>
      <c r="BR7" s="226" t="str">
        <f t="shared" si="2"/>
        <v>4.0</v>
      </c>
      <c r="BS7" s="157">
        <v>3</v>
      </c>
      <c r="BT7" s="43">
        <v>3</v>
      </c>
      <c r="BU7" s="411">
        <v>9</v>
      </c>
      <c r="BV7" s="147">
        <v>10</v>
      </c>
      <c r="BW7" s="493"/>
      <c r="BX7" s="225">
        <f t="shared" si="40"/>
        <v>9.6</v>
      </c>
      <c r="BY7" s="226">
        <f t="shared" si="41"/>
        <v>9.6</v>
      </c>
      <c r="BZ7" s="342" t="str">
        <f t="shared" si="42"/>
        <v>9.6</v>
      </c>
      <c r="CA7" s="227" t="str">
        <f t="shared" si="3"/>
        <v>A</v>
      </c>
      <c r="CB7" s="226">
        <f t="shared" si="4"/>
        <v>4</v>
      </c>
      <c r="CC7" s="226" t="str">
        <f t="shared" si="5"/>
        <v>4.0</v>
      </c>
      <c r="CD7" s="157">
        <v>3</v>
      </c>
      <c r="CE7" s="43">
        <v>3</v>
      </c>
      <c r="CF7" s="181">
        <v>8.6</v>
      </c>
      <c r="CG7" s="93">
        <v>9</v>
      </c>
      <c r="CH7" s="93"/>
      <c r="CI7" s="28">
        <f t="shared" si="43"/>
        <v>8.8000000000000007</v>
      </c>
      <c r="CJ7" s="29">
        <f t="shared" si="44"/>
        <v>8.8000000000000007</v>
      </c>
      <c r="CK7" s="325" t="str">
        <f t="shared" si="45"/>
        <v>8.8</v>
      </c>
      <c r="CL7" s="30" t="str">
        <f t="shared" si="46"/>
        <v>A</v>
      </c>
      <c r="CM7" s="31">
        <f t="shared" si="47"/>
        <v>4</v>
      </c>
      <c r="CN7" s="31" t="str">
        <f t="shared" si="6"/>
        <v>4.0</v>
      </c>
      <c r="CO7" s="42">
        <v>2</v>
      </c>
      <c r="CP7" s="43">
        <v>2</v>
      </c>
      <c r="CQ7" s="84">
        <f t="shared" si="48"/>
        <v>17</v>
      </c>
      <c r="CR7" s="87">
        <f t="shared" si="49"/>
        <v>4</v>
      </c>
      <c r="CS7" s="88" t="str">
        <f t="shared" si="50"/>
        <v>4.00</v>
      </c>
      <c r="CT7" s="64" t="str">
        <f t="shared" si="51"/>
        <v>Lên lớp</v>
      </c>
      <c r="CU7" s="128">
        <f t="shared" si="52"/>
        <v>17</v>
      </c>
      <c r="CV7" s="129">
        <f t="shared" si="53"/>
        <v>4</v>
      </c>
      <c r="CW7" s="64" t="str">
        <f t="shared" si="54"/>
        <v>Lên lớp</v>
      </c>
      <c r="CX7" s="504"/>
      <c r="CY7" s="48">
        <v>9.5</v>
      </c>
      <c r="CZ7" s="70">
        <v>9</v>
      </c>
      <c r="DA7" s="70"/>
      <c r="DB7" s="28">
        <f t="shared" si="55"/>
        <v>9.1999999999999993</v>
      </c>
      <c r="DC7" s="29">
        <f t="shared" si="56"/>
        <v>9.1999999999999993</v>
      </c>
      <c r="DD7" s="501" t="str">
        <f t="shared" si="57"/>
        <v>9.2</v>
      </c>
      <c r="DE7" s="30" t="str">
        <f t="shared" si="58"/>
        <v>A</v>
      </c>
      <c r="DF7" s="31">
        <f t="shared" si="59"/>
        <v>4</v>
      </c>
      <c r="DG7" s="31" t="str">
        <f t="shared" si="60"/>
        <v>4.0</v>
      </c>
      <c r="DH7" s="42">
        <v>4</v>
      </c>
      <c r="DI7" s="43">
        <v>4</v>
      </c>
      <c r="DJ7" s="48">
        <v>8</v>
      </c>
      <c r="DK7" s="55">
        <v>8</v>
      </c>
      <c r="DL7" s="55"/>
      <c r="DM7" s="28">
        <f t="shared" si="61"/>
        <v>8</v>
      </c>
      <c r="DN7" s="29">
        <f t="shared" si="62"/>
        <v>8</v>
      </c>
      <c r="DO7" s="501" t="str">
        <f t="shared" si="63"/>
        <v>8.0</v>
      </c>
      <c r="DP7" s="30" t="str">
        <f t="shared" si="64"/>
        <v>B+</v>
      </c>
      <c r="DQ7" s="31">
        <f t="shared" si="65"/>
        <v>3.5</v>
      </c>
      <c r="DR7" s="31" t="str">
        <f t="shared" si="66"/>
        <v>3.5</v>
      </c>
      <c r="DS7" s="42">
        <v>2</v>
      </c>
      <c r="DT7" s="43">
        <v>2</v>
      </c>
      <c r="DU7" s="610">
        <v>10</v>
      </c>
      <c r="DV7" s="55">
        <v>9</v>
      </c>
      <c r="DW7" s="55"/>
      <c r="DX7" s="28">
        <f t="shared" si="67"/>
        <v>9.4</v>
      </c>
      <c r="DY7" s="29">
        <f t="shared" si="68"/>
        <v>9.4</v>
      </c>
      <c r="DZ7" s="501" t="str">
        <f t="shared" si="69"/>
        <v>9.4</v>
      </c>
      <c r="EA7" s="30" t="str">
        <f t="shared" si="70"/>
        <v>A</v>
      </c>
      <c r="EB7" s="31">
        <f t="shared" si="71"/>
        <v>4</v>
      </c>
      <c r="EC7" s="31" t="str">
        <f t="shared" si="72"/>
        <v>4.0</v>
      </c>
      <c r="ED7" s="42">
        <v>4</v>
      </c>
      <c r="EE7" s="43">
        <v>4</v>
      </c>
      <c r="EF7" s="48">
        <v>9</v>
      </c>
      <c r="EG7" s="70">
        <v>10</v>
      </c>
      <c r="EH7" s="70"/>
      <c r="EI7" s="28">
        <f t="shared" si="73"/>
        <v>9.6</v>
      </c>
      <c r="EJ7" s="29">
        <f t="shared" si="74"/>
        <v>9.6</v>
      </c>
      <c r="EK7" s="501" t="str">
        <f t="shared" si="75"/>
        <v>9.6</v>
      </c>
      <c r="EL7" s="30" t="str">
        <f t="shared" si="76"/>
        <v>A</v>
      </c>
      <c r="EM7" s="31">
        <f t="shared" si="77"/>
        <v>4</v>
      </c>
      <c r="EN7" s="31" t="str">
        <f t="shared" si="78"/>
        <v>4.0</v>
      </c>
      <c r="EO7" s="42">
        <v>3</v>
      </c>
      <c r="EP7" s="43">
        <v>3</v>
      </c>
      <c r="EQ7" s="48">
        <v>9.6</v>
      </c>
      <c r="ER7" s="602">
        <v>9</v>
      </c>
      <c r="ES7" s="602"/>
      <c r="ET7" s="28">
        <f t="shared" si="79"/>
        <v>9.1999999999999993</v>
      </c>
      <c r="EU7" s="29">
        <f t="shared" si="80"/>
        <v>9.1999999999999993</v>
      </c>
      <c r="EV7" s="501" t="str">
        <f t="shared" si="81"/>
        <v>9.2</v>
      </c>
      <c r="EW7" s="30" t="str">
        <f t="shared" si="82"/>
        <v>A</v>
      </c>
      <c r="EX7" s="31">
        <f t="shared" si="83"/>
        <v>4</v>
      </c>
      <c r="EY7" s="31" t="str">
        <f t="shared" si="84"/>
        <v>4.0</v>
      </c>
      <c r="EZ7" s="42">
        <v>2</v>
      </c>
      <c r="FA7" s="43">
        <v>2</v>
      </c>
      <c r="FB7" s="694">
        <f t="shared" si="85"/>
        <v>15</v>
      </c>
      <c r="FC7" s="695">
        <f t="shared" si="86"/>
        <v>3.9333333333333331</v>
      </c>
      <c r="FD7" s="696" t="str">
        <f t="shared" si="87"/>
        <v>3.93</v>
      </c>
      <c r="FE7" s="697" t="str">
        <f t="shared" si="88"/>
        <v>Lên lớp</v>
      </c>
      <c r="FF7" s="698">
        <f t="shared" si="89"/>
        <v>32</v>
      </c>
      <c r="FG7" s="695">
        <f t="shared" si="90"/>
        <v>3.96875</v>
      </c>
      <c r="FH7" s="696" t="str">
        <f t="shared" si="91"/>
        <v>3.97</v>
      </c>
      <c r="FI7" s="699">
        <f t="shared" si="92"/>
        <v>32</v>
      </c>
      <c r="FJ7" s="700">
        <f t="shared" si="93"/>
        <v>9.1624999999999996</v>
      </c>
      <c r="FK7" s="701">
        <f t="shared" si="94"/>
        <v>3.96875</v>
      </c>
      <c r="FL7" s="738" t="str">
        <f t="shared" si="95"/>
        <v>Lên lớp</v>
      </c>
      <c r="FM7" s="903"/>
      <c r="FN7" s="867">
        <v>9.4</v>
      </c>
      <c r="FO7" s="958">
        <v>9</v>
      </c>
      <c r="FP7" s="955"/>
      <c r="FQ7" s="827">
        <f t="shared" si="96"/>
        <v>9.1999999999999993</v>
      </c>
      <c r="FR7" s="839">
        <f t="shared" si="97"/>
        <v>9.1999999999999993</v>
      </c>
      <c r="FS7" s="845" t="str">
        <f t="shared" si="98"/>
        <v>9.2</v>
      </c>
      <c r="FT7" s="841" t="str">
        <f t="shared" si="99"/>
        <v>A</v>
      </c>
      <c r="FU7" s="842">
        <f t="shared" si="100"/>
        <v>4</v>
      </c>
      <c r="FV7" s="842" t="str">
        <f t="shared" si="101"/>
        <v>4.0</v>
      </c>
      <c r="FW7" s="846">
        <v>3</v>
      </c>
      <c r="FX7" s="844">
        <v>3</v>
      </c>
      <c r="FY7" s="865">
        <v>9</v>
      </c>
      <c r="FZ7" s="908">
        <v>9</v>
      </c>
      <c r="GA7" s="37"/>
      <c r="GB7" s="827">
        <f t="shared" si="102"/>
        <v>9</v>
      </c>
      <c r="GC7" s="839">
        <f t="shared" si="103"/>
        <v>9</v>
      </c>
      <c r="GD7" s="845" t="str">
        <f t="shared" si="104"/>
        <v>9.0</v>
      </c>
      <c r="GE7" s="841" t="str">
        <f t="shared" si="105"/>
        <v>A</v>
      </c>
      <c r="GF7" s="842">
        <f t="shared" si="106"/>
        <v>4</v>
      </c>
      <c r="GG7" s="842" t="str">
        <f t="shared" si="107"/>
        <v>4.0</v>
      </c>
      <c r="GH7" s="846">
        <v>3</v>
      </c>
      <c r="GI7" s="844">
        <v>3</v>
      </c>
      <c r="GJ7" s="197">
        <v>9.6</v>
      </c>
      <c r="GK7" s="164">
        <v>9</v>
      </c>
      <c r="GL7" s="164"/>
      <c r="GM7" s="827">
        <f t="shared" si="108"/>
        <v>9.1999999999999993</v>
      </c>
      <c r="GN7" s="839">
        <f t="shared" si="109"/>
        <v>9.1999999999999993</v>
      </c>
      <c r="GO7" s="845" t="str">
        <f t="shared" si="110"/>
        <v>9.2</v>
      </c>
      <c r="GP7" s="841" t="str">
        <f t="shared" si="111"/>
        <v>A</v>
      </c>
      <c r="GQ7" s="842">
        <f t="shared" si="112"/>
        <v>4</v>
      </c>
      <c r="GR7" s="842" t="str">
        <f t="shared" si="113"/>
        <v>4.0</v>
      </c>
      <c r="GS7" s="846">
        <v>4</v>
      </c>
      <c r="GT7" s="844">
        <v>4</v>
      </c>
      <c r="GU7" s="865">
        <v>8</v>
      </c>
      <c r="GV7" s="908">
        <v>9</v>
      </c>
      <c r="GW7" s="37"/>
      <c r="GX7" s="827">
        <f t="shared" si="114"/>
        <v>8.6</v>
      </c>
      <c r="GY7" s="839">
        <f t="shared" si="115"/>
        <v>8.6</v>
      </c>
      <c r="GZ7" s="845" t="str">
        <f t="shared" si="116"/>
        <v>8.6</v>
      </c>
      <c r="HA7" s="841" t="str">
        <f t="shared" si="117"/>
        <v>A</v>
      </c>
      <c r="HB7" s="842">
        <f t="shared" si="118"/>
        <v>4</v>
      </c>
      <c r="HC7" s="842" t="str">
        <f t="shared" si="119"/>
        <v>4.0</v>
      </c>
      <c r="HD7" s="846">
        <v>4</v>
      </c>
      <c r="HE7" s="844">
        <v>4</v>
      </c>
      <c r="HF7" s="146">
        <v>9</v>
      </c>
      <c r="HG7" s="164">
        <v>9</v>
      </c>
      <c r="HH7" s="37"/>
      <c r="HI7" s="28">
        <f t="shared" si="120"/>
        <v>9</v>
      </c>
      <c r="HJ7" s="29">
        <f t="shared" si="121"/>
        <v>9</v>
      </c>
      <c r="HK7" s="501" t="str">
        <f t="shared" si="122"/>
        <v>9.0</v>
      </c>
      <c r="HL7" s="30" t="str">
        <f t="shared" si="123"/>
        <v>A</v>
      </c>
      <c r="HM7" s="31">
        <f t="shared" si="124"/>
        <v>4</v>
      </c>
      <c r="HN7" s="31" t="str">
        <f t="shared" si="125"/>
        <v>4.0</v>
      </c>
      <c r="HO7" s="42">
        <v>4</v>
      </c>
      <c r="HP7" s="43">
        <v>4</v>
      </c>
      <c r="HQ7" s="867">
        <v>9.4</v>
      </c>
      <c r="HR7" s="958">
        <v>9</v>
      </c>
      <c r="HS7" s="736"/>
      <c r="HT7" s="827">
        <f t="shared" si="126"/>
        <v>9.1999999999999993</v>
      </c>
      <c r="HU7" s="839">
        <f t="shared" si="127"/>
        <v>9.1999999999999993</v>
      </c>
      <c r="HV7" s="845" t="str">
        <f t="shared" si="128"/>
        <v>9.2</v>
      </c>
      <c r="HW7" s="841" t="str">
        <f t="shared" si="129"/>
        <v>A</v>
      </c>
      <c r="HX7" s="842">
        <f t="shared" si="130"/>
        <v>4</v>
      </c>
      <c r="HY7" s="842" t="str">
        <f t="shared" si="131"/>
        <v>4.0</v>
      </c>
      <c r="HZ7" s="846">
        <v>5</v>
      </c>
      <c r="IA7" s="844">
        <v>5</v>
      </c>
      <c r="IB7" s="767">
        <f t="shared" si="132"/>
        <v>23</v>
      </c>
      <c r="IC7" s="82">
        <f t="shared" si="133"/>
        <v>4</v>
      </c>
      <c r="ID7" s="83" t="str">
        <f t="shared" si="134"/>
        <v>4.00</v>
      </c>
    </row>
    <row r="8" spans="1:238" x14ac:dyDescent="0.3">
      <c r="A8" s="3">
        <v>7</v>
      </c>
      <c r="B8" s="293" t="s">
        <v>304</v>
      </c>
      <c r="C8" s="293" t="s">
        <v>311</v>
      </c>
      <c r="D8" s="616" t="s">
        <v>33</v>
      </c>
      <c r="E8" s="617" t="s">
        <v>342</v>
      </c>
      <c r="F8" s="276"/>
      <c r="G8" s="288" t="s">
        <v>370</v>
      </c>
      <c r="H8" s="276" t="s">
        <v>169</v>
      </c>
      <c r="I8" s="276" t="s">
        <v>179</v>
      </c>
      <c r="J8" s="169">
        <v>5.8</v>
      </c>
      <c r="K8" s="1" t="str">
        <f t="shared" si="7"/>
        <v>C</v>
      </c>
      <c r="L8" s="2">
        <f t="shared" si="8"/>
        <v>2</v>
      </c>
      <c r="M8" s="170" t="str">
        <f t="shared" si="9"/>
        <v>2.0</v>
      </c>
      <c r="N8" s="665">
        <v>6.3</v>
      </c>
      <c r="O8" s="1" t="str">
        <f t="shared" si="10"/>
        <v>C</v>
      </c>
      <c r="P8" s="2">
        <f t="shared" si="11"/>
        <v>2</v>
      </c>
      <c r="Q8" s="170" t="str">
        <f t="shared" si="12"/>
        <v>2.0</v>
      </c>
      <c r="R8" s="408">
        <v>6.3</v>
      </c>
      <c r="S8" s="45">
        <v>4</v>
      </c>
      <c r="T8" s="45"/>
      <c r="U8" s="28">
        <f t="shared" si="13"/>
        <v>4.9000000000000004</v>
      </c>
      <c r="V8" s="29">
        <f t="shared" si="14"/>
        <v>4.9000000000000004</v>
      </c>
      <c r="W8" s="325" t="str">
        <f t="shared" si="15"/>
        <v>4.9</v>
      </c>
      <c r="X8" s="30" t="str">
        <f t="shared" si="16"/>
        <v>D</v>
      </c>
      <c r="Y8" s="31">
        <f t="shared" si="17"/>
        <v>1</v>
      </c>
      <c r="Z8" s="31" t="str">
        <f t="shared" si="18"/>
        <v>1.0</v>
      </c>
      <c r="AA8" s="42">
        <v>4</v>
      </c>
      <c r="AB8" s="43">
        <v>4</v>
      </c>
      <c r="AC8" s="180">
        <v>5.3</v>
      </c>
      <c r="AD8" s="55">
        <v>5</v>
      </c>
      <c r="AE8" s="55"/>
      <c r="AF8" s="28">
        <f t="shared" si="19"/>
        <v>5.0999999999999996</v>
      </c>
      <c r="AG8" s="29">
        <f t="shared" si="20"/>
        <v>5.0999999999999996</v>
      </c>
      <c r="AH8" s="325" t="str">
        <f t="shared" si="21"/>
        <v>5.1</v>
      </c>
      <c r="AI8" s="30" t="str">
        <f t="shared" si="22"/>
        <v>D+</v>
      </c>
      <c r="AJ8" s="31">
        <f t="shared" si="23"/>
        <v>1.5</v>
      </c>
      <c r="AK8" s="31" t="str">
        <f t="shared" si="24"/>
        <v>1.5</v>
      </c>
      <c r="AL8" s="42">
        <v>2</v>
      </c>
      <c r="AM8" s="43">
        <v>2</v>
      </c>
      <c r="AN8" s="188">
        <v>6</v>
      </c>
      <c r="AO8" s="73">
        <v>2</v>
      </c>
      <c r="AP8" s="73">
        <v>5</v>
      </c>
      <c r="AQ8" s="28">
        <f t="shared" si="25"/>
        <v>3.6</v>
      </c>
      <c r="AR8" s="29">
        <f t="shared" si="26"/>
        <v>5.4</v>
      </c>
      <c r="AS8" s="325" t="str">
        <f t="shared" si="27"/>
        <v>5.4</v>
      </c>
      <c r="AT8" s="30" t="str">
        <f t="shared" si="28"/>
        <v>D+</v>
      </c>
      <c r="AU8" s="31">
        <f t="shared" si="29"/>
        <v>1.5</v>
      </c>
      <c r="AV8" s="31" t="str">
        <f t="shared" si="30"/>
        <v>1.5</v>
      </c>
      <c r="AW8" s="42">
        <v>2</v>
      </c>
      <c r="AX8" s="43">
        <v>2</v>
      </c>
      <c r="AY8" s="188">
        <v>7</v>
      </c>
      <c r="AZ8" s="65">
        <v>5</v>
      </c>
      <c r="BA8" s="65"/>
      <c r="BB8" s="28">
        <f t="shared" si="31"/>
        <v>5.8</v>
      </c>
      <c r="BC8" s="29">
        <f t="shared" si="32"/>
        <v>5.8</v>
      </c>
      <c r="BD8" s="325" t="str">
        <f t="shared" si="33"/>
        <v>5.8</v>
      </c>
      <c r="BE8" s="30" t="str">
        <f t="shared" si="34"/>
        <v>C</v>
      </c>
      <c r="BF8" s="31">
        <f t="shared" si="35"/>
        <v>2</v>
      </c>
      <c r="BG8" s="31" t="str">
        <f t="shared" si="36"/>
        <v>2.0</v>
      </c>
      <c r="BH8" s="42">
        <v>1</v>
      </c>
      <c r="BI8" s="43">
        <v>1</v>
      </c>
      <c r="BJ8" s="212">
        <v>6.2</v>
      </c>
      <c r="BK8" s="109">
        <v>7</v>
      </c>
      <c r="BL8" s="290"/>
      <c r="BM8" s="225">
        <f t="shared" si="37"/>
        <v>6.7</v>
      </c>
      <c r="BN8" s="226">
        <f t="shared" si="38"/>
        <v>6.7</v>
      </c>
      <c r="BO8" s="342" t="str">
        <f t="shared" si="39"/>
        <v>6.7</v>
      </c>
      <c r="BP8" s="227" t="str">
        <f t="shared" si="0"/>
        <v>C+</v>
      </c>
      <c r="BQ8" s="226">
        <f t="shared" si="1"/>
        <v>2.5</v>
      </c>
      <c r="BR8" s="226" t="str">
        <f t="shared" si="2"/>
        <v>2.5</v>
      </c>
      <c r="BS8" s="157">
        <v>3</v>
      </c>
      <c r="BT8" s="43">
        <v>3</v>
      </c>
      <c r="BU8" s="411">
        <v>7.2</v>
      </c>
      <c r="BV8" s="147">
        <v>9</v>
      </c>
      <c r="BW8" s="493"/>
      <c r="BX8" s="225">
        <f t="shared" si="40"/>
        <v>8.3000000000000007</v>
      </c>
      <c r="BY8" s="226">
        <f t="shared" si="41"/>
        <v>8.3000000000000007</v>
      </c>
      <c r="BZ8" s="342" t="str">
        <f t="shared" si="42"/>
        <v>8.3</v>
      </c>
      <c r="CA8" s="227" t="str">
        <f t="shared" si="3"/>
        <v>B+</v>
      </c>
      <c r="CB8" s="226">
        <f t="shared" si="4"/>
        <v>3.5</v>
      </c>
      <c r="CC8" s="226" t="str">
        <f t="shared" si="5"/>
        <v>3.5</v>
      </c>
      <c r="CD8" s="157">
        <v>3</v>
      </c>
      <c r="CE8" s="43">
        <v>3</v>
      </c>
      <c r="CF8" s="181">
        <v>5.2</v>
      </c>
      <c r="CG8" s="93">
        <v>7</v>
      </c>
      <c r="CH8" s="93"/>
      <c r="CI8" s="28">
        <f t="shared" si="43"/>
        <v>6.3</v>
      </c>
      <c r="CJ8" s="29">
        <f t="shared" si="44"/>
        <v>6.3</v>
      </c>
      <c r="CK8" s="325" t="str">
        <f t="shared" si="45"/>
        <v>6.3</v>
      </c>
      <c r="CL8" s="30" t="str">
        <f t="shared" si="46"/>
        <v>C</v>
      </c>
      <c r="CM8" s="31">
        <f t="shared" si="47"/>
        <v>2</v>
      </c>
      <c r="CN8" s="31" t="str">
        <f t="shared" si="6"/>
        <v>2.0</v>
      </c>
      <c r="CO8" s="42">
        <v>2</v>
      </c>
      <c r="CP8" s="43">
        <v>2</v>
      </c>
      <c r="CQ8" s="84">
        <f t="shared" si="48"/>
        <v>17</v>
      </c>
      <c r="CR8" s="87">
        <f t="shared" si="49"/>
        <v>2</v>
      </c>
      <c r="CS8" s="88" t="str">
        <f t="shared" si="50"/>
        <v>2.00</v>
      </c>
      <c r="CT8" s="64" t="str">
        <f t="shared" si="51"/>
        <v>Lên lớp</v>
      </c>
      <c r="CU8" s="128">
        <f t="shared" si="52"/>
        <v>17</v>
      </c>
      <c r="CV8" s="129">
        <f t="shared" si="53"/>
        <v>2</v>
      </c>
      <c r="CW8" s="64" t="str">
        <f t="shared" si="54"/>
        <v>Lên lớp</v>
      </c>
      <c r="CX8" s="504"/>
      <c r="CY8" s="48">
        <v>6</v>
      </c>
      <c r="CZ8" s="70">
        <v>6</v>
      </c>
      <c r="DA8" s="70"/>
      <c r="DB8" s="28">
        <f t="shared" si="55"/>
        <v>6</v>
      </c>
      <c r="DC8" s="29">
        <f t="shared" si="56"/>
        <v>6</v>
      </c>
      <c r="DD8" s="501" t="str">
        <f t="shared" si="57"/>
        <v>6.0</v>
      </c>
      <c r="DE8" s="30" t="str">
        <f t="shared" si="58"/>
        <v>C</v>
      </c>
      <c r="DF8" s="31">
        <f t="shared" si="59"/>
        <v>2</v>
      </c>
      <c r="DG8" s="31" t="str">
        <f t="shared" si="60"/>
        <v>2.0</v>
      </c>
      <c r="DH8" s="42">
        <v>4</v>
      </c>
      <c r="DI8" s="43">
        <v>4</v>
      </c>
      <c r="DJ8" s="407">
        <v>0</v>
      </c>
      <c r="DK8" s="55"/>
      <c r="DL8" s="55"/>
      <c r="DM8" s="28">
        <f t="shared" si="61"/>
        <v>0</v>
      </c>
      <c r="DN8" s="29">
        <f t="shared" si="62"/>
        <v>0</v>
      </c>
      <c r="DO8" s="501" t="str">
        <f t="shared" si="63"/>
        <v>0.0</v>
      </c>
      <c r="DP8" s="30" t="str">
        <f t="shared" si="64"/>
        <v>F</v>
      </c>
      <c r="DQ8" s="31">
        <f t="shared" si="65"/>
        <v>0</v>
      </c>
      <c r="DR8" s="31" t="str">
        <f t="shared" si="66"/>
        <v>0.0</v>
      </c>
      <c r="DS8" s="42">
        <v>2</v>
      </c>
      <c r="DT8" s="43"/>
      <c r="DU8" s="611">
        <v>0.9</v>
      </c>
      <c r="DV8" s="55"/>
      <c r="DW8" s="55"/>
      <c r="DX8" s="28">
        <f t="shared" si="67"/>
        <v>0.4</v>
      </c>
      <c r="DY8" s="29">
        <f t="shared" si="68"/>
        <v>0.4</v>
      </c>
      <c r="DZ8" s="501" t="str">
        <f t="shared" si="69"/>
        <v>0.4</v>
      </c>
      <c r="EA8" s="30" t="str">
        <f t="shared" si="70"/>
        <v>F</v>
      </c>
      <c r="EB8" s="31">
        <f t="shared" si="71"/>
        <v>0</v>
      </c>
      <c r="EC8" s="31" t="str">
        <f t="shared" si="72"/>
        <v>0.0</v>
      </c>
      <c r="ED8" s="42">
        <v>4</v>
      </c>
      <c r="EE8" s="43"/>
      <c r="EF8" s="48">
        <v>6.4</v>
      </c>
      <c r="EG8" s="70">
        <v>3</v>
      </c>
      <c r="EH8" s="70"/>
      <c r="EI8" s="28">
        <f t="shared" si="73"/>
        <v>4.4000000000000004</v>
      </c>
      <c r="EJ8" s="29">
        <f t="shared" si="74"/>
        <v>4.4000000000000004</v>
      </c>
      <c r="EK8" s="501" t="str">
        <f t="shared" si="75"/>
        <v>4.4</v>
      </c>
      <c r="EL8" s="30" t="str">
        <f t="shared" si="76"/>
        <v>D</v>
      </c>
      <c r="EM8" s="31">
        <f t="shared" si="77"/>
        <v>1</v>
      </c>
      <c r="EN8" s="31" t="str">
        <f t="shared" si="78"/>
        <v>1.0</v>
      </c>
      <c r="EO8" s="42">
        <v>3</v>
      </c>
      <c r="EP8" s="43">
        <v>3</v>
      </c>
      <c r="EQ8" s="48">
        <v>7.5</v>
      </c>
      <c r="ER8" s="602">
        <v>5</v>
      </c>
      <c r="ES8" s="602"/>
      <c r="ET8" s="28">
        <f t="shared" si="79"/>
        <v>6</v>
      </c>
      <c r="EU8" s="29">
        <f t="shared" si="80"/>
        <v>6</v>
      </c>
      <c r="EV8" s="501" t="str">
        <f t="shared" si="81"/>
        <v>6.0</v>
      </c>
      <c r="EW8" s="30" t="str">
        <f t="shared" si="82"/>
        <v>C</v>
      </c>
      <c r="EX8" s="31">
        <f t="shared" si="83"/>
        <v>2</v>
      </c>
      <c r="EY8" s="31" t="str">
        <f t="shared" si="84"/>
        <v>2.0</v>
      </c>
      <c r="EZ8" s="42">
        <v>2</v>
      </c>
      <c r="FA8" s="43">
        <v>2</v>
      </c>
      <c r="FB8" s="694">
        <f t="shared" si="85"/>
        <v>15</v>
      </c>
      <c r="FC8" s="695">
        <f t="shared" si="86"/>
        <v>1</v>
      </c>
      <c r="FD8" s="696" t="str">
        <f t="shared" si="87"/>
        <v>1.00</v>
      </c>
      <c r="FE8" s="697" t="str">
        <f t="shared" si="88"/>
        <v>Lên lớp</v>
      </c>
      <c r="FF8" s="698">
        <f t="shared" si="89"/>
        <v>32</v>
      </c>
      <c r="FG8" s="695">
        <f t="shared" si="90"/>
        <v>1.53125</v>
      </c>
      <c r="FH8" s="696" t="str">
        <f t="shared" si="91"/>
        <v>1.53</v>
      </c>
      <c r="FI8" s="699">
        <f t="shared" si="92"/>
        <v>26</v>
      </c>
      <c r="FJ8" s="700">
        <f t="shared" si="93"/>
        <v>5.8923076923076918</v>
      </c>
      <c r="FK8" s="701">
        <f t="shared" si="94"/>
        <v>1.8846153846153846</v>
      </c>
      <c r="FL8" s="738" t="str">
        <f t="shared" si="95"/>
        <v>Lên lớp</v>
      </c>
      <c r="FM8" s="903"/>
      <c r="FN8" s="951">
        <v>2</v>
      </c>
      <c r="FO8" s="958"/>
      <c r="FP8" s="955"/>
      <c r="FQ8" s="827">
        <f t="shared" si="96"/>
        <v>0.8</v>
      </c>
      <c r="FR8" s="839">
        <f t="shared" si="97"/>
        <v>0.8</v>
      </c>
      <c r="FS8" s="845" t="str">
        <f t="shared" si="98"/>
        <v>0.8</v>
      </c>
      <c r="FT8" s="841" t="str">
        <f t="shared" si="99"/>
        <v>F</v>
      </c>
      <c r="FU8" s="842">
        <f t="shared" si="100"/>
        <v>0</v>
      </c>
      <c r="FV8" s="842" t="str">
        <f t="shared" si="101"/>
        <v>0.0</v>
      </c>
      <c r="FW8" s="846">
        <v>3</v>
      </c>
      <c r="FX8" s="844"/>
      <c r="FY8" s="865">
        <v>5.2</v>
      </c>
      <c r="FZ8" s="908">
        <v>5</v>
      </c>
      <c r="GA8" s="37"/>
      <c r="GB8" s="827">
        <f t="shared" si="102"/>
        <v>5.0999999999999996</v>
      </c>
      <c r="GC8" s="839">
        <f t="shared" si="103"/>
        <v>5.0999999999999996</v>
      </c>
      <c r="GD8" s="845" t="str">
        <f t="shared" si="104"/>
        <v>5.1</v>
      </c>
      <c r="GE8" s="841" t="str">
        <f t="shared" si="105"/>
        <v>D+</v>
      </c>
      <c r="GF8" s="842">
        <f t="shared" si="106"/>
        <v>1.5</v>
      </c>
      <c r="GG8" s="842" t="str">
        <f t="shared" si="107"/>
        <v>1.5</v>
      </c>
      <c r="GH8" s="846">
        <v>3</v>
      </c>
      <c r="GI8" s="844">
        <v>3</v>
      </c>
      <c r="GJ8" s="197">
        <v>5</v>
      </c>
      <c r="GK8" s="954"/>
      <c r="GL8" s="164">
        <v>5</v>
      </c>
      <c r="GM8" s="827">
        <f t="shared" si="108"/>
        <v>2</v>
      </c>
      <c r="GN8" s="839">
        <f t="shared" si="109"/>
        <v>5</v>
      </c>
      <c r="GO8" s="845" t="str">
        <f t="shared" si="110"/>
        <v>5.0</v>
      </c>
      <c r="GP8" s="841" t="str">
        <f t="shared" si="111"/>
        <v>D+</v>
      </c>
      <c r="GQ8" s="842">
        <f t="shared" si="112"/>
        <v>1.5</v>
      </c>
      <c r="GR8" s="842" t="str">
        <f t="shared" si="113"/>
        <v>1.5</v>
      </c>
      <c r="GS8" s="846">
        <v>4</v>
      </c>
      <c r="GT8" s="844">
        <v>4</v>
      </c>
      <c r="GU8" s="865">
        <v>5.2</v>
      </c>
      <c r="GV8" s="908">
        <v>6</v>
      </c>
      <c r="GW8" s="37"/>
      <c r="GX8" s="827">
        <f t="shared" si="114"/>
        <v>5.7</v>
      </c>
      <c r="GY8" s="839">
        <f t="shared" si="115"/>
        <v>5.7</v>
      </c>
      <c r="GZ8" s="845" t="str">
        <f t="shared" si="116"/>
        <v>5.7</v>
      </c>
      <c r="HA8" s="841" t="str">
        <f t="shared" si="117"/>
        <v>C</v>
      </c>
      <c r="HB8" s="842">
        <f t="shared" si="118"/>
        <v>2</v>
      </c>
      <c r="HC8" s="842" t="str">
        <f t="shared" si="119"/>
        <v>2.0</v>
      </c>
      <c r="HD8" s="846">
        <v>4</v>
      </c>
      <c r="HE8" s="844">
        <v>4</v>
      </c>
      <c r="HF8" s="146">
        <v>5</v>
      </c>
      <c r="HG8" s="164">
        <v>5</v>
      </c>
      <c r="HH8" s="37"/>
      <c r="HI8" s="28">
        <f t="shared" si="120"/>
        <v>5</v>
      </c>
      <c r="HJ8" s="29">
        <f t="shared" si="121"/>
        <v>5</v>
      </c>
      <c r="HK8" s="501" t="str">
        <f t="shared" si="122"/>
        <v>5.0</v>
      </c>
      <c r="HL8" s="30" t="str">
        <f t="shared" si="123"/>
        <v>D+</v>
      </c>
      <c r="HM8" s="31">
        <f t="shared" si="124"/>
        <v>1.5</v>
      </c>
      <c r="HN8" s="31" t="str">
        <f t="shared" si="125"/>
        <v>1.5</v>
      </c>
      <c r="HO8" s="42">
        <v>4</v>
      </c>
      <c r="HP8" s="43">
        <v>4</v>
      </c>
      <c r="HQ8" s="867">
        <v>5.4</v>
      </c>
      <c r="HR8" s="958">
        <v>5</v>
      </c>
      <c r="HS8" s="736"/>
      <c r="HT8" s="827">
        <f t="shared" si="126"/>
        <v>5.2</v>
      </c>
      <c r="HU8" s="839">
        <f t="shared" si="127"/>
        <v>5.2</v>
      </c>
      <c r="HV8" s="845" t="str">
        <f t="shared" si="128"/>
        <v>5.2</v>
      </c>
      <c r="HW8" s="841" t="str">
        <f t="shared" si="129"/>
        <v>D+</v>
      </c>
      <c r="HX8" s="842">
        <f t="shared" si="130"/>
        <v>1.5</v>
      </c>
      <c r="HY8" s="842" t="str">
        <f t="shared" si="131"/>
        <v>1.5</v>
      </c>
      <c r="HZ8" s="846">
        <v>5</v>
      </c>
      <c r="IA8" s="844">
        <v>5</v>
      </c>
      <c r="IB8" s="767">
        <f t="shared" si="132"/>
        <v>23</v>
      </c>
      <c r="IC8" s="82">
        <f t="shared" si="133"/>
        <v>1.3913043478260869</v>
      </c>
      <c r="ID8" s="83" t="str">
        <f t="shared" si="134"/>
        <v>1.39</v>
      </c>
    </row>
    <row r="9" spans="1:238" x14ac:dyDescent="0.3">
      <c r="A9" s="3">
        <v>8</v>
      </c>
      <c r="B9" s="293" t="s">
        <v>304</v>
      </c>
      <c r="C9" s="293" t="s">
        <v>312</v>
      </c>
      <c r="D9" s="286" t="s">
        <v>138</v>
      </c>
      <c r="E9" s="287" t="s">
        <v>13</v>
      </c>
      <c r="F9" s="276"/>
      <c r="G9" s="288" t="s">
        <v>371</v>
      </c>
      <c r="H9" s="276" t="s">
        <v>23</v>
      </c>
      <c r="I9" s="276" t="s">
        <v>179</v>
      </c>
      <c r="J9" s="169">
        <v>7.2</v>
      </c>
      <c r="K9" s="1" t="str">
        <f t="shared" si="7"/>
        <v>B</v>
      </c>
      <c r="L9" s="2">
        <f t="shared" si="8"/>
        <v>3</v>
      </c>
      <c r="M9" s="170" t="str">
        <f t="shared" si="9"/>
        <v>3.0</v>
      </c>
      <c r="N9" s="665">
        <v>7</v>
      </c>
      <c r="O9" s="1" t="str">
        <f t="shared" si="10"/>
        <v>B</v>
      </c>
      <c r="P9" s="2">
        <f t="shared" si="11"/>
        <v>3</v>
      </c>
      <c r="Q9" s="170" t="str">
        <f t="shared" si="12"/>
        <v>3.0</v>
      </c>
      <c r="R9" s="408">
        <v>7</v>
      </c>
      <c r="S9" s="45">
        <v>5</v>
      </c>
      <c r="T9" s="45"/>
      <c r="U9" s="28">
        <f t="shared" si="13"/>
        <v>5.8</v>
      </c>
      <c r="V9" s="29">
        <f t="shared" si="14"/>
        <v>5.8</v>
      </c>
      <c r="W9" s="325" t="str">
        <f t="shared" si="15"/>
        <v>5.8</v>
      </c>
      <c r="X9" s="30" t="str">
        <f t="shared" si="16"/>
        <v>C</v>
      </c>
      <c r="Y9" s="31">
        <f t="shared" si="17"/>
        <v>2</v>
      </c>
      <c r="Z9" s="31" t="str">
        <f t="shared" si="18"/>
        <v>2.0</v>
      </c>
      <c r="AA9" s="42">
        <v>4</v>
      </c>
      <c r="AB9" s="43">
        <v>4</v>
      </c>
      <c r="AC9" s="180">
        <v>7.7</v>
      </c>
      <c r="AD9" s="55">
        <v>8</v>
      </c>
      <c r="AE9" s="55"/>
      <c r="AF9" s="28">
        <f t="shared" si="19"/>
        <v>7.9</v>
      </c>
      <c r="AG9" s="29">
        <f t="shared" si="20"/>
        <v>7.9</v>
      </c>
      <c r="AH9" s="325" t="str">
        <f t="shared" si="21"/>
        <v>7.9</v>
      </c>
      <c r="AI9" s="30" t="str">
        <f t="shared" si="22"/>
        <v>B</v>
      </c>
      <c r="AJ9" s="31">
        <f t="shared" si="23"/>
        <v>3</v>
      </c>
      <c r="AK9" s="31" t="str">
        <f t="shared" si="24"/>
        <v>3.0</v>
      </c>
      <c r="AL9" s="42">
        <v>2</v>
      </c>
      <c r="AM9" s="43">
        <v>2</v>
      </c>
      <c r="AN9" s="188">
        <v>6.3</v>
      </c>
      <c r="AO9" s="73">
        <v>8</v>
      </c>
      <c r="AP9" s="73"/>
      <c r="AQ9" s="28">
        <f t="shared" si="25"/>
        <v>7.3</v>
      </c>
      <c r="AR9" s="29">
        <f t="shared" si="26"/>
        <v>7.3</v>
      </c>
      <c r="AS9" s="325" t="str">
        <f t="shared" si="27"/>
        <v>7.3</v>
      </c>
      <c r="AT9" s="30" t="str">
        <f t="shared" si="28"/>
        <v>B</v>
      </c>
      <c r="AU9" s="31">
        <f t="shared" si="29"/>
        <v>3</v>
      </c>
      <c r="AV9" s="31" t="str">
        <f t="shared" si="30"/>
        <v>3.0</v>
      </c>
      <c r="AW9" s="42">
        <v>2</v>
      </c>
      <c r="AX9" s="43">
        <v>2</v>
      </c>
      <c r="AY9" s="188">
        <v>7</v>
      </c>
      <c r="AZ9" s="65">
        <v>4</v>
      </c>
      <c r="BA9" s="65"/>
      <c r="BB9" s="28">
        <f t="shared" si="31"/>
        <v>5.2</v>
      </c>
      <c r="BC9" s="29">
        <f t="shared" si="32"/>
        <v>5.2</v>
      </c>
      <c r="BD9" s="325" t="str">
        <f t="shared" si="33"/>
        <v>5.2</v>
      </c>
      <c r="BE9" s="30" t="str">
        <f t="shared" si="34"/>
        <v>D+</v>
      </c>
      <c r="BF9" s="31">
        <f t="shared" si="35"/>
        <v>1.5</v>
      </c>
      <c r="BG9" s="31" t="str">
        <f t="shared" si="36"/>
        <v>1.5</v>
      </c>
      <c r="BH9" s="42">
        <v>1</v>
      </c>
      <c r="BI9" s="43">
        <v>1</v>
      </c>
      <c r="BJ9" s="212">
        <v>8</v>
      </c>
      <c r="BK9" s="109">
        <v>8</v>
      </c>
      <c r="BL9" s="109"/>
      <c r="BM9" s="225">
        <f t="shared" si="37"/>
        <v>8</v>
      </c>
      <c r="BN9" s="226">
        <f t="shared" si="38"/>
        <v>8</v>
      </c>
      <c r="BO9" s="342" t="str">
        <f t="shared" si="39"/>
        <v>8.0</v>
      </c>
      <c r="BP9" s="227" t="str">
        <f t="shared" si="0"/>
        <v>B+</v>
      </c>
      <c r="BQ9" s="226">
        <f t="shared" si="1"/>
        <v>3.5</v>
      </c>
      <c r="BR9" s="226" t="str">
        <f t="shared" si="2"/>
        <v>3.5</v>
      </c>
      <c r="BS9" s="157">
        <v>3</v>
      </c>
      <c r="BT9" s="43">
        <v>3</v>
      </c>
      <c r="BU9" s="411">
        <v>6.8</v>
      </c>
      <c r="BV9" s="147">
        <v>6</v>
      </c>
      <c r="BW9" s="493"/>
      <c r="BX9" s="225">
        <f t="shared" si="40"/>
        <v>6.3</v>
      </c>
      <c r="BY9" s="226">
        <f t="shared" si="41"/>
        <v>6.3</v>
      </c>
      <c r="BZ9" s="342" t="str">
        <f t="shared" si="42"/>
        <v>6.3</v>
      </c>
      <c r="CA9" s="227" t="str">
        <f t="shared" si="3"/>
        <v>C</v>
      </c>
      <c r="CB9" s="226">
        <f t="shared" si="4"/>
        <v>2</v>
      </c>
      <c r="CC9" s="226" t="str">
        <f t="shared" si="5"/>
        <v>2.0</v>
      </c>
      <c r="CD9" s="157">
        <v>3</v>
      </c>
      <c r="CE9" s="43">
        <v>3</v>
      </c>
      <c r="CF9" s="181">
        <v>7.6</v>
      </c>
      <c r="CG9" s="93">
        <v>7</v>
      </c>
      <c r="CH9" s="93"/>
      <c r="CI9" s="28">
        <f t="shared" si="43"/>
        <v>7.2</v>
      </c>
      <c r="CJ9" s="29">
        <f t="shared" si="44"/>
        <v>7.2</v>
      </c>
      <c r="CK9" s="325" t="str">
        <f t="shared" si="45"/>
        <v>7.2</v>
      </c>
      <c r="CL9" s="30" t="str">
        <f t="shared" si="46"/>
        <v>B</v>
      </c>
      <c r="CM9" s="31">
        <f t="shared" si="47"/>
        <v>3</v>
      </c>
      <c r="CN9" s="31" t="str">
        <f t="shared" si="6"/>
        <v>3.0</v>
      </c>
      <c r="CO9" s="42">
        <v>2</v>
      </c>
      <c r="CP9" s="43">
        <v>2</v>
      </c>
      <c r="CQ9" s="84">
        <f t="shared" si="48"/>
        <v>17</v>
      </c>
      <c r="CR9" s="87">
        <f t="shared" si="49"/>
        <v>2.5882352941176472</v>
      </c>
      <c r="CS9" s="88" t="str">
        <f t="shared" si="50"/>
        <v>2.59</v>
      </c>
      <c r="CT9" s="64" t="str">
        <f t="shared" si="51"/>
        <v>Lên lớp</v>
      </c>
      <c r="CU9" s="128">
        <f t="shared" si="52"/>
        <v>17</v>
      </c>
      <c r="CV9" s="129">
        <f t="shared" si="53"/>
        <v>2.5882352941176472</v>
      </c>
      <c r="CW9" s="64" t="str">
        <f t="shared" si="54"/>
        <v>Lên lớp</v>
      </c>
      <c r="CX9" s="504"/>
      <c r="CY9" s="48">
        <v>7.5</v>
      </c>
      <c r="CZ9" s="70">
        <v>8</v>
      </c>
      <c r="DA9" s="70"/>
      <c r="DB9" s="28">
        <f t="shared" si="55"/>
        <v>7.8</v>
      </c>
      <c r="DC9" s="29">
        <f t="shared" si="56"/>
        <v>7.8</v>
      </c>
      <c r="DD9" s="501" t="str">
        <f t="shared" si="57"/>
        <v>7.8</v>
      </c>
      <c r="DE9" s="30" t="str">
        <f t="shared" si="58"/>
        <v>B</v>
      </c>
      <c r="DF9" s="31">
        <f t="shared" si="59"/>
        <v>3</v>
      </c>
      <c r="DG9" s="31" t="str">
        <f t="shared" si="60"/>
        <v>3.0</v>
      </c>
      <c r="DH9" s="42">
        <v>4</v>
      </c>
      <c r="DI9" s="43">
        <v>4</v>
      </c>
      <c r="DJ9" s="48">
        <v>5.8</v>
      </c>
      <c r="DK9" s="55">
        <v>7</v>
      </c>
      <c r="DL9" s="55"/>
      <c r="DM9" s="28">
        <f t="shared" si="61"/>
        <v>6.5</v>
      </c>
      <c r="DN9" s="29">
        <f t="shared" si="62"/>
        <v>6.5</v>
      </c>
      <c r="DO9" s="501" t="str">
        <f t="shared" si="63"/>
        <v>6.5</v>
      </c>
      <c r="DP9" s="30" t="str">
        <f t="shared" si="64"/>
        <v>C+</v>
      </c>
      <c r="DQ9" s="31">
        <f t="shared" si="65"/>
        <v>2.5</v>
      </c>
      <c r="DR9" s="31" t="str">
        <f t="shared" si="66"/>
        <v>2.5</v>
      </c>
      <c r="DS9" s="42">
        <v>2</v>
      </c>
      <c r="DT9" s="43">
        <v>2</v>
      </c>
      <c r="DU9" s="610">
        <v>7.1</v>
      </c>
      <c r="DV9" s="55">
        <v>6</v>
      </c>
      <c r="DW9" s="55"/>
      <c r="DX9" s="28">
        <f t="shared" si="67"/>
        <v>6.4</v>
      </c>
      <c r="DY9" s="29">
        <f t="shared" si="68"/>
        <v>6.4</v>
      </c>
      <c r="DZ9" s="501" t="str">
        <f t="shared" si="69"/>
        <v>6.4</v>
      </c>
      <c r="EA9" s="30" t="str">
        <f t="shared" si="70"/>
        <v>C</v>
      </c>
      <c r="EB9" s="31">
        <f t="shared" si="71"/>
        <v>2</v>
      </c>
      <c r="EC9" s="31" t="str">
        <f t="shared" si="72"/>
        <v>2.0</v>
      </c>
      <c r="ED9" s="42">
        <v>4</v>
      </c>
      <c r="EE9" s="43">
        <v>4</v>
      </c>
      <c r="EF9" s="48">
        <v>6.6</v>
      </c>
      <c r="EG9" s="70">
        <v>7</v>
      </c>
      <c r="EH9" s="70"/>
      <c r="EI9" s="28">
        <f t="shared" si="73"/>
        <v>6.8</v>
      </c>
      <c r="EJ9" s="29">
        <f t="shared" si="74"/>
        <v>6.8</v>
      </c>
      <c r="EK9" s="501" t="str">
        <f t="shared" si="75"/>
        <v>6.8</v>
      </c>
      <c r="EL9" s="30" t="str">
        <f t="shared" si="76"/>
        <v>C+</v>
      </c>
      <c r="EM9" s="31">
        <f t="shared" si="77"/>
        <v>2.5</v>
      </c>
      <c r="EN9" s="31" t="str">
        <f t="shared" si="78"/>
        <v>2.5</v>
      </c>
      <c r="EO9" s="42">
        <v>3</v>
      </c>
      <c r="EP9" s="43">
        <v>3</v>
      </c>
      <c r="EQ9" s="48">
        <v>7</v>
      </c>
      <c r="ER9" s="602">
        <v>8</v>
      </c>
      <c r="ES9" s="602"/>
      <c r="ET9" s="28">
        <f t="shared" si="79"/>
        <v>7.6</v>
      </c>
      <c r="EU9" s="29">
        <f t="shared" si="80"/>
        <v>7.6</v>
      </c>
      <c r="EV9" s="501" t="str">
        <f t="shared" si="81"/>
        <v>7.6</v>
      </c>
      <c r="EW9" s="30" t="str">
        <f t="shared" si="82"/>
        <v>B</v>
      </c>
      <c r="EX9" s="31">
        <f t="shared" si="83"/>
        <v>3</v>
      </c>
      <c r="EY9" s="31" t="str">
        <f t="shared" si="84"/>
        <v>3.0</v>
      </c>
      <c r="EZ9" s="42">
        <v>2</v>
      </c>
      <c r="FA9" s="43">
        <v>2</v>
      </c>
      <c r="FB9" s="694">
        <f t="shared" si="85"/>
        <v>15</v>
      </c>
      <c r="FC9" s="695">
        <f t="shared" si="86"/>
        <v>2.5666666666666669</v>
      </c>
      <c r="FD9" s="696" t="str">
        <f t="shared" si="87"/>
        <v>2.57</v>
      </c>
      <c r="FE9" s="697" t="str">
        <f t="shared" si="88"/>
        <v>Lên lớp</v>
      </c>
      <c r="FF9" s="698">
        <f t="shared" si="89"/>
        <v>32</v>
      </c>
      <c r="FG9" s="695">
        <f t="shared" si="90"/>
        <v>2.578125</v>
      </c>
      <c r="FH9" s="696" t="str">
        <f t="shared" si="91"/>
        <v>2.58</v>
      </c>
      <c r="FI9" s="699">
        <f t="shared" si="92"/>
        <v>32</v>
      </c>
      <c r="FJ9" s="700">
        <f t="shared" si="93"/>
        <v>6.9218749999999991</v>
      </c>
      <c r="FK9" s="701">
        <f t="shared" si="94"/>
        <v>2.578125</v>
      </c>
      <c r="FL9" s="738" t="str">
        <f t="shared" si="95"/>
        <v>Lên lớp</v>
      </c>
      <c r="FM9" s="903"/>
      <c r="FN9" s="867">
        <v>6</v>
      </c>
      <c r="FO9" s="958">
        <v>6</v>
      </c>
      <c r="FP9" s="955"/>
      <c r="FQ9" s="827">
        <f t="shared" si="96"/>
        <v>6</v>
      </c>
      <c r="FR9" s="839">
        <f t="shared" si="97"/>
        <v>6</v>
      </c>
      <c r="FS9" s="845" t="str">
        <f t="shared" si="98"/>
        <v>6.0</v>
      </c>
      <c r="FT9" s="841" t="str">
        <f t="shared" si="99"/>
        <v>C</v>
      </c>
      <c r="FU9" s="842">
        <f t="shared" si="100"/>
        <v>2</v>
      </c>
      <c r="FV9" s="842" t="str">
        <f t="shared" si="101"/>
        <v>2.0</v>
      </c>
      <c r="FW9" s="846">
        <v>3</v>
      </c>
      <c r="FX9" s="844">
        <v>3</v>
      </c>
      <c r="FY9" s="865">
        <v>5.6</v>
      </c>
      <c r="FZ9" s="908">
        <v>7</v>
      </c>
      <c r="GA9" s="37"/>
      <c r="GB9" s="827">
        <f t="shared" si="102"/>
        <v>6.4</v>
      </c>
      <c r="GC9" s="839">
        <f t="shared" si="103"/>
        <v>6.4</v>
      </c>
      <c r="GD9" s="845" t="str">
        <f t="shared" si="104"/>
        <v>6.4</v>
      </c>
      <c r="GE9" s="841" t="str">
        <f t="shared" si="105"/>
        <v>C</v>
      </c>
      <c r="GF9" s="842">
        <f t="shared" si="106"/>
        <v>2</v>
      </c>
      <c r="GG9" s="842" t="str">
        <f t="shared" si="107"/>
        <v>2.0</v>
      </c>
      <c r="GH9" s="846">
        <v>3</v>
      </c>
      <c r="GI9" s="844">
        <v>3</v>
      </c>
      <c r="GJ9" s="197">
        <v>6.3</v>
      </c>
      <c r="GK9" s="164">
        <v>6</v>
      </c>
      <c r="GL9" s="164"/>
      <c r="GM9" s="827">
        <f t="shared" si="108"/>
        <v>6.1</v>
      </c>
      <c r="GN9" s="839">
        <f t="shared" si="109"/>
        <v>6.1</v>
      </c>
      <c r="GO9" s="845" t="str">
        <f t="shared" si="110"/>
        <v>6.1</v>
      </c>
      <c r="GP9" s="841" t="str">
        <f t="shared" si="111"/>
        <v>C</v>
      </c>
      <c r="GQ9" s="842">
        <f t="shared" si="112"/>
        <v>2</v>
      </c>
      <c r="GR9" s="842" t="str">
        <f t="shared" si="113"/>
        <v>2.0</v>
      </c>
      <c r="GS9" s="846">
        <v>4</v>
      </c>
      <c r="GT9" s="844">
        <v>4</v>
      </c>
      <c r="GU9" s="865">
        <v>7</v>
      </c>
      <c r="GV9" s="908">
        <v>7</v>
      </c>
      <c r="GW9" s="37"/>
      <c r="GX9" s="827">
        <f t="shared" si="114"/>
        <v>7</v>
      </c>
      <c r="GY9" s="839">
        <f t="shared" si="115"/>
        <v>7</v>
      </c>
      <c r="GZ9" s="845" t="str">
        <f t="shared" si="116"/>
        <v>7.0</v>
      </c>
      <c r="HA9" s="841" t="str">
        <f t="shared" si="117"/>
        <v>B</v>
      </c>
      <c r="HB9" s="842">
        <f t="shared" si="118"/>
        <v>3</v>
      </c>
      <c r="HC9" s="842" t="str">
        <f t="shared" si="119"/>
        <v>3.0</v>
      </c>
      <c r="HD9" s="846">
        <v>4</v>
      </c>
      <c r="HE9" s="844">
        <v>4</v>
      </c>
      <c r="HF9" s="146">
        <v>6.4</v>
      </c>
      <c r="HG9" s="164">
        <v>6</v>
      </c>
      <c r="HH9" s="37"/>
      <c r="HI9" s="28">
        <f t="shared" si="120"/>
        <v>6.2</v>
      </c>
      <c r="HJ9" s="29">
        <f t="shared" si="121"/>
        <v>6.2</v>
      </c>
      <c r="HK9" s="501" t="str">
        <f t="shared" si="122"/>
        <v>6.2</v>
      </c>
      <c r="HL9" s="30" t="str">
        <f t="shared" si="123"/>
        <v>C</v>
      </c>
      <c r="HM9" s="31">
        <f t="shared" si="124"/>
        <v>2</v>
      </c>
      <c r="HN9" s="31" t="str">
        <f t="shared" si="125"/>
        <v>2.0</v>
      </c>
      <c r="HO9" s="42">
        <v>4</v>
      </c>
      <c r="HP9" s="43">
        <v>4</v>
      </c>
      <c r="HQ9" s="867">
        <v>5.6</v>
      </c>
      <c r="HR9" s="958">
        <v>6</v>
      </c>
      <c r="HS9" s="736"/>
      <c r="HT9" s="827">
        <f t="shared" si="126"/>
        <v>5.8</v>
      </c>
      <c r="HU9" s="839">
        <f t="shared" si="127"/>
        <v>5.8</v>
      </c>
      <c r="HV9" s="845" t="str">
        <f t="shared" si="128"/>
        <v>5.8</v>
      </c>
      <c r="HW9" s="841" t="str">
        <f t="shared" si="129"/>
        <v>C</v>
      </c>
      <c r="HX9" s="842">
        <f t="shared" si="130"/>
        <v>2</v>
      </c>
      <c r="HY9" s="842" t="str">
        <f t="shared" si="131"/>
        <v>2.0</v>
      </c>
      <c r="HZ9" s="846">
        <v>5</v>
      </c>
      <c r="IA9" s="844">
        <v>5</v>
      </c>
      <c r="IB9" s="767">
        <f t="shared" si="132"/>
        <v>23</v>
      </c>
      <c r="IC9" s="82">
        <f t="shared" si="133"/>
        <v>2.1739130434782608</v>
      </c>
      <c r="ID9" s="83" t="str">
        <f t="shared" si="134"/>
        <v>2.17</v>
      </c>
    </row>
    <row r="10" spans="1:238" x14ac:dyDescent="0.3">
      <c r="A10" s="3">
        <v>9</v>
      </c>
      <c r="B10" s="293" t="s">
        <v>304</v>
      </c>
      <c r="C10" s="293" t="s">
        <v>313</v>
      </c>
      <c r="D10" s="286" t="s">
        <v>343</v>
      </c>
      <c r="E10" s="287" t="s">
        <v>56</v>
      </c>
      <c r="F10" s="276"/>
      <c r="G10" s="288" t="s">
        <v>372</v>
      </c>
      <c r="H10" s="276" t="s">
        <v>23</v>
      </c>
      <c r="I10" s="276" t="s">
        <v>179</v>
      </c>
      <c r="J10" s="169">
        <v>7.2</v>
      </c>
      <c r="K10" s="1" t="str">
        <f t="shared" si="7"/>
        <v>B</v>
      </c>
      <c r="L10" s="2">
        <f t="shared" si="8"/>
        <v>3</v>
      </c>
      <c r="M10" s="170" t="str">
        <f t="shared" si="9"/>
        <v>3.0</v>
      </c>
      <c r="N10" s="665">
        <v>8</v>
      </c>
      <c r="O10" s="1" t="str">
        <f t="shared" si="10"/>
        <v>B+</v>
      </c>
      <c r="P10" s="2">
        <f t="shared" si="11"/>
        <v>3.5</v>
      </c>
      <c r="Q10" s="170" t="str">
        <f t="shared" si="12"/>
        <v>3.5</v>
      </c>
      <c r="R10" s="408">
        <v>6.7</v>
      </c>
      <c r="S10" s="45">
        <v>4</v>
      </c>
      <c r="T10" s="45"/>
      <c r="U10" s="28">
        <f t="shared" si="13"/>
        <v>5.0999999999999996</v>
      </c>
      <c r="V10" s="29">
        <f t="shared" si="14"/>
        <v>5.0999999999999996</v>
      </c>
      <c r="W10" s="325" t="str">
        <f t="shared" si="15"/>
        <v>5.1</v>
      </c>
      <c r="X10" s="30" t="str">
        <f t="shared" si="16"/>
        <v>D+</v>
      </c>
      <c r="Y10" s="31">
        <f t="shared" si="17"/>
        <v>1.5</v>
      </c>
      <c r="Z10" s="31" t="str">
        <f t="shared" si="18"/>
        <v>1.5</v>
      </c>
      <c r="AA10" s="42">
        <v>4</v>
      </c>
      <c r="AB10" s="43">
        <v>4</v>
      </c>
      <c r="AC10" s="180">
        <v>6.7</v>
      </c>
      <c r="AD10" s="55">
        <v>5</v>
      </c>
      <c r="AE10" s="55"/>
      <c r="AF10" s="28">
        <f t="shared" si="19"/>
        <v>5.7</v>
      </c>
      <c r="AG10" s="29">
        <f t="shared" si="20"/>
        <v>5.7</v>
      </c>
      <c r="AH10" s="325" t="str">
        <f t="shared" si="21"/>
        <v>5.7</v>
      </c>
      <c r="AI10" s="30" t="str">
        <f t="shared" si="22"/>
        <v>C</v>
      </c>
      <c r="AJ10" s="31">
        <f t="shared" si="23"/>
        <v>2</v>
      </c>
      <c r="AK10" s="31" t="str">
        <f t="shared" si="24"/>
        <v>2.0</v>
      </c>
      <c r="AL10" s="42">
        <v>2</v>
      </c>
      <c r="AM10" s="43">
        <v>2</v>
      </c>
      <c r="AN10" s="188">
        <v>8.3000000000000007</v>
      </c>
      <c r="AO10" s="73">
        <v>7</v>
      </c>
      <c r="AP10" s="73"/>
      <c r="AQ10" s="28">
        <f t="shared" si="25"/>
        <v>7.5</v>
      </c>
      <c r="AR10" s="29">
        <f t="shared" si="26"/>
        <v>7.5</v>
      </c>
      <c r="AS10" s="325" t="str">
        <f t="shared" si="27"/>
        <v>7.5</v>
      </c>
      <c r="AT10" s="30" t="str">
        <f t="shared" si="28"/>
        <v>B</v>
      </c>
      <c r="AU10" s="31">
        <f t="shared" si="29"/>
        <v>3</v>
      </c>
      <c r="AV10" s="31" t="str">
        <f t="shared" si="30"/>
        <v>3.0</v>
      </c>
      <c r="AW10" s="42">
        <v>2</v>
      </c>
      <c r="AX10" s="43">
        <v>2</v>
      </c>
      <c r="AY10" s="188">
        <v>7.3</v>
      </c>
      <c r="AZ10" s="65">
        <v>4</v>
      </c>
      <c r="BA10" s="65"/>
      <c r="BB10" s="28">
        <f t="shared" si="31"/>
        <v>5.3</v>
      </c>
      <c r="BC10" s="29">
        <f t="shared" si="32"/>
        <v>5.3</v>
      </c>
      <c r="BD10" s="325" t="str">
        <f t="shared" si="33"/>
        <v>5.3</v>
      </c>
      <c r="BE10" s="30" t="str">
        <f t="shared" si="34"/>
        <v>D+</v>
      </c>
      <c r="BF10" s="31">
        <f t="shared" si="35"/>
        <v>1.5</v>
      </c>
      <c r="BG10" s="31" t="str">
        <f t="shared" si="36"/>
        <v>1.5</v>
      </c>
      <c r="BH10" s="42">
        <v>1</v>
      </c>
      <c r="BI10" s="43">
        <v>1</v>
      </c>
      <c r="BJ10" s="212">
        <v>8</v>
      </c>
      <c r="BK10" s="109">
        <v>7</v>
      </c>
      <c r="BL10" s="109"/>
      <c r="BM10" s="225">
        <f t="shared" si="37"/>
        <v>7.4</v>
      </c>
      <c r="BN10" s="226">
        <f t="shared" si="38"/>
        <v>7.4</v>
      </c>
      <c r="BO10" s="342" t="str">
        <f t="shared" si="39"/>
        <v>7.4</v>
      </c>
      <c r="BP10" s="227" t="str">
        <f t="shared" si="0"/>
        <v>B</v>
      </c>
      <c r="BQ10" s="226">
        <f t="shared" si="1"/>
        <v>3</v>
      </c>
      <c r="BR10" s="226" t="str">
        <f t="shared" si="2"/>
        <v>3.0</v>
      </c>
      <c r="BS10" s="157">
        <v>3</v>
      </c>
      <c r="BT10" s="43">
        <v>3</v>
      </c>
      <c r="BU10" s="411">
        <v>7.4</v>
      </c>
      <c r="BV10" s="147">
        <v>8</v>
      </c>
      <c r="BW10" s="493"/>
      <c r="BX10" s="225">
        <f t="shared" si="40"/>
        <v>7.8</v>
      </c>
      <c r="BY10" s="226">
        <f t="shared" si="41"/>
        <v>7.8</v>
      </c>
      <c r="BZ10" s="342" t="str">
        <f t="shared" si="42"/>
        <v>7.8</v>
      </c>
      <c r="CA10" s="227" t="str">
        <f t="shared" si="3"/>
        <v>B</v>
      </c>
      <c r="CB10" s="226">
        <f t="shared" si="4"/>
        <v>3</v>
      </c>
      <c r="CC10" s="226" t="str">
        <f t="shared" si="5"/>
        <v>3.0</v>
      </c>
      <c r="CD10" s="157">
        <v>3</v>
      </c>
      <c r="CE10" s="43">
        <v>3</v>
      </c>
      <c r="CF10" s="181">
        <v>6.2</v>
      </c>
      <c r="CG10" s="93">
        <v>6</v>
      </c>
      <c r="CH10" s="93"/>
      <c r="CI10" s="28">
        <f t="shared" si="43"/>
        <v>6.1</v>
      </c>
      <c r="CJ10" s="29">
        <f t="shared" si="44"/>
        <v>6.1</v>
      </c>
      <c r="CK10" s="325" t="str">
        <f t="shared" si="45"/>
        <v>6.1</v>
      </c>
      <c r="CL10" s="30" t="str">
        <f t="shared" si="46"/>
        <v>C</v>
      </c>
      <c r="CM10" s="31">
        <f t="shared" si="47"/>
        <v>2</v>
      </c>
      <c r="CN10" s="31" t="str">
        <f t="shared" si="6"/>
        <v>2.0</v>
      </c>
      <c r="CO10" s="42">
        <v>2</v>
      </c>
      <c r="CP10" s="43">
        <v>2</v>
      </c>
      <c r="CQ10" s="84">
        <f t="shared" si="48"/>
        <v>17</v>
      </c>
      <c r="CR10" s="87">
        <f t="shared" si="49"/>
        <v>2.3235294117647061</v>
      </c>
      <c r="CS10" s="88" t="str">
        <f t="shared" si="50"/>
        <v>2.32</v>
      </c>
      <c r="CT10" s="64" t="str">
        <f t="shared" si="51"/>
        <v>Lên lớp</v>
      </c>
      <c r="CU10" s="128">
        <f t="shared" si="52"/>
        <v>17</v>
      </c>
      <c r="CV10" s="129">
        <f t="shared" si="53"/>
        <v>2.3235294117647061</v>
      </c>
      <c r="CW10" s="64" t="str">
        <f t="shared" si="54"/>
        <v>Lên lớp</v>
      </c>
      <c r="CX10" s="504"/>
      <c r="CY10" s="48">
        <v>7.5</v>
      </c>
      <c r="CZ10" s="70">
        <v>8</v>
      </c>
      <c r="DA10" s="70"/>
      <c r="DB10" s="28">
        <f t="shared" si="55"/>
        <v>7.8</v>
      </c>
      <c r="DC10" s="29">
        <f t="shared" si="56"/>
        <v>7.8</v>
      </c>
      <c r="DD10" s="501" t="str">
        <f t="shared" si="57"/>
        <v>7.8</v>
      </c>
      <c r="DE10" s="30" t="str">
        <f t="shared" si="58"/>
        <v>B</v>
      </c>
      <c r="DF10" s="31">
        <f t="shared" si="59"/>
        <v>3</v>
      </c>
      <c r="DG10" s="31" t="str">
        <f t="shared" si="60"/>
        <v>3.0</v>
      </c>
      <c r="DH10" s="42">
        <v>4</v>
      </c>
      <c r="DI10" s="43">
        <v>4</v>
      </c>
      <c r="DJ10" s="48">
        <v>6.6</v>
      </c>
      <c r="DK10" s="55">
        <v>6</v>
      </c>
      <c r="DL10" s="55"/>
      <c r="DM10" s="28">
        <f t="shared" si="61"/>
        <v>6.2</v>
      </c>
      <c r="DN10" s="29">
        <f t="shared" si="62"/>
        <v>6.2</v>
      </c>
      <c r="DO10" s="501" t="str">
        <f t="shared" si="63"/>
        <v>6.2</v>
      </c>
      <c r="DP10" s="30" t="str">
        <f t="shared" si="64"/>
        <v>C</v>
      </c>
      <c r="DQ10" s="31">
        <f t="shared" si="65"/>
        <v>2</v>
      </c>
      <c r="DR10" s="31" t="str">
        <f t="shared" si="66"/>
        <v>2.0</v>
      </c>
      <c r="DS10" s="42">
        <v>2</v>
      </c>
      <c r="DT10" s="43">
        <v>2</v>
      </c>
      <c r="DU10" s="610">
        <v>6.9</v>
      </c>
      <c r="DV10" s="55">
        <v>6</v>
      </c>
      <c r="DW10" s="55"/>
      <c r="DX10" s="28">
        <f t="shared" si="67"/>
        <v>6.4</v>
      </c>
      <c r="DY10" s="29">
        <f t="shared" si="68"/>
        <v>6.4</v>
      </c>
      <c r="DZ10" s="501" t="str">
        <f t="shared" si="69"/>
        <v>6.4</v>
      </c>
      <c r="EA10" s="30" t="str">
        <f t="shared" si="70"/>
        <v>C</v>
      </c>
      <c r="EB10" s="31">
        <f t="shared" si="71"/>
        <v>2</v>
      </c>
      <c r="EC10" s="31" t="str">
        <f t="shared" si="72"/>
        <v>2.0</v>
      </c>
      <c r="ED10" s="42">
        <v>4</v>
      </c>
      <c r="EE10" s="43">
        <v>4</v>
      </c>
      <c r="EF10" s="48">
        <v>8.1999999999999993</v>
      </c>
      <c r="EG10" s="70">
        <v>7</v>
      </c>
      <c r="EH10" s="70"/>
      <c r="EI10" s="28">
        <f t="shared" si="73"/>
        <v>7.5</v>
      </c>
      <c r="EJ10" s="29">
        <f t="shared" si="74"/>
        <v>7.5</v>
      </c>
      <c r="EK10" s="501" t="str">
        <f t="shared" si="75"/>
        <v>7.5</v>
      </c>
      <c r="EL10" s="30" t="str">
        <f t="shared" si="76"/>
        <v>B</v>
      </c>
      <c r="EM10" s="31">
        <f t="shared" si="77"/>
        <v>3</v>
      </c>
      <c r="EN10" s="31" t="str">
        <f t="shared" si="78"/>
        <v>3.0</v>
      </c>
      <c r="EO10" s="42">
        <v>3</v>
      </c>
      <c r="EP10" s="43">
        <v>3</v>
      </c>
      <c r="EQ10" s="48">
        <v>8</v>
      </c>
      <c r="ER10" s="602">
        <v>8.5</v>
      </c>
      <c r="ES10" s="602"/>
      <c r="ET10" s="28">
        <f t="shared" si="79"/>
        <v>8.3000000000000007</v>
      </c>
      <c r="EU10" s="29">
        <f t="shared" si="80"/>
        <v>8.3000000000000007</v>
      </c>
      <c r="EV10" s="501" t="str">
        <f t="shared" si="81"/>
        <v>8.3</v>
      </c>
      <c r="EW10" s="30" t="str">
        <f t="shared" si="82"/>
        <v>B+</v>
      </c>
      <c r="EX10" s="31">
        <f t="shared" si="83"/>
        <v>3.5</v>
      </c>
      <c r="EY10" s="31" t="str">
        <f t="shared" si="84"/>
        <v>3.5</v>
      </c>
      <c r="EZ10" s="42">
        <v>2</v>
      </c>
      <c r="FA10" s="43">
        <v>2</v>
      </c>
      <c r="FB10" s="694">
        <f t="shared" si="85"/>
        <v>15</v>
      </c>
      <c r="FC10" s="695">
        <f t="shared" si="86"/>
        <v>2.6666666666666665</v>
      </c>
      <c r="FD10" s="696" t="str">
        <f t="shared" si="87"/>
        <v>2.67</v>
      </c>
      <c r="FE10" s="697" t="str">
        <f t="shared" si="88"/>
        <v>Lên lớp</v>
      </c>
      <c r="FF10" s="698">
        <f t="shared" si="89"/>
        <v>32</v>
      </c>
      <c r="FG10" s="695">
        <f t="shared" si="90"/>
        <v>2.484375</v>
      </c>
      <c r="FH10" s="696" t="str">
        <f t="shared" si="91"/>
        <v>2.48</v>
      </c>
      <c r="FI10" s="699">
        <f t="shared" si="92"/>
        <v>32</v>
      </c>
      <c r="FJ10" s="700">
        <f t="shared" si="93"/>
        <v>6.8187500000000014</v>
      </c>
      <c r="FK10" s="701">
        <f t="shared" si="94"/>
        <v>2.484375</v>
      </c>
      <c r="FL10" s="738" t="str">
        <f t="shared" si="95"/>
        <v>Lên lớp</v>
      </c>
      <c r="FM10" s="903"/>
      <c r="FN10" s="867">
        <v>7.2</v>
      </c>
      <c r="FO10" s="958">
        <v>7</v>
      </c>
      <c r="FP10" s="955"/>
      <c r="FQ10" s="827">
        <f t="shared" si="96"/>
        <v>7.1</v>
      </c>
      <c r="FR10" s="839">
        <f t="shared" si="97"/>
        <v>7.1</v>
      </c>
      <c r="FS10" s="845" t="str">
        <f t="shared" si="98"/>
        <v>7.1</v>
      </c>
      <c r="FT10" s="841" t="str">
        <f t="shared" si="99"/>
        <v>B</v>
      </c>
      <c r="FU10" s="842">
        <f t="shared" si="100"/>
        <v>3</v>
      </c>
      <c r="FV10" s="842" t="str">
        <f t="shared" si="101"/>
        <v>3.0</v>
      </c>
      <c r="FW10" s="846">
        <v>3</v>
      </c>
      <c r="FX10" s="844">
        <v>3</v>
      </c>
      <c r="FY10" s="865">
        <v>5.4</v>
      </c>
      <c r="FZ10" s="908">
        <v>5</v>
      </c>
      <c r="GA10" s="37"/>
      <c r="GB10" s="827">
        <f t="shared" si="102"/>
        <v>5.2</v>
      </c>
      <c r="GC10" s="839">
        <f t="shared" si="103"/>
        <v>5.2</v>
      </c>
      <c r="GD10" s="845" t="str">
        <f t="shared" si="104"/>
        <v>5.2</v>
      </c>
      <c r="GE10" s="841" t="str">
        <f t="shared" si="105"/>
        <v>D+</v>
      </c>
      <c r="GF10" s="842">
        <f t="shared" si="106"/>
        <v>1.5</v>
      </c>
      <c r="GG10" s="842" t="str">
        <f t="shared" si="107"/>
        <v>1.5</v>
      </c>
      <c r="GH10" s="846">
        <v>3</v>
      </c>
      <c r="GI10" s="844">
        <v>3</v>
      </c>
      <c r="GJ10" s="197">
        <v>6.3</v>
      </c>
      <c r="GK10" s="164">
        <v>5</v>
      </c>
      <c r="GL10" s="164"/>
      <c r="GM10" s="827">
        <f t="shared" si="108"/>
        <v>5.5</v>
      </c>
      <c r="GN10" s="839">
        <f t="shared" si="109"/>
        <v>5.5</v>
      </c>
      <c r="GO10" s="845" t="str">
        <f t="shared" si="110"/>
        <v>5.5</v>
      </c>
      <c r="GP10" s="841" t="str">
        <f t="shared" si="111"/>
        <v>C</v>
      </c>
      <c r="GQ10" s="842">
        <f t="shared" si="112"/>
        <v>2</v>
      </c>
      <c r="GR10" s="842" t="str">
        <f t="shared" si="113"/>
        <v>2.0</v>
      </c>
      <c r="GS10" s="846">
        <v>4</v>
      </c>
      <c r="GT10" s="844">
        <v>4</v>
      </c>
      <c r="GU10" s="865">
        <v>6</v>
      </c>
      <c r="GV10" s="908">
        <v>7</v>
      </c>
      <c r="GW10" s="37"/>
      <c r="GX10" s="827">
        <f t="shared" si="114"/>
        <v>6.6</v>
      </c>
      <c r="GY10" s="839">
        <f t="shared" si="115"/>
        <v>6.6</v>
      </c>
      <c r="GZ10" s="845" t="str">
        <f t="shared" si="116"/>
        <v>6.6</v>
      </c>
      <c r="HA10" s="841" t="str">
        <f t="shared" si="117"/>
        <v>C+</v>
      </c>
      <c r="HB10" s="842">
        <f t="shared" si="118"/>
        <v>2.5</v>
      </c>
      <c r="HC10" s="842" t="str">
        <f t="shared" si="119"/>
        <v>2.5</v>
      </c>
      <c r="HD10" s="846">
        <v>4</v>
      </c>
      <c r="HE10" s="844">
        <v>4</v>
      </c>
      <c r="HF10" s="146">
        <v>6.3</v>
      </c>
      <c r="HG10" s="164">
        <v>6</v>
      </c>
      <c r="HH10" s="37"/>
      <c r="HI10" s="28">
        <f t="shared" si="120"/>
        <v>6.1</v>
      </c>
      <c r="HJ10" s="29">
        <f t="shared" si="121"/>
        <v>6.1</v>
      </c>
      <c r="HK10" s="501" t="str">
        <f t="shared" si="122"/>
        <v>6.1</v>
      </c>
      <c r="HL10" s="30" t="str">
        <f t="shared" si="123"/>
        <v>C</v>
      </c>
      <c r="HM10" s="31">
        <f t="shared" si="124"/>
        <v>2</v>
      </c>
      <c r="HN10" s="31" t="str">
        <f t="shared" si="125"/>
        <v>2.0</v>
      </c>
      <c r="HO10" s="42">
        <v>4</v>
      </c>
      <c r="HP10" s="43">
        <v>4</v>
      </c>
      <c r="HQ10" s="867">
        <v>6.6</v>
      </c>
      <c r="HR10" s="958">
        <v>6</v>
      </c>
      <c r="HS10" s="736"/>
      <c r="HT10" s="827">
        <f t="shared" si="126"/>
        <v>6.2</v>
      </c>
      <c r="HU10" s="839">
        <f t="shared" si="127"/>
        <v>6.2</v>
      </c>
      <c r="HV10" s="845" t="str">
        <f t="shared" si="128"/>
        <v>6.2</v>
      </c>
      <c r="HW10" s="841" t="str">
        <f t="shared" si="129"/>
        <v>C</v>
      </c>
      <c r="HX10" s="842">
        <f t="shared" si="130"/>
        <v>2</v>
      </c>
      <c r="HY10" s="842" t="str">
        <f t="shared" si="131"/>
        <v>2.0</v>
      </c>
      <c r="HZ10" s="846">
        <v>5</v>
      </c>
      <c r="IA10" s="844">
        <v>5</v>
      </c>
      <c r="IB10" s="767">
        <f t="shared" si="132"/>
        <v>23</v>
      </c>
      <c r="IC10" s="82">
        <f t="shared" si="133"/>
        <v>2.152173913043478</v>
      </c>
      <c r="ID10" s="83" t="str">
        <f t="shared" si="134"/>
        <v>2.15</v>
      </c>
    </row>
    <row r="11" spans="1:238" x14ac:dyDescent="0.3">
      <c r="A11" s="3">
        <v>10</v>
      </c>
      <c r="B11" s="293" t="s">
        <v>304</v>
      </c>
      <c r="C11" s="293" t="s">
        <v>314</v>
      </c>
      <c r="D11" s="616" t="s">
        <v>344</v>
      </c>
      <c r="E11" s="617" t="s">
        <v>15</v>
      </c>
      <c r="F11" s="276"/>
      <c r="G11" s="288" t="s">
        <v>373</v>
      </c>
      <c r="H11" s="276" t="s">
        <v>23</v>
      </c>
      <c r="I11" s="276" t="s">
        <v>179</v>
      </c>
      <c r="J11" s="169">
        <v>7.2</v>
      </c>
      <c r="K11" s="1" t="str">
        <f t="shared" si="7"/>
        <v>B</v>
      </c>
      <c r="L11" s="2">
        <f t="shared" si="8"/>
        <v>3</v>
      </c>
      <c r="M11" s="170" t="str">
        <f t="shared" si="9"/>
        <v>3.0</v>
      </c>
      <c r="N11" s="665">
        <v>6</v>
      </c>
      <c r="O11" s="1" t="str">
        <f t="shared" si="10"/>
        <v>C</v>
      </c>
      <c r="P11" s="2">
        <f t="shared" si="11"/>
        <v>2</v>
      </c>
      <c r="Q11" s="170" t="str">
        <f t="shared" si="12"/>
        <v>2.0</v>
      </c>
      <c r="R11" s="408">
        <v>7</v>
      </c>
      <c r="S11" s="45">
        <v>7</v>
      </c>
      <c r="T11" s="45"/>
      <c r="U11" s="28">
        <f t="shared" si="13"/>
        <v>7</v>
      </c>
      <c r="V11" s="29">
        <f t="shared" si="14"/>
        <v>7</v>
      </c>
      <c r="W11" s="325" t="str">
        <f t="shared" si="15"/>
        <v>7.0</v>
      </c>
      <c r="X11" s="30" t="str">
        <f t="shared" si="16"/>
        <v>B</v>
      </c>
      <c r="Y11" s="31">
        <f t="shared" si="17"/>
        <v>3</v>
      </c>
      <c r="Z11" s="31" t="str">
        <f t="shared" si="18"/>
        <v>3.0</v>
      </c>
      <c r="AA11" s="42">
        <v>4</v>
      </c>
      <c r="AB11" s="43">
        <v>4</v>
      </c>
      <c r="AC11" s="180">
        <v>8.3000000000000007</v>
      </c>
      <c r="AD11" s="55">
        <v>8</v>
      </c>
      <c r="AE11" s="55"/>
      <c r="AF11" s="28">
        <f t="shared" si="19"/>
        <v>8.1</v>
      </c>
      <c r="AG11" s="29">
        <f t="shared" si="20"/>
        <v>8.1</v>
      </c>
      <c r="AH11" s="325" t="str">
        <f t="shared" si="21"/>
        <v>8.1</v>
      </c>
      <c r="AI11" s="30" t="str">
        <f t="shared" si="22"/>
        <v>B+</v>
      </c>
      <c r="AJ11" s="31">
        <f t="shared" si="23"/>
        <v>3.5</v>
      </c>
      <c r="AK11" s="31" t="str">
        <f t="shared" si="24"/>
        <v>3.5</v>
      </c>
      <c r="AL11" s="42">
        <v>2</v>
      </c>
      <c r="AM11" s="43">
        <v>2</v>
      </c>
      <c r="AN11" s="188">
        <v>5.3</v>
      </c>
      <c r="AO11" s="73">
        <v>6</v>
      </c>
      <c r="AP11" s="73"/>
      <c r="AQ11" s="28">
        <f t="shared" si="25"/>
        <v>5.7</v>
      </c>
      <c r="AR11" s="29">
        <f t="shared" si="26"/>
        <v>5.7</v>
      </c>
      <c r="AS11" s="325" t="str">
        <f t="shared" si="27"/>
        <v>5.7</v>
      </c>
      <c r="AT11" s="30" t="str">
        <f t="shared" si="28"/>
        <v>C</v>
      </c>
      <c r="AU11" s="31">
        <f t="shared" si="29"/>
        <v>2</v>
      </c>
      <c r="AV11" s="31" t="str">
        <f t="shared" si="30"/>
        <v>2.0</v>
      </c>
      <c r="AW11" s="42">
        <v>2</v>
      </c>
      <c r="AX11" s="43">
        <v>2</v>
      </c>
      <c r="AY11" s="188">
        <v>7</v>
      </c>
      <c r="AZ11" s="65">
        <v>8</v>
      </c>
      <c r="BA11" s="65"/>
      <c r="BB11" s="28">
        <f t="shared" si="31"/>
        <v>7.6</v>
      </c>
      <c r="BC11" s="29">
        <f t="shared" si="32"/>
        <v>7.6</v>
      </c>
      <c r="BD11" s="325" t="str">
        <f t="shared" si="33"/>
        <v>7.6</v>
      </c>
      <c r="BE11" s="30" t="str">
        <f t="shared" si="34"/>
        <v>B</v>
      </c>
      <c r="BF11" s="31">
        <f t="shared" si="35"/>
        <v>3</v>
      </c>
      <c r="BG11" s="31" t="str">
        <f t="shared" si="36"/>
        <v>3.0</v>
      </c>
      <c r="BH11" s="42">
        <v>1</v>
      </c>
      <c r="BI11" s="43">
        <v>1</v>
      </c>
      <c r="BJ11" s="212">
        <v>7</v>
      </c>
      <c r="BK11" s="109">
        <v>8</v>
      </c>
      <c r="BL11" s="109"/>
      <c r="BM11" s="225">
        <f t="shared" si="37"/>
        <v>7.6</v>
      </c>
      <c r="BN11" s="226">
        <f t="shared" si="38"/>
        <v>7.6</v>
      </c>
      <c r="BO11" s="342" t="str">
        <f t="shared" si="39"/>
        <v>7.6</v>
      </c>
      <c r="BP11" s="227" t="str">
        <f t="shared" si="0"/>
        <v>B</v>
      </c>
      <c r="BQ11" s="226">
        <f t="shared" si="1"/>
        <v>3</v>
      </c>
      <c r="BR11" s="226" t="str">
        <f t="shared" si="2"/>
        <v>3.0</v>
      </c>
      <c r="BS11" s="157">
        <v>3</v>
      </c>
      <c r="BT11" s="43">
        <v>3</v>
      </c>
      <c r="BU11" s="457">
        <v>0</v>
      </c>
      <c r="BV11" s="147"/>
      <c r="BW11" s="493"/>
      <c r="BX11" s="225">
        <f t="shared" si="40"/>
        <v>0</v>
      </c>
      <c r="BY11" s="226">
        <f t="shared" si="41"/>
        <v>0</v>
      </c>
      <c r="BZ11" s="342" t="str">
        <f t="shared" si="42"/>
        <v>0.0</v>
      </c>
      <c r="CA11" s="227" t="str">
        <f t="shared" si="3"/>
        <v>F</v>
      </c>
      <c r="CB11" s="226">
        <f t="shared" si="4"/>
        <v>0</v>
      </c>
      <c r="CC11" s="226" t="str">
        <f t="shared" si="5"/>
        <v>0.0</v>
      </c>
      <c r="CD11" s="157">
        <v>3</v>
      </c>
      <c r="CE11" s="43"/>
      <c r="CF11" s="181">
        <v>5.8</v>
      </c>
      <c r="CG11" s="93">
        <v>7</v>
      </c>
      <c r="CH11" s="93"/>
      <c r="CI11" s="28">
        <f t="shared" si="43"/>
        <v>6.5</v>
      </c>
      <c r="CJ11" s="29">
        <f t="shared" si="44"/>
        <v>6.5</v>
      </c>
      <c r="CK11" s="325" t="str">
        <f t="shared" si="45"/>
        <v>6.5</v>
      </c>
      <c r="CL11" s="30" t="str">
        <f t="shared" si="46"/>
        <v>C+</v>
      </c>
      <c r="CM11" s="31">
        <f t="shared" si="47"/>
        <v>2.5</v>
      </c>
      <c r="CN11" s="31" t="str">
        <f t="shared" si="6"/>
        <v>2.5</v>
      </c>
      <c r="CO11" s="42">
        <v>2</v>
      </c>
      <c r="CP11" s="43">
        <v>2</v>
      </c>
      <c r="CQ11" s="84">
        <f t="shared" si="48"/>
        <v>17</v>
      </c>
      <c r="CR11" s="87">
        <f t="shared" si="49"/>
        <v>2.3529411764705883</v>
      </c>
      <c r="CS11" s="88" t="str">
        <f t="shared" si="50"/>
        <v>2.35</v>
      </c>
      <c r="CT11" s="64" t="str">
        <f t="shared" si="51"/>
        <v>Lên lớp</v>
      </c>
      <c r="CU11" s="128">
        <f t="shared" si="52"/>
        <v>14</v>
      </c>
      <c r="CV11" s="129">
        <f t="shared" si="53"/>
        <v>2.8571428571428572</v>
      </c>
      <c r="CW11" s="64" t="str">
        <f t="shared" si="54"/>
        <v>Lên lớp</v>
      </c>
      <c r="CX11" s="504"/>
      <c r="CY11" s="48">
        <v>5</v>
      </c>
      <c r="CZ11" s="70">
        <v>8</v>
      </c>
      <c r="DA11" s="70"/>
      <c r="DB11" s="28">
        <f t="shared" si="55"/>
        <v>6.8</v>
      </c>
      <c r="DC11" s="29">
        <f t="shared" si="56"/>
        <v>6.8</v>
      </c>
      <c r="DD11" s="501" t="str">
        <f t="shared" si="57"/>
        <v>6.8</v>
      </c>
      <c r="DE11" s="30" t="str">
        <f t="shared" si="58"/>
        <v>C+</v>
      </c>
      <c r="DF11" s="31">
        <f t="shared" si="59"/>
        <v>2.5</v>
      </c>
      <c r="DG11" s="31" t="str">
        <f t="shared" si="60"/>
        <v>2.5</v>
      </c>
      <c r="DH11" s="42">
        <v>4</v>
      </c>
      <c r="DI11" s="43">
        <v>4</v>
      </c>
      <c r="DJ11" s="48">
        <v>5</v>
      </c>
      <c r="DK11" s="55">
        <v>6</v>
      </c>
      <c r="DL11" s="55"/>
      <c r="DM11" s="28">
        <f t="shared" si="61"/>
        <v>5.6</v>
      </c>
      <c r="DN11" s="29">
        <f t="shared" si="62"/>
        <v>5.6</v>
      </c>
      <c r="DO11" s="501" t="str">
        <f t="shared" si="63"/>
        <v>5.6</v>
      </c>
      <c r="DP11" s="30" t="str">
        <f t="shared" si="64"/>
        <v>C</v>
      </c>
      <c r="DQ11" s="31">
        <f t="shared" si="65"/>
        <v>2</v>
      </c>
      <c r="DR11" s="31" t="str">
        <f t="shared" si="66"/>
        <v>2.0</v>
      </c>
      <c r="DS11" s="42">
        <v>2</v>
      </c>
      <c r="DT11" s="43">
        <v>2</v>
      </c>
      <c r="DU11" s="611">
        <v>0.4</v>
      </c>
      <c r="DV11" s="55"/>
      <c r="DW11" s="55"/>
      <c r="DX11" s="28">
        <f t="shared" si="67"/>
        <v>0.2</v>
      </c>
      <c r="DY11" s="29">
        <f t="shared" si="68"/>
        <v>0.2</v>
      </c>
      <c r="DZ11" s="501" t="str">
        <f t="shared" si="69"/>
        <v>0.2</v>
      </c>
      <c r="EA11" s="30" t="str">
        <f t="shared" si="70"/>
        <v>F</v>
      </c>
      <c r="EB11" s="31">
        <f t="shared" si="71"/>
        <v>0</v>
      </c>
      <c r="EC11" s="31" t="str">
        <f t="shared" si="72"/>
        <v>0.0</v>
      </c>
      <c r="ED11" s="42">
        <v>4</v>
      </c>
      <c r="EE11" s="43"/>
      <c r="EF11" s="48">
        <v>5.6</v>
      </c>
      <c r="EG11" s="70">
        <v>3</v>
      </c>
      <c r="EH11" s="70"/>
      <c r="EI11" s="28">
        <f t="shared" si="73"/>
        <v>4</v>
      </c>
      <c r="EJ11" s="29">
        <f t="shared" si="74"/>
        <v>4</v>
      </c>
      <c r="EK11" s="501" t="str">
        <f t="shared" si="75"/>
        <v>4.0</v>
      </c>
      <c r="EL11" s="30" t="str">
        <f t="shared" si="76"/>
        <v>D</v>
      </c>
      <c r="EM11" s="31">
        <f t="shared" si="77"/>
        <v>1</v>
      </c>
      <c r="EN11" s="31" t="str">
        <f t="shared" si="78"/>
        <v>1.0</v>
      </c>
      <c r="EO11" s="42">
        <v>3</v>
      </c>
      <c r="EP11" s="43">
        <v>3</v>
      </c>
      <c r="EQ11" s="407">
        <v>0</v>
      </c>
      <c r="ER11" s="602"/>
      <c r="ES11" s="602"/>
      <c r="ET11" s="28">
        <f t="shared" si="79"/>
        <v>0</v>
      </c>
      <c r="EU11" s="29">
        <f t="shared" si="80"/>
        <v>0</v>
      </c>
      <c r="EV11" s="501" t="str">
        <f t="shared" si="81"/>
        <v>0.0</v>
      </c>
      <c r="EW11" s="30" t="str">
        <f t="shared" si="82"/>
        <v>F</v>
      </c>
      <c r="EX11" s="31">
        <f t="shared" si="83"/>
        <v>0</v>
      </c>
      <c r="EY11" s="31" t="str">
        <f t="shared" si="84"/>
        <v>0.0</v>
      </c>
      <c r="EZ11" s="42">
        <v>2</v>
      </c>
      <c r="FA11" s="43"/>
      <c r="FB11" s="694">
        <f t="shared" si="85"/>
        <v>15</v>
      </c>
      <c r="FC11" s="695">
        <f t="shared" si="86"/>
        <v>1.1333333333333333</v>
      </c>
      <c r="FD11" s="696" t="str">
        <f t="shared" si="87"/>
        <v>1.13</v>
      </c>
      <c r="FE11" s="697" t="str">
        <f t="shared" si="88"/>
        <v>Lên lớp</v>
      </c>
      <c r="FF11" s="698">
        <f t="shared" si="89"/>
        <v>32</v>
      </c>
      <c r="FG11" s="695">
        <f t="shared" si="90"/>
        <v>1.78125</v>
      </c>
      <c r="FH11" s="696" t="str">
        <f t="shared" si="91"/>
        <v>1.78</v>
      </c>
      <c r="FI11" s="699">
        <f t="shared" si="92"/>
        <v>23</v>
      </c>
      <c r="FJ11" s="700">
        <f t="shared" si="93"/>
        <v>6.4956521739130428</v>
      </c>
      <c r="FK11" s="701">
        <f t="shared" si="94"/>
        <v>2.4782608695652173</v>
      </c>
      <c r="FL11" s="738" t="str">
        <f t="shared" si="95"/>
        <v>Lên lớp</v>
      </c>
      <c r="FM11" s="903"/>
      <c r="FN11" s="867">
        <v>5.4</v>
      </c>
      <c r="FO11" s="958">
        <v>6</v>
      </c>
      <c r="FP11" s="955"/>
      <c r="FQ11" s="827">
        <f t="shared" si="96"/>
        <v>5.8</v>
      </c>
      <c r="FR11" s="839">
        <f t="shared" si="97"/>
        <v>5.8</v>
      </c>
      <c r="FS11" s="845" t="str">
        <f t="shared" si="98"/>
        <v>5.8</v>
      </c>
      <c r="FT11" s="841" t="str">
        <f t="shared" si="99"/>
        <v>C</v>
      </c>
      <c r="FU11" s="842">
        <f t="shared" si="100"/>
        <v>2</v>
      </c>
      <c r="FV11" s="842" t="str">
        <f t="shared" si="101"/>
        <v>2.0</v>
      </c>
      <c r="FW11" s="846">
        <v>3</v>
      </c>
      <c r="FX11" s="844">
        <v>3</v>
      </c>
      <c r="FY11" s="865">
        <v>5</v>
      </c>
      <c r="FZ11" s="908">
        <v>2</v>
      </c>
      <c r="GA11" s="908">
        <v>5</v>
      </c>
      <c r="GB11" s="827">
        <f t="shared" si="102"/>
        <v>3.2</v>
      </c>
      <c r="GC11" s="839">
        <f t="shared" si="103"/>
        <v>5</v>
      </c>
      <c r="GD11" s="845" t="str">
        <f t="shared" si="104"/>
        <v>5.0</v>
      </c>
      <c r="GE11" s="841" t="str">
        <f t="shared" si="105"/>
        <v>D+</v>
      </c>
      <c r="GF11" s="842">
        <f t="shared" si="106"/>
        <v>1.5</v>
      </c>
      <c r="GG11" s="842" t="str">
        <f t="shared" si="107"/>
        <v>1.5</v>
      </c>
      <c r="GH11" s="846">
        <v>3</v>
      </c>
      <c r="GI11" s="844">
        <v>3</v>
      </c>
      <c r="GJ11" s="197">
        <v>5</v>
      </c>
      <c r="GK11" s="164">
        <v>4</v>
      </c>
      <c r="GL11" s="164"/>
      <c r="GM11" s="827">
        <f t="shared" si="108"/>
        <v>4.4000000000000004</v>
      </c>
      <c r="GN11" s="839">
        <f t="shared" si="109"/>
        <v>4.4000000000000004</v>
      </c>
      <c r="GO11" s="845" t="str">
        <f t="shared" si="110"/>
        <v>4.4</v>
      </c>
      <c r="GP11" s="841" t="str">
        <f t="shared" si="111"/>
        <v>D</v>
      </c>
      <c r="GQ11" s="842">
        <f t="shared" si="112"/>
        <v>1</v>
      </c>
      <c r="GR11" s="842" t="str">
        <f t="shared" si="113"/>
        <v>1.0</v>
      </c>
      <c r="GS11" s="846">
        <v>4</v>
      </c>
      <c r="GT11" s="844">
        <v>4</v>
      </c>
      <c r="GU11" s="865">
        <v>5</v>
      </c>
      <c r="GV11" s="908">
        <v>5</v>
      </c>
      <c r="GW11" s="37"/>
      <c r="GX11" s="827">
        <f t="shared" si="114"/>
        <v>5</v>
      </c>
      <c r="GY11" s="839">
        <f t="shared" si="115"/>
        <v>5</v>
      </c>
      <c r="GZ11" s="845" t="str">
        <f t="shared" si="116"/>
        <v>5.0</v>
      </c>
      <c r="HA11" s="841" t="str">
        <f t="shared" si="117"/>
        <v>D+</v>
      </c>
      <c r="HB11" s="842">
        <f t="shared" si="118"/>
        <v>1.5</v>
      </c>
      <c r="HC11" s="842" t="str">
        <f t="shared" si="119"/>
        <v>1.5</v>
      </c>
      <c r="HD11" s="846">
        <v>4</v>
      </c>
      <c r="HE11" s="844">
        <v>4</v>
      </c>
      <c r="HF11" s="146">
        <v>5</v>
      </c>
      <c r="HG11" s="164">
        <v>5</v>
      </c>
      <c r="HH11" s="37"/>
      <c r="HI11" s="28">
        <f t="shared" si="120"/>
        <v>5</v>
      </c>
      <c r="HJ11" s="29">
        <f t="shared" si="121"/>
        <v>5</v>
      </c>
      <c r="HK11" s="501" t="str">
        <f t="shared" si="122"/>
        <v>5.0</v>
      </c>
      <c r="HL11" s="30" t="str">
        <f t="shared" si="123"/>
        <v>D+</v>
      </c>
      <c r="HM11" s="31">
        <f t="shared" si="124"/>
        <v>1.5</v>
      </c>
      <c r="HN11" s="31" t="str">
        <f t="shared" si="125"/>
        <v>1.5</v>
      </c>
      <c r="HO11" s="42">
        <v>4</v>
      </c>
      <c r="HP11" s="43">
        <v>4</v>
      </c>
      <c r="HQ11" s="867">
        <v>5</v>
      </c>
      <c r="HR11" s="958">
        <v>5</v>
      </c>
      <c r="HS11" s="736"/>
      <c r="HT11" s="827">
        <f t="shared" si="126"/>
        <v>5</v>
      </c>
      <c r="HU11" s="839">
        <f t="shared" si="127"/>
        <v>5</v>
      </c>
      <c r="HV11" s="845" t="str">
        <f t="shared" si="128"/>
        <v>5.0</v>
      </c>
      <c r="HW11" s="841" t="str">
        <f t="shared" si="129"/>
        <v>D+</v>
      </c>
      <c r="HX11" s="842">
        <f t="shared" si="130"/>
        <v>1.5</v>
      </c>
      <c r="HY11" s="842" t="str">
        <f t="shared" si="131"/>
        <v>1.5</v>
      </c>
      <c r="HZ11" s="846">
        <v>5</v>
      </c>
      <c r="IA11" s="844">
        <v>5</v>
      </c>
      <c r="IB11" s="767">
        <f t="shared" si="132"/>
        <v>23</v>
      </c>
      <c r="IC11" s="82">
        <f t="shared" si="133"/>
        <v>1.4782608695652173</v>
      </c>
      <c r="ID11" s="83" t="str">
        <f t="shared" si="134"/>
        <v>1.48</v>
      </c>
    </row>
    <row r="12" spans="1:238" x14ac:dyDescent="0.3">
      <c r="A12" s="3">
        <v>11</v>
      </c>
      <c r="B12" s="293" t="s">
        <v>304</v>
      </c>
      <c r="C12" s="293" t="s">
        <v>315</v>
      </c>
      <c r="D12" s="286" t="s">
        <v>138</v>
      </c>
      <c r="E12" s="287" t="s">
        <v>15</v>
      </c>
      <c r="F12" s="276"/>
      <c r="G12" s="288" t="s">
        <v>374</v>
      </c>
      <c r="H12" s="276" t="s">
        <v>23</v>
      </c>
      <c r="I12" s="276" t="s">
        <v>179</v>
      </c>
      <c r="J12" s="169">
        <v>5.6</v>
      </c>
      <c r="K12" s="1" t="str">
        <f t="shared" si="7"/>
        <v>C</v>
      </c>
      <c r="L12" s="2">
        <f t="shared" si="8"/>
        <v>2</v>
      </c>
      <c r="M12" s="170" t="str">
        <f t="shared" si="9"/>
        <v>2.0</v>
      </c>
      <c r="N12" s="665">
        <v>6.7</v>
      </c>
      <c r="O12" s="1" t="str">
        <f t="shared" si="10"/>
        <v>C+</v>
      </c>
      <c r="P12" s="2">
        <f t="shared" si="11"/>
        <v>2.5</v>
      </c>
      <c r="Q12" s="170" t="str">
        <f t="shared" si="12"/>
        <v>2.5</v>
      </c>
      <c r="R12" s="408">
        <v>5.2</v>
      </c>
      <c r="S12" s="45">
        <v>9</v>
      </c>
      <c r="T12" s="45"/>
      <c r="U12" s="28">
        <f t="shared" si="13"/>
        <v>7.5</v>
      </c>
      <c r="V12" s="29">
        <f t="shared" si="14"/>
        <v>7.5</v>
      </c>
      <c r="W12" s="325" t="str">
        <f t="shared" si="15"/>
        <v>7.5</v>
      </c>
      <c r="X12" s="30" t="str">
        <f t="shared" si="16"/>
        <v>B</v>
      </c>
      <c r="Y12" s="31">
        <f t="shared" si="17"/>
        <v>3</v>
      </c>
      <c r="Z12" s="31" t="str">
        <f t="shared" si="18"/>
        <v>3.0</v>
      </c>
      <c r="AA12" s="42">
        <v>4</v>
      </c>
      <c r="AB12" s="43">
        <v>4</v>
      </c>
      <c r="AC12" s="180">
        <v>7.7</v>
      </c>
      <c r="AD12" s="55">
        <v>5</v>
      </c>
      <c r="AE12" s="55"/>
      <c r="AF12" s="28">
        <f t="shared" si="19"/>
        <v>6.1</v>
      </c>
      <c r="AG12" s="29">
        <f t="shared" si="20"/>
        <v>6.1</v>
      </c>
      <c r="AH12" s="325" t="str">
        <f t="shared" si="21"/>
        <v>6.1</v>
      </c>
      <c r="AI12" s="30" t="str">
        <f t="shared" si="22"/>
        <v>C</v>
      </c>
      <c r="AJ12" s="31">
        <f t="shared" si="23"/>
        <v>2</v>
      </c>
      <c r="AK12" s="31" t="str">
        <f t="shared" si="24"/>
        <v>2.0</v>
      </c>
      <c r="AL12" s="42">
        <v>2</v>
      </c>
      <c r="AM12" s="43">
        <v>2</v>
      </c>
      <c r="AN12" s="188">
        <v>5.7</v>
      </c>
      <c r="AO12" s="73">
        <v>5</v>
      </c>
      <c r="AP12" s="73"/>
      <c r="AQ12" s="28">
        <f t="shared" si="25"/>
        <v>5.3</v>
      </c>
      <c r="AR12" s="29">
        <f t="shared" si="26"/>
        <v>5.3</v>
      </c>
      <c r="AS12" s="325" t="str">
        <f t="shared" si="27"/>
        <v>5.3</v>
      </c>
      <c r="AT12" s="30" t="str">
        <f t="shared" si="28"/>
        <v>D+</v>
      </c>
      <c r="AU12" s="31">
        <f t="shared" si="29"/>
        <v>1.5</v>
      </c>
      <c r="AV12" s="31" t="str">
        <f t="shared" si="30"/>
        <v>1.5</v>
      </c>
      <c r="AW12" s="42">
        <v>2</v>
      </c>
      <c r="AX12" s="43">
        <v>2</v>
      </c>
      <c r="AY12" s="188">
        <v>7</v>
      </c>
      <c r="AZ12" s="65">
        <v>3</v>
      </c>
      <c r="BA12" s="65"/>
      <c r="BB12" s="28">
        <f t="shared" si="31"/>
        <v>4.5999999999999996</v>
      </c>
      <c r="BC12" s="29">
        <f t="shared" si="32"/>
        <v>4.5999999999999996</v>
      </c>
      <c r="BD12" s="325" t="str">
        <f t="shared" si="33"/>
        <v>4.6</v>
      </c>
      <c r="BE12" s="30" t="str">
        <f t="shared" si="34"/>
        <v>D</v>
      </c>
      <c r="BF12" s="31">
        <f t="shared" si="35"/>
        <v>1</v>
      </c>
      <c r="BG12" s="31" t="str">
        <f t="shared" si="36"/>
        <v>1.0</v>
      </c>
      <c r="BH12" s="42">
        <v>1</v>
      </c>
      <c r="BI12" s="43">
        <v>1</v>
      </c>
      <c r="BJ12" s="212">
        <v>7.4</v>
      </c>
      <c r="BK12" s="109">
        <v>6</v>
      </c>
      <c r="BL12" s="109"/>
      <c r="BM12" s="225">
        <f t="shared" si="37"/>
        <v>6.6</v>
      </c>
      <c r="BN12" s="226">
        <f t="shared" si="38"/>
        <v>6.6</v>
      </c>
      <c r="BO12" s="342" t="str">
        <f t="shared" si="39"/>
        <v>6.6</v>
      </c>
      <c r="BP12" s="227" t="str">
        <f t="shared" si="0"/>
        <v>C+</v>
      </c>
      <c r="BQ12" s="226">
        <f t="shared" si="1"/>
        <v>2.5</v>
      </c>
      <c r="BR12" s="226" t="str">
        <f t="shared" si="2"/>
        <v>2.5</v>
      </c>
      <c r="BS12" s="157">
        <v>3</v>
      </c>
      <c r="BT12" s="43">
        <v>3</v>
      </c>
      <c r="BU12" s="411">
        <v>7.8</v>
      </c>
      <c r="BV12" s="147">
        <v>5</v>
      </c>
      <c r="BW12" s="493"/>
      <c r="BX12" s="225">
        <f t="shared" si="40"/>
        <v>6.1</v>
      </c>
      <c r="BY12" s="226">
        <f t="shared" si="41"/>
        <v>6.1</v>
      </c>
      <c r="BZ12" s="342" t="str">
        <f t="shared" si="42"/>
        <v>6.1</v>
      </c>
      <c r="CA12" s="227" t="str">
        <f t="shared" si="3"/>
        <v>C</v>
      </c>
      <c r="CB12" s="226">
        <f t="shared" si="4"/>
        <v>2</v>
      </c>
      <c r="CC12" s="226" t="str">
        <f t="shared" si="5"/>
        <v>2.0</v>
      </c>
      <c r="CD12" s="157">
        <v>3</v>
      </c>
      <c r="CE12" s="43">
        <v>3</v>
      </c>
      <c r="CF12" s="181">
        <v>5.4</v>
      </c>
      <c r="CG12" s="93">
        <v>6</v>
      </c>
      <c r="CH12" s="93"/>
      <c r="CI12" s="28">
        <f t="shared" si="43"/>
        <v>5.8</v>
      </c>
      <c r="CJ12" s="29">
        <f t="shared" si="44"/>
        <v>5.8</v>
      </c>
      <c r="CK12" s="325" t="str">
        <f t="shared" si="45"/>
        <v>5.8</v>
      </c>
      <c r="CL12" s="30" t="str">
        <f t="shared" si="46"/>
        <v>C</v>
      </c>
      <c r="CM12" s="31">
        <f t="shared" si="47"/>
        <v>2</v>
      </c>
      <c r="CN12" s="31" t="str">
        <f t="shared" si="6"/>
        <v>2.0</v>
      </c>
      <c r="CO12" s="42">
        <v>2</v>
      </c>
      <c r="CP12" s="43">
        <v>2</v>
      </c>
      <c r="CQ12" s="84">
        <f t="shared" si="48"/>
        <v>17</v>
      </c>
      <c r="CR12" s="87">
        <f t="shared" si="49"/>
        <v>2.2058823529411766</v>
      </c>
      <c r="CS12" s="88" t="str">
        <f t="shared" si="50"/>
        <v>2.21</v>
      </c>
      <c r="CT12" s="64" t="str">
        <f t="shared" si="51"/>
        <v>Lên lớp</v>
      </c>
      <c r="CU12" s="128">
        <f t="shared" si="52"/>
        <v>17</v>
      </c>
      <c r="CV12" s="129">
        <f t="shared" si="53"/>
        <v>2.2058823529411766</v>
      </c>
      <c r="CW12" s="64" t="str">
        <f t="shared" si="54"/>
        <v>Lên lớp</v>
      </c>
      <c r="CX12" s="504"/>
      <c r="CY12" s="48">
        <v>7</v>
      </c>
      <c r="CZ12" s="70">
        <v>7</v>
      </c>
      <c r="DA12" s="70"/>
      <c r="DB12" s="28">
        <f t="shared" si="55"/>
        <v>7</v>
      </c>
      <c r="DC12" s="29">
        <f t="shared" si="56"/>
        <v>7</v>
      </c>
      <c r="DD12" s="501" t="str">
        <f t="shared" si="57"/>
        <v>7.0</v>
      </c>
      <c r="DE12" s="30" t="str">
        <f t="shared" si="58"/>
        <v>B</v>
      </c>
      <c r="DF12" s="31">
        <f t="shared" si="59"/>
        <v>3</v>
      </c>
      <c r="DG12" s="31" t="str">
        <f t="shared" si="60"/>
        <v>3.0</v>
      </c>
      <c r="DH12" s="42">
        <v>4</v>
      </c>
      <c r="DI12" s="43">
        <v>4</v>
      </c>
      <c r="DJ12" s="48">
        <v>6.4</v>
      </c>
      <c r="DK12" s="55">
        <v>7</v>
      </c>
      <c r="DL12" s="55"/>
      <c r="DM12" s="28">
        <f t="shared" si="61"/>
        <v>6.8</v>
      </c>
      <c r="DN12" s="29">
        <f t="shared" si="62"/>
        <v>6.8</v>
      </c>
      <c r="DO12" s="501" t="str">
        <f t="shared" si="63"/>
        <v>6.8</v>
      </c>
      <c r="DP12" s="30" t="str">
        <f t="shared" si="64"/>
        <v>C+</v>
      </c>
      <c r="DQ12" s="31">
        <f t="shared" si="65"/>
        <v>2.5</v>
      </c>
      <c r="DR12" s="31" t="str">
        <f t="shared" si="66"/>
        <v>2.5</v>
      </c>
      <c r="DS12" s="42">
        <v>2</v>
      </c>
      <c r="DT12" s="43">
        <v>2</v>
      </c>
      <c r="DU12" s="610">
        <v>6.3</v>
      </c>
      <c r="DV12" s="55">
        <v>4</v>
      </c>
      <c r="DW12" s="55"/>
      <c r="DX12" s="28">
        <f t="shared" si="67"/>
        <v>4.9000000000000004</v>
      </c>
      <c r="DY12" s="29">
        <f t="shared" si="68"/>
        <v>4.9000000000000004</v>
      </c>
      <c r="DZ12" s="501" t="str">
        <f t="shared" si="69"/>
        <v>4.9</v>
      </c>
      <c r="EA12" s="30" t="str">
        <f t="shared" si="70"/>
        <v>D</v>
      </c>
      <c r="EB12" s="31">
        <f t="shared" si="71"/>
        <v>1</v>
      </c>
      <c r="EC12" s="31" t="str">
        <f t="shared" si="72"/>
        <v>1.0</v>
      </c>
      <c r="ED12" s="42">
        <v>4</v>
      </c>
      <c r="EE12" s="43">
        <v>4</v>
      </c>
      <c r="EF12" s="48">
        <v>5.8</v>
      </c>
      <c r="EG12" s="70">
        <v>7</v>
      </c>
      <c r="EH12" s="70"/>
      <c r="EI12" s="28">
        <f t="shared" si="73"/>
        <v>6.5</v>
      </c>
      <c r="EJ12" s="29">
        <f t="shared" si="74"/>
        <v>6.5</v>
      </c>
      <c r="EK12" s="501" t="str">
        <f t="shared" si="75"/>
        <v>6.5</v>
      </c>
      <c r="EL12" s="30" t="str">
        <f t="shared" si="76"/>
        <v>C+</v>
      </c>
      <c r="EM12" s="31">
        <f t="shared" si="77"/>
        <v>2.5</v>
      </c>
      <c r="EN12" s="31" t="str">
        <f t="shared" si="78"/>
        <v>2.5</v>
      </c>
      <c r="EO12" s="42">
        <v>3</v>
      </c>
      <c r="EP12" s="43">
        <v>3</v>
      </c>
      <c r="EQ12" s="48">
        <v>7</v>
      </c>
      <c r="ER12" s="602">
        <v>8</v>
      </c>
      <c r="ES12" s="602"/>
      <c r="ET12" s="28">
        <f t="shared" si="79"/>
        <v>7.6</v>
      </c>
      <c r="EU12" s="29">
        <f t="shared" si="80"/>
        <v>7.6</v>
      </c>
      <c r="EV12" s="501" t="str">
        <f t="shared" si="81"/>
        <v>7.6</v>
      </c>
      <c r="EW12" s="30" t="str">
        <f t="shared" si="82"/>
        <v>B</v>
      </c>
      <c r="EX12" s="31">
        <f t="shared" si="83"/>
        <v>3</v>
      </c>
      <c r="EY12" s="31" t="str">
        <f t="shared" si="84"/>
        <v>3.0</v>
      </c>
      <c r="EZ12" s="42">
        <v>2</v>
      </c>
      <c r="FA12" s="43">
        <v>2</v>
      </c>
      <c r="FB12" s="694">
        <f t="shared" si="85"/>
        <v>15</v>
      </c>
      <c r="FC12" s="695">
        <f t="shared" si="86"/>
        <v>2.2999999999999998</v>
      </c>
      <c r="FD12" s="696" t="str">
        <f t="shared" si="87"/>
        <v>2.30</v>
      </c>
      <c r="FE12" s="697" t="str">
        <f t="shared" si="88"/>
        <v>Lên lớp</v>
      </c>
      <c r="FF12" s="698">
        <f t="shared" si="89"/>
        <v>32</v>
      </c>
      <c r="FG12" s="695">
        <f t="shared" si="90"/>
        <v>2.25</v>
      </c>
      <c r="FH12" s="696" t="str">
        <f t="shared" si="91"/>
        <v>2.25</v>
      </c>
      <c r="FI12" s="699">
        <f t="shared" si="92"/>
        <v>32</v>
      </c>
      <c r="FJ12" s="700">
        <f t="shared" si="93"/>
        <v>6.3437499999999991</v>
      </c>
      <c r="FK12" s="701">
        <f t="shared" si="94"/>
        <v>2.25</v>
      </c>
      <c r="FL12" s="738" t="str">
        <f t="shared" si="95"/>
        <v>Lên lớp</v>
      </c>
      <c r="FM12" s="903"/>
      <c r="FN12" s="867">
        <v>6</v>
      </c>
      <c r="FO12" s="958">
        <v>6</v>
      </c>
      <c r="FP12" s="955"/>
      <c r="FQ12" s="827">
        <f t="shared" si="96"/>
        <v>6</v>
      </c>
      <c r="FR12" s="839">
        <f t="shared" si="97"/>
        <v>6</v>
      </c>
      <c r="FS12" s="845" t="str">
        <f t="shared" si="98"/>
        <v>6.0</v>
      </c>
      <c r="FT12" s="841" t="str">
        <f t="shared" si="99"/>
        <v>C</v>
      </c>
      <c r="FU12" s="842">
        <f t="shared" si="100"/>
        <v>2</v>
      </c>
      <c r="FV12" s="842" t="str">
        <f t="shared" si="101"/>
        <v>2.0</v>
      </c>
      <c r="FW12" s="846">
        <v>3</v>
      </c>
      <c r="FX12" s="844">
        <v>3</v>
      </c>
      <c r="FY12" s="865">
        <v>5</v>
      </c>
      <c r="FZ12" s="908">
        <v>5</v>
      </c>
      <c r="GA12" s="37"/>
      <c r="GB12" s="827">
        <f t="shared" si="102"/>
        <v>5</v>
      </c>
      <c r="GC12" s="839">
        <f t="shared" si="103"/>
        <v>5</v>
      </c>
      <c r="GD12" s="845" t="str">
        <f t="shared" si="104"/>
        <v>5.0</v>
      </c>
      <c r="GE12" s="841" t="str">
        <f t="shared" si="105"/>
        <v>D+</v>
      </c>
      <c r="GF12" s="842">
        <f t="shared" si="106"/>
        <v>1.5</v>
      </c>
      <c r="GG12" s="842" t="str">
        <f t="shared" si="107"/>
        <v>1.5</v>
      </c>
      <c r="GH12" s="846">
        <v>3</v>
      </c>
      <c r="GI12" s="844">
        <v>3</v>
      </c>
      <c r="GJ12" s="197">
        <v>5.4</v>
      </c>
      <c r="GK12" s="164">
        <v>6</v>
      </c>
      <c r="GL12" s="164"/>
      <c r="GM12" s="827">
        <f t="shared" si="108"/>
        <v>5.8</v>
      </c>
      <c r="GN12" s="839">
        <f t="shared" si="109"/>
        <v>5.8</v>
      </c>
      <c r="GO12" s="845" t="str">
        <f t="shared" si="110"/>
        <v>5.8</v>
      </c>
      <c r="GP12" s="841" t="str">
        <f t="shared" si="111"/>
        <v>C</v>
      </c>
      <c r="GQ12" s="842">
        <f t="shared" si="112"/>
        <v>2</v>
      </c>
      <c r="GR12" s="842" t="str">
        <f t="shared" si="113"/>
        <v>2.0</v>
      </c>
      <c r="GS12" s="846">
        <v>4</v>
      </c>
      <c r="GT12" s="844">
        <v>4</v>
      </c>
      <c r="GU12" s="865">
        <v>5.2</v>
      </c>
      <c r="GV12" s="908">
        <v>5</v>
      </c>
      <c r="GW12" s="37"/>
      <c r="GX12" s="827">
        <f t="shared" si="114"/>
        <v>5.0999999999999996</v>
      </c>
      <c r="GY12" s="839">
        <f t="shared" si="115"/>
        <v>5.0999999999999996</v>
      </c>
      <c r="GZ12" s="845" t="str">
        <f t="shared" si="116"/>
        <v>5.1</v>
      </c>
      <c r="HA12" s="841" t="str">
        <f t="shared" si="117"/>
        <v>D+</v>
      </c>
      <c r="HB12" s="842">
        <f t="shared" si="118"/>
        <v>1.5</v>
      </c>
      <c r="HC12" s="842" t="str">
        <f t="shared" si="119"/>
        <v>1.5</v>
      </c>
      <c r="HD12" s="846">
        <v>4</v>
      </c>
      <c r="HE12" s="844">
        <v>4</v>
      </c>
      <c r="HF12" s="146">
        <v>5.6</v>
      </c>
      <c r="HG12" s="164">
        <v>6</v>
      </c>
      <c r="HH12" s="37"/>
      <c r="HI12" s="28">
        <f t="shared" si="120"/>
        <v>5.8</v>
      </c>
      <c r="HJ12" s="29">
        <f t="shared" si="121"/>
        <v>5.8</v>
      </c>
      <c r="HK12" s="501" t="str">
        <f t="shared" si="122"/>
        <v>5.8</v>
      </c>
      <c r="HL12" s="30" t="str">
        <f t="shared" si="123"/>
        <v>C</v>
      </c>
      <c r="HM12" s="31">
        <f t="shared" si="124"/>
        <v>2</v>
      </c>
      <c r="HN12" s="31" t="str">
        <f t="shared" si="125"/>
        <v>2.0</v>
      </c>
      <c r="HO12" s="42">
        <v>4</v>
      </c>
      <c r="HP12" s="43">
        <v>4</v>
      </c>
      <c r="HQ12" s="867">
        <v>5.7</v>
      </c>
      <c r="HR12" s="958">
        <v>5</v>
      </c>
      <c r="HS12" s="736"/>
      <c r="HT12" s="827">
        <f t="shared" si="126"/>
        <v>5.3</v>
      </c>
      <c r="HU12" s="839">
        <f t="shared" si="127"/>
        <v>5.3</v>
      </c>
      <c r="HV12" s="845" t="str">
        <f t="shared" si="128"/>
        <v>5.3</v>
      </c>
      <c r="HW12" s="841" t="str">
        <f t="shared" si="129"/>
        <v>D+</v>
      </c>
      <c r="HX12" s="842">
        <f t="shared" si="130"/>
        <v>1.5</v>
      </c>
      <c r="HY12" s="842" t="str">
        <f t="shared" si="131"/>
        <v>1.5</v>
      </c>
      <c r="HZ12" s="846">
        <v>5</v>
      </c>
      <c r="IA12" s="844">
        <v>5</v>
      </c>
      <c r="IB12" s="767">
        <f t="shared" si="132"/>
        <v>23</v>
      </c>
      <c r="IC12" s="82">
        <f t="shared" si="133"/>
        <v>1.7391304347826086</v>
      </c>
      <c r="ID12" s="83" t="str">
        <f t="shared" si="134"/>
        <v>1.74</v>
      </c>
    </row>
    <row r="13" spans="1:238" x14ac:dyDescent="0.3">
      <c r="A13" s="3">
        <v>12</v>
      </c>
      <c r="B13" s="293" t="s">
        <v>304</v>
      </c>
      <c r="C13" s="293" t="s">
        <v>316</v>
      </c>
      <c r="D13" s="616" t="s">
        <v>345</v>
      </c>
      <c r="E13" s="617" t="s">
        <v>62</v>
      </c>
      <c r="F13" s="276"/>
      <c r="G13" s="288" t="s">
        <v>375</v>
      </c>
      <c r="H13" s="276" t="s">
        <v>169</v>
      </c>
      <c r="I13" s="276" t="s">
        <v>179</v>
      </c>
      <c r="J13" s="169">
        <v>5.4</v>
      </c>
      <c r="K13" s="1" t="str">
        <f t="shared" si="7"/>
        <v>D+</v>
      </c>
      <c r="L13" s="2">
        <f t="shared" si="8"/>
        <v>1.5</v>
      </c>
      <c r="M13" s="170" t="str">
        <f t="shared" si="9"/>
        <v>1.5</v>
      </c>
      <c r="N13" s="665">
        <v>6.3</v>
      </c>
      <c r="O13" s="1" t="str">
        <f t="shared" si="10"/>
        <v>C</v>
      </c>
      <c r="P13" s="2">
        <f t="shared" si="11"/>
        <v>2</v>
      </c>
      <c r="Q13" s="170" t="str">
        <f t="shared" si="12"/>
        <v>2.0</v>
      </c>
      <c r="R13" s="408">
        <v>6.8</v>
      </c>
      <c r="S13" s="45">
        <v>8</v>
      </c>
      <c r="T13" s="45"/>
      <c r="U13" s="28">
        <f t="shared" si="13"/>
        <v>7.5</v>
      </c>
      <c r="V13" s="29">
        <f t="shared" si="14"/>
        <v>7.5</v>
      </c>
      <c r="W13" s="325" t="str">
        <f t="shared" si="15"/>
        <v>7.5</v>
      </c>
      <c r="X13" s="30" t="str">
        <f t="shared" si="16"/>
        <v>B</v>
      </c>
      <c r="Y13" s="31">
        <f t="shared" si="17"/>
        <v>3</v>
      </c>
      <c r="Z13" s="31" t="str">
        <f t="shared" si="18"/>
        <v>3.0</v>
      </c>
      <c r="AA13" s="42">
        <v>4</v>
      </c>
      <c r="AB13" s="43">
        <v>4</v>
      </c>
      <c r="AC13" s="180">
        <v>8.3000000000000007</v>
      </c>
      <c r="AD13" s="55">
        <v>6</v>
      </c>
      <c r="AE13" s="55"/>
      <c r="AF13" s="28">
        <f t="shared" si="19"/>
        <v>6.9</v>
      </c>
      <c r="AG13" s="29">
        <f t="shared" si="20"/>
        <v>6.9</v>
      </c>
      <c r="AH13" s="325" t="str">
        <f t="shared" si="21"/>
        <v>6.9</v>
      </c>
      <c r="AI13" s="30" t="str">
        <f t="shared" si="22"/>
        <v>C+</v>
      </c>
      <c r="AJ13" s="31">
        <f t="shared" si="23"/>
        <v>2.5</v>
      </c>
      <c r="AK13" s="31" t="str">
        <f t="shared" si="24"/>
        <v>2.5</v>
      </c>
      <c r="AL13" s="42">
        <v>2</v>
      </c>
      <c r="AM13" s="43">
        <v>2</v>
      </c>
      <c r="AN13" s="188">
        <v>5.7</v>
      </c>
      <c r="AO13" s="73">
        <v>6</v>
      </c>
      <c r="AP13" s="73"/>
      <c r="AQ13" s="28">
        <f t="shared" si="25"/>
        <v>5.9</v>
      </c>
      <c r="AR13" s="29">
        <f t="shared" si="26"/>
        <v>5.9</v>
      </c>
      <c r="AS13" s="325" t="str">
        <f t="shared" si="27"/>
        <v>5.9</v>
      </c>
      <c r="AT13" s="30" t="str">
        <f t="shared" si="28"/>
        <v>C</v>
      </c>
      <c r="AU13" s="31">
        <f t="shared" si="29"/>
        <v>2</v>
      </c>
      <c r="AV13" s="31" t="str">
        <f t="shared" si="30"/>
        <v>2.0</v>
      </c>
      <c r="AW13" s="42">
        <v>2</v>
      </c>
      <c r="AX13" s="43">
        <v>2</v>
      </c>
      <c r="AY13" s="188">
        <v>7.3</v>
      </c>
      <c r="AZ13" s="65">
        <v>8</v>
      </c>
      <c r="BA13" s="65"/>
      <c r="BB13" s="28">
        <f t="shared" si="31"/>
        <v>7.7</v>
      </c>
      <c r="BC13" s="29">
        <f t="shared" si="32"/>
        <v>7.7</v>
      </c>
      <c r="BD13" s="325" t="str">
        <f t="shared" si="33"/>
        <v>7.7</v>
      </c>
      <c r="BE13" s="30" t="str">
        <f t="shared" si="34"/>
        <v>B</v>
      </c>
      <c r="BF13" s="31">
        <f t="shared" si="35"/>
        <v>3</v>
      </c>
      <c r="BG13" s="31" t="str">
        <f t="shared" si="36"/>
        <v>3.0</v>
      </c>
      <c r="BH13" s="42">
        <v>1</v>
      </c>
      <c r="BI13" s="43">
        <v>1</v>
      </c>
      <c r="BJ13" s="212">
        <v>7.4</v>
      </c>
      <c r="BK13" s="109">
        <v>7</v>
      </c>
      <c r="BL13" s="109"/>
      <c r="BM13" s="225">
        <f t="shared" si="37"/>
        <v>7.2</v>
      </c>
      <c r="BN13" s="226">
        <f t="shared" si="38"/>
        <v>7.2</v>
      </c>
      <c r="BO13" s="342" t="str">
        <f t="shared" si="39"/>
        <v>7.2</v>
      </c>
      <c r="BP13" s="227" t="str">
        <f t="shared" si="0"/>
        <v>B</v>
      </c>
      <c r="BQ13" s="226">
        <f t="shared" si="1"/>
        <v>3</v>
      </c>
      <c r="BR13" s="226" t="str">
        <f t="shared" si="2"/>
        <v>3.0</v>
      </c>
      <c r="BS13" s="157">
        <v>3</v>
      </c>
      <c r="BT13" s="43">
        <v>3</v>
      </c>
      <c r="BU13" s="411">
        <v>7.8</v>
      </c>
      <c r="BV13" s="147">
        <v>8</v>
      </c>
      <c r="BW13" s="493"/>
      <c r="BX13" s="225">
        <f t="shared" si="40"/>
        <v>7.9</v>
      </c>
      <c r="BY13" s="226">
        <f t="shared" si="41"/>
        <v>7.9</v>
      </c>
      <c r="BZ13" s="342" t="str">
        <f t="shared" si="42"/>
        <v>7.9</v>
      </c>
      <c r="CA13" s="227" t="str">
        <f t="shared" si="3"/>
        <v>B</v>
      </c>
      <c r="CB13" s="226">
        <f t="shared" si="4"/>
        <v>3</v>
      </c>
      <c r="CC13" s="226" t="str">
        <f t="shared" si="5"/>
        <v>3.0</v>
      </c>
      <c r="CD13" s="157">
        <v>3</v>
      </c>
      <c r="CE13" s="43">
        <v>3</v>
      </c>
      <c r="CF13" s="181">
        <v>5.8</v>
      </c>
      <c r="CG13" s="93">
        <v>6</v>
      </c>
      <c r="CH13" s="93"/>
      <c r="CI13" s="28">
        <f t="shared" si="43"/>
        <v>5.9</v>
      </c>
      <c r="CJ13" s="29">
        <f t="shared" si="44"/>
        <v>5.9</v>
      </c>
      <c r="CK13" s="325" t="str">
        <f t="shared" si="45"/>
        <v>5.9</v>
      </c>
      <c r="CL13" s="30" t="str">
        <f t="shared" si="46"/>
        <v>C</v>
      </c>
      <c r="CM13" s="31">
        <f t="shared" si="47"/>
        <v>2</v>
      </c>
      <c r="CN13" s="31" t="str">
        <f t="shared" si="6"/>
        <v>2.0</v>
      </c>
      <c r="CO13" s="42">
        <v>2</v>
      </c>
      <c r="CP13" s="43">
        <v>2</v>
      </c>
      <c r="CQ13" s="84">
        <f t="shared" si="48"/>
        <v>17</v>
      </c>
      <c r="CR13" s="87">
        <f t="shared" si="49"/>
        <v>2.7058823529411766</v>
      </c>
      <c r="CS13" s="88" t="str">
        <f t="shared" si="50"/>
        <v>2.71</v>
      </c>
      <c r="CT13" s="64" t="str">
        <f t="shared" si="51"/>
        <v>Lên lớp</v>
      </c>
      <c r="CU13" s="128">
        <f t="shared" si="52"/>
        <v>17</v>
      </c>
      <c r="CV13" s="129">
        <f t="shared" si="53"/>
        <v>2.7058823529411766</v>
      </c>
      <c r="CW13" s="64" t="str">
        <f t="shared" si="54"/>
        <v>Lên lớp</v>
      </c>
      <c r="CX13" s="504"/>
      <c r="CY13" s="407">
        <v>0</v>
      </c>
      <c r="CZ13" s="70"/>
      <c r="DA13" s="70"/>
      <c r="DB13" s="28">
        <f t="shared" si="55"/>
        <v>0</v>
      </c>
      <c r="DC13" s="29">
        <f t="shared" si="56"/>
        <v>0</v>
      </c>
      <c r="DD13" s="501" t="str">
        <f t="shared" si="57"/>
        <v>0.0</v>
      </c>
      <c r="DE13" s="30" t="str">
        <f t="shared" si="58"/>
        <v>F</v>
      </c>
      <c r="DF13" s="31">
        <f t="shared" si="59"/>
        <v>0</v>
      </c>
      <c r="DG13" s="31" t="str">
        <f t="shared" si="60"/>
        <v>0.0</v>
      </c>
      <c r="DH13" s="42">
        <v>4</v>
      </c>
      <c r="DI13" s="43"/>
      <c r="DJ13" s="407">
        <v>0</v>
      </c>
      <c r="DK13" s="55"/>
      <c r="DL13" s="55"/>
      <c r="DM13" s="28">
        <f t="shared" si="61"/>
        <v>0</v>
      </c>
      <c r="DN13" s="29">
        <f t="shared" si="62"/>
        <v>0</v>
      </c>
      <c r="DO13" s="501" t="str">
        <f t="shared" si="63"/>
        <v>0.0</v>
      </c>
      <c r="DP13" s="30" t="str">
        <f t="shared" si="64"/>
        <v>F</v>
      </c>
      <c r="DQ13" s="31">
        <f t="shared" si="65"/>
        <v>0</v>
      </c>
      <c r="DR13" s="31" t="str">
        <f t="shared" si="66"/>
        <v>0.0</v>
      </c>
      <c r="DS13" s="42">
        <v>2</v>
      </c>
      <c r="DT13" s="43"/>
      <c r="DU13" s="610">
        <v>6.8</v>
      </c>
      <c r="DV13" s="55">
        <v>7</v>
      </c>
      <c r="DW13" s="55"/>
      <c r="DX13" s="28">
        <f t="shared" si="67"/>
        <v>6.9</v>
      </c>
      <c r="DY13" s="29">
        <f t="shared" si="68"/>
        <v>6.9</v>
      </c>
      <c r="DZ13" s="501" t="str">
        <f t="shared" si="69"/>
        <v>6.9</v>
      </c>
      <c r="EA13" s="30" t="str">
        <f t="shared" si="70"/>
        <v>C+</v>
      </c>
      <c r="EB13" s="31">
        <f t="shared" si="71"/>
        <v>2.5</v>
      </c>
      <c r="EC13" s="31" t="str">
        <f t="shared" si="72"/>
        <v>2.5</v>
      </c>
      <c r="ED13" s="42">
        <v>4</v>
      </c>
      <c r="EE13" s="43">
        <v>4</v>
      </c>
      <c r="EF13" s="48">
        <v>5.8</v>
      </c>
      <c r="EG13" s="70">
        <v>5</v>
      </c>
      <c r="EH13" s="70"/>
      <c r="EI13" s="28">
        <f t="shared" si="73"/>
        <v>5.3</v>
      </c>
      <c r="EJ13" s="29">
        <f t="shared" si="74"/>
        <v>5.3</v>
      </c>
      <c r="EK13" s="501" t="str">
        <f t="shared" si="75"/>
        <v>5.3</v>
      </c>
      <c r="EL13" s="30" t="str">
        <f t="shared" si="76"/>
        <v>D+</v>
      </c>
      <c r="EM13" s="31">
        <f t="shared" si="77"/>
        <v>1.5</v>
      </c>
      <c r="EN13" s="31" t="str">
        <f t="shared" si="78"/>
        <v>1.5</v>
      </c>
      <c r="EO13" s="42">
        <v>3</v>
      </c>
      <c r="EP13" s="43">
        <v>3</v>
      </c>
      <c r="EQ13" s="48">
        <v>7.5</v>
      </c>
      <c r="ER13" s="602">
        <v>5</v>
      </c>
      <c r="ES13" s="602"/>
      <c r="ET13" s="28">
        <f t="shared" si="79"/>
        <v>6</v>
      </c>
      <c r="EU13" s="29">
        <f t="shared" si="80"/>
        <v>6</v>
      </c>
      <c r="EV13" s="501" t="str">
        <f t="shared" si="81"/>
        <v>6.0</v>
      </c>
      <c r="EW13" s="30" t="str">
        <f t="shared" si="82"/>
        <v>C</v>
      </c>
      <c r="EX13" s="31">
        <f t="shared" si="83"/>
        <v>2</v>
      </c>
      <c r="EY13" s="31" t="str">
        <f t="shared" si="84"/>
        <v>2.0</v>
      </c>
      <c r="EZ13" s="42">
        <v>2</v>
      </c>
      <c r="FA13" s="43">
        <v>2</v>
      </c>
      <c r="FB13" s="694">
        <f t="shared" si="85"/>
        <v>15</v>
      </c>
      <c r="FC13" s="695">
        <f t="shared" si="86"/>
        <v>1.2333333333333334</v>
      </c>
      <c r="FD13" s="696" t="str">
        <f t="shared" si="87"/>
        <v>1.23</v>
      </c>
      <c r="FE13" s="697" t="str">
        <f t="shared" si="88"/>
        <v>Lên lớp</v>
      </c>
      <c r="FF13" s="698">
        <f t="shared" si="89"/>
        <v>32</v>
      </c>
      <c r="FG13" s="695">
        <f t="shared" si="90"/>
        <v>2.015625</v>
      </c>
      <c r="FH13" s="696" t="str">
        <f t="shared" si="91"/>
        <v>2.02</v>
      </c>
      <c r="FI13" s="699">
        <f t="shared" si="92"/>
        <v>26</v>
      </c>
      <c r="FJ13" s="700">
        <f t="shared" si="93"/>
        <v>6.7653846153846153</v>
      </c>
      <c r="FK13" s="701">
        <f t="shared" si="94"/>
        <v>2.4807692307692308</v>
      </c>
      <c r="FL13" s="738" t="str">
        <f t="shared" si="95"/>
        <v>Lên lớp</v>
      </c>
      <c r="FM13" s="903"/>
      <c r="FN13" s="951">
        <v>3.4</v>
      </c>
      <c r="FO13" s="958"/>
      <c r="FP13" s="955"/>
      <c r="FQ13" s="827">
        <f t="shared" si="96"/>
        <v>1.4</v>
      </c>
      <c r="FR13" s="839">
        <f t="shared" si="97"/>
        <v>1.4</v>
      </c>
      <c r="FS13" s="845" t="str">
        <f t="shared" si="98"/>
        <v>1.4</v>
      </c>
      <c r="FT13" s="841" t="str">
        <f t="shared" si="99"/>
        <v>F</v>
      </c>
      <c r="FU13" s="842">
        <f t="shared" si="100"/>
        <v>0</v>
      </c>
      <c r="FV13" s="842" t="str">
        <f t="shared" si="101"/>
        <v>0.0</v>
      </c>
      <c r="FW13" s="846">
        <v>3</v>
      </c>
      <c r="FX13" s="844"/>
      <c r="FY13" s="865">
        <v>5.4</v>
      </c>
      <c r="FZ13" s="908">
        <v>5</v>
      </c>
      <c r="GA13" s="37"/>
      <c r="GB13" s="827">
        <f t="shared" si="102"/>
        <v>5.2</v>
      </c>
      <c r="GC13" s="839">
        <f t="shared" si="103"/>
        <v>5.2</v>
      </c>
      <c r="GD13" s="845" t="str">
        <f t="shared" si="104"/>
        <v>5.2</v>
      </c>
      <c r="GE13" s="841" t="str">
        <f t="shared" si="105"/>
        <v>D+</v>
      </c>
      <c r="GF13" s="842">
        <f t="shared" si="106"/>
        <v>1.5</v>
      </c>
      <c r="GG13" s="842" t="str">
        <f t="shared" si="107"/>
        <v>1.5</v>
      </c>
      <c r="GH13" s="846">
        <v>3</v>
      </c>
      <c r="GI13" s="844">
        <v>3</v>
      </c>
      <c r="GJ13" s="197">
        <v>5.0999999999999996</v>
      </c>
      <c r="GK13" s="164">
        <v>5</v>
      </c>
      <c r="GL13" s="164"/>
      <c r="GM13" s="827">
        <f t="shared" si="108"/>
        <v>5</v>
      </c>
      <c r="GN13" s="839">
        <f t="shared" si="109"/>
        <v>5</v>
      </c>
      <c r="GO13" s="845" t="str">
        <f t="shared" si="110"/>
        <v>5.0</v>
      </c>
      <c r="GP13" s="841" t="str">
        <f t="shared" si="111"/>
        <v>D+</v>
      </c>
      <c r="GQ13" s="842">
        <f t="shared" si="112"/>
        <v>1.5</v>
      </c>
      <c r="GR13" s="842" t="str">
        <f t="shared" si="113"/>
        <v>1.5</v>
      </c>
      <c r="GS13" s="846">
        <v>4</v>
      </c>
      <c r="GT13" s="844">
        <v>4</v>
      </c>
      <c r="GU13" s="865">
        <v>7.2</v>
      </c>
      <c r="GV13" s="908">
        <v>7</v>
      </c>
      <c r="GW13" s="37"/>
      <c r="GX13" s="827">
        <f t="shared" si="114"/>
        <v>7.1</v>
      </c>
      <c r="GY13" s="839">
        <f t="shared" si="115"/>
        <v>7.1</v>
      </c>
      <c r="GZ13" s="845" t="str">
        <f t="shared" si="116"/>
        <v>7.1</v>
      </c>
      <c r="HA13" s="841" t="str">
        <f t="shared" si="117"/>
        <v>B</v>
      </c>
      <c r="HB13" s="842">
        <f t="shared" si="118"/>
        <v>3</v>
      </c>
      <c r="HC13" s="842" t="str">
        <f t="shared" si="119"/>
        <v>3.0</v>
      </c>
      <c r="HD13" s="846">
        <v>4</v>
      </c>
      <c r="HE13" s="844">
        <v>4</v>
      </c>
      <c r="HF13" s="146">
        <v>5.3</v>
      </c>
      <c r="HG13" s="164">
        <v>5</v>
      </c>
      <c r="HH13" s="37"/>
      <c r="HI13" s="28">
        <f t="shared" si="120"/>
        <v>5.0999999999999996</v>
      </c>
      <c r="HJ13" s="29">
        <f t="shared" si="121"/>
        <v>5.0999999999999996</v>
      </c>
      <c r="HK13" s="501" t="str">
        <f t="shared" si="122"/>
        <v>5.1</v>
      </c>
      <c r="HL13" s="30" t="str">
        <f t="shared" si="123"/>
        <v>D+</v>
      </c>
      <c r="HM13" s="31">
        <f t="shared" si="124"/>
        <v>1.5</v>
      </c>
      <c r="HN13" s="31" t="str">
        <f t="shared" si="125"/>
        <v>1.5</v>
      </c>
      <c r="HO13" s="42">
        <v>4</v>
      </c>
      <c r="HP13" s="43">
        <v>4</v>
      </c>
      <c r="HQ13" s="867">
        <v>5.8</v>
      </c>
      <c r="HR13" s="958">
        <v>5</v>
      </c>
      <c r="HS13" s="736"/>
      <c r="HT13" s="827">
        <f t="shared" si="126"/>
        <v>5.3</v>
      </c>
      <c r="HU13" s="839">
        <f t="shared" si="127"/>
        <v>5.3</v>
      </c>
      <c r="HV13" s="845" t="str">
        <f t="shared" si="128"/>
        <v>5.3</v>
      </c>
      <c r="HW13" s="841" t="str">
        <f t="shared" si="129"/>
        <v>D+</v>
      </c>
      <c r="HX13" s="842">
        <f t="shared" si="130"/>
        <v>1.5</v>
      </c>
      <c r="HY13" s="842" t="str">
        <f t="shared" si="131"/>
        <v>1.5</v>
      </c>
      <c r="HZ13" s="846">
        <v>5</v>
      </c>
      <c r="IA13" s="844">
        <v>5</v>
      </c>
      <c r="IB13" s="767">
        <f t="shared" si="132"/>
        <v>23</v>
      </c>
      <c r="IC13" s="82">
        <f t="shared" si="133"/>
        <v>1.5652173913043479</v>
      </c>
      <c r="ID13" s="83" t="str">
        <f t="shared" si="134"/>
        <v>1.57</v>
      </c>
    </row>
    <row r="14" spans="1:238" x14ac:dyDescent="0.3">
      <c r="A14" s="3">
        <v>13</v>
      </c>
      <c r="B14" s="293" t="s">
        <v>304</v>
      </c>
      <c r="C14" s="293" t="s">
        <v>317</v>
      </c>
      <c r="D14" s="621" t="s">
        <v>346</v>
      </c>
      <c r="E14" s="617" t="s">
        <v>28</v>
      </c>
      <c r="F14" s="276"/>
      <c r="G14" s="288" t="s">
        <v>376</v>
      </c>
      <c r="H14" s="276" t="s">
        <v>23</v>
      </c>
      <c r="I14" s="276" t="s">
        <v>396</v>
      </c>
      <c r="J14" s="169">
        <v>6</v>
      </c>
      <c r="K14" s="1" t="str">
        <f t="shared" si="7"/>
        <v>C</v>
      </c>
      <c r="L14" s="2">
        <f t="shared" si="8"/>
        <v>2</v>
      </c>
      <c r="M14" s="170" t="str">
        <f t="shared" si="9"/>
        <v>2.0</v>
      </c>
      <c r="N14" s="665">
        <v>6.3</v>
      </c>
      <c r="O14" s="1" t="str">
        <f t="shared" si="10"/>
        <v>C</v>
      </c>
      <c r="P14" s="2">
        <f t="shared" si="11"/>
        <v>2</v>
      </c>
      <c r="Q14" s="170" t="str">
        <f t="shared" si="12"/>
        <v>2.0</v>
      </c>
      <c r="R14" s="408">
        <v>7</v>
      </c>
      <c r="S14" s="45">
        <v>7</v>
      </c>
      <c r="T14" s="45"/>
      <c r="U14" s="28">
        <f t="shared" si="13"/>
        <v>7</v>
      </c>
      <c r="V14" s="29">
        <f t="shared" si="14"/>
        <v>7</v>
      </c>
      <c r="W14" s="325" t="str">
        <f t="shared" si="15"/>
        <v>7.0</v>
      </c>
      <c r="X14" s="30" t="str">
        <f t="shared" si="16"/>
        <v>B</v>
      </c>
      <c r="Y14" s="31">
        <f t="shared" si="17"/>
        <v>3</v>
      </c>
      <c r="Z14" s="31" t="str">
        <f t="shared" si="18"/>
        <v>3.0</v>
      </c>
      <c r="AA14" s="42">
        <v>4</v>
      </c>
      <c r="AB14" s="43">
        <v>4</v>
      </c>
      <c r="AC14" s="180">
        <v>6.3</v>
      </c>
      <c r="AD14" s="55">
        <v>8</v>
      </c>
      <c r="AE14" s="55"/>
      <c r="AF14" s="28">
        <f t="shared" si="19"/>
        <v>7.3</v>
      </c>
      <c r="AG14" s="29">
        <f t="shared" si="20"/>
        <v>7.3</v>
      </c>
      <c r="AH14" s="325" t="str">
        <f t="shared" si="21"/>
        <v>7.3</v>
      </c>
      <c r="AI14" s="30" t="str">
        <f t="shared" si="22"/>
        <v>B</v>
      </c>
      <c r="AJ14" s="31">
        <f t="shared" si="23"/>
        <v>3</v>
      </c>
      <c r="AK14" s="31" t="str">
        <f t="shared" si="24"/>
        <v>3.0</v>
      </c>
      <c r="AL14" s="42">
        <v>2</v>
      </c>
      <c r="AM14" s="43">
        <v>2</v>
      </c>
      <c r="AN14" s="188">
        <v>6.3</v>
      </c>
      <c r="AO14" s="73">
        <v>3</v>
      </c>
      <c r="AP14" s="73"/>
      <c r="AQ14" s="28">
        <f t="shared" si="25"/>
        <v>4.3</v>
      </c>
      <c r="AR14" s="29">
        <f t="shared" si="26"/>
        <v>4.3</v>
      </c>
      <c r="AS14" s="325" t="str">
        <f t="shared" si="27"/>
        <v>4.3</v>
      </c>
      <c r="AT14" s="30" t="str">
        <f t="shared" si="28"/>
        <v>D</v>
      </c>
      <c r="AU14" s="31">
        <f t="shared" si="29"/>
        <v>1</v>
      </c>
      <c r="AV14" s="31" t="str">
        <f t="shared" si="30"/>
        <v>1.0</v>
      </c>
      <c r="AW14" s="42">
        <v>2</v>
      </c>
      <c r="AX14" s="43">
        <v>2</v>
      </c>
      <c r="AY14" s="188">
        <v>7</v>
      </c>
      <c r="AZ14" s="65">
        <v>6</v>
      </c>
      <c r="BA14" s="65"/>
      <c r="BB14" s="28">
        <f t="shared" si="31"/>
        <v>6.4</v>
      </c>
      <c r="BC14" s="29">
        <f t="shared" si="32"/>
        <v>6.4</v>
      </c>
      <c r="BD14" s="325" t="str">
        <f t="shared" si="33"/>
        <v>6.4</v>
      </c>
      <c r="BE14" s="30" t="str">
        <f t="shared" si="34"/>
        <v>C</v>
      </c>
      <c r="BF14" s="31">
        <f t="shared" si="35"/>
        <v>2</v>
      </c>
      <c r="BG14" s="31" t="str">
        <f t="shared" si="36"/>
        <v>2.0</v>
      </c>
      <c r="BH14" s="42">
        <v>1</v>
      </c>
      <c r="BI14" s="43">
        <v>1</v>
      </c>
      <c r="BJ14" s="212">
        <v>7</v>
      </c>
      <c r="BK14" s="109">
        <v>7</v>
      </c>
      <c r="BL14" s="109"/>
      <c r="BM14" s="225">
        <f t="shared" si="37"/>
        <v>7</v>
      </c>
      <c r="BN14" s="226">
        <f t="shared" si="38"/>
        <v>7</v>
      </c>
      <c r="BO14" s="342" t="str">
        <f t="shared" si="39"/>
        <v>7.0</v>
      </c>
      <c r="BP14" s="227" t="str">
        <f t="shared" si="0"/>
        <v>B</v>
      </c>
      <c r="BQ14" s="226">
        <f t="shared" si="1"/>
        <v>3</v>
      </c>
      <c r="BR14" s="226" t="str">
        <f t="shared" si="2"/>
        <v>3.0</v>
      </c>
      <c r="BS14" s="157">
        <v>3</v>
      </c>
      <c r="BT14" s="43">
        <v>3</v>
      </c>
      <c r="BU14" s="411">
        <v>7.4</v>
      </c>
      <c r="BV14" s="147">
        <v>6</v>
      </c>
      <c r="BW14" s="493"/>
      <c r="BX14" s="225">
        <f t="shared" si="40"/>
        <v>6.6</v>
      </c>
      <c r="BY14" s="226">
        <f t="shared" si="41"/>
        <v>6.6</v>
      </c>
      <c r="BZ14" s="342" t="str">
        <f t="shared" si="42"/>
        <v>6.6</v>
      </c>
      <c r="CA14" s="227" t="str">
        <f t="shared" si="3"/>
        <v>C+</v>
      </c>
      <c r="CB14" s="226">
        <f t="shared" si="4"/>
        <v>2.5</v>
      </c>
      <c r="CC14" s="226" t="str">
        <f t="shared" si="5"/>
        <v>2.5</v>
      </c>
      <c r="CD14" s="157">
        <v>3</v>
      </c>
      <c r="CE14" s="43">
        <v>3</v>
      </c>
      <c r="CF14" s="181">
        <v>5.8</v>
      </c>
      <c r="CG14" s="93">
        <v>5</v>
      </c>
      <c r="CH14" s="93"/>
      <c r="CI14" s="28">
        <f t="shared" si="43"/>
        <v>5.3</v>
      </c>
      <c r="CJ14" s="29">
        <f t="shared" si="44"/>
        <v>5.3</v>
      </c>
      <c r="CK14" s="325" t="str">
        <f t="shared" si="45"/>
        <v>5.3</v>
      </c>
      <c r="CL14" s="30" t="str">
        <f t="shared" si="46"/>
        <v>D+</v>
      </c>
      <c r="CM14" s="31">
        <f t="shared" si="47"/>
        <v>1.5</v>
      </c>
      <c r="CN14" s="31" t="str">
        <f t="shared" si="6"/>
        <v>1.5</v>
      </c>
      <c r="CO14" s="42">
        <v>2</v>
      </c>
      <c r="CP14" s="43">
        <v>2</v>
      </c>
      <c r="CQ14" s="84">
        <f t="shared" si="48"/>
        <v>17</v>
      </c>
      <c r="CR14" s="87">
        <f t="shared" si="49"/>
        <v>2.4411764705882355</v>
      </c>
      <c r="CS14" s="88" t="str">
        <f t="shared" si="50"/>
        <v>2.44</v>
      </c>
      <c r="CT14" s="64" t="str">
        <f t="shared" si="51"/>
        <v>Lên lớp</v>
      </c>
      <c r="CU14" s="128">
        <f t="shared" si="52"/>
        <v>17</v>
      </c>
      <c r="CV14" s="129">
        <f t="shared" si="53"/>
        <v>2.4411764705882355</v>
      </c>
      <c r="CW14" s="64" t="str">
        <f t="shared" si="54"/>
        <v>Lên lớp</v>
      </c>
      <c r="CX14" s="504"/>
      <c r="CY14" s="48">
        <v>7.7</v>
      </c>
      <c r="CZ14" s="70">
        <v>7</v>
      </c>
      <c r="DA14" s="70"/>
      <c r="DB14" s="28">
        <f t="shared" si="55"/>
        <v>7.3</v>
      </c>
      <c r="DC14" s="29">
        <f t="shared" si="56"/>
        <v>7.3</v>
      </c>
      <c r="DD14" s="501" t="str">
        <f t="shared" si="57"/>
        <v>7.3</v>
      </c>
      <c r="DE14" s="30" t="str">
        <f t="shared" si="58"/>
        <v>B</v>
      </c>
      <c r="DF14" s="31">
        <f t="shared" si="59"/>
        <v>3</v>
      </c>
      <c r="DG14" s="31" t="str">
        <f t="shared" si="60"/>
        <v>3.0</v>
      </c>
      <c r="DH14" s="42">
        <v>4</v>
      </c>
      <c r="DI14" s="43">
        <v>4</v>
      </c>
      <c r="DJ14" s="48">
        <v>5</v>
      </c>
      <c r="DK14" s="55">
        <v>7</v>
      </c>
      <c r="DL14" s="55"/>
      <c r="DM14" s="28">
        <f t="shared" si="61"/>
        <v>6.2</v>
      </c>
      <c r="DN14" s="29">
        <f t="shared" si="62"/>
        <v>6.2</v>
      </c>
      <c r="DO14" s="501" t="str">
        <f t="shared" si="63"/>
        <v>6.2</v>
      </c>
      <c r="DP14" s="30" t="str">
        <f t="shared" si="64"/>
        <v>C</v>
      </c>
      <c r="DQ14" s="31">
        <f t="shared" si="65"/>
        <v>2</v>
      </c>
      <c r="DR14" s="31" t="str">
        <f t="shared" si="66"/>
        <v>2.0</v>
      </c>
      <c r="DS14" s="42">
        <v>2</v>
      </c>
      <c r="DT14" s="43">
        <v>2</v>
      </c>
      <c r="DU14" s="610">
        <v>6.1</v>
      </c>
      <c r="DV14" s="55">
        <v>5</v>
      </c>
      <c r="DW14" s="55"/>
      <c r="DX14" s="28">
        <f t="shared" si="67"/>
        <v>5.4</v>
      </c>
      <c r="DY14" s="29">
        <f t="shared" si="68"/>
        <v>5.4</v>
      </c>
      <c r="DZ14" s="501" t="str">
        <f t="shared" si="69"/>
        <v>5.4</v>
      </c>
      <c r="EA14" s="30" t="str">
        <f t="shared" si="70"/>
        <v>D+</v>
      </c>
      <c r="EB14" s="31">
        <f t="shared" si="71"/>
        <v>1.5</v>
      </c>
      <c r="EC14" s="31" t="str">
        <f t="shared" si="72"/>
        <v>1.5</v>
      </c>
      <c r="ED14" s="42">
        <v>4</v>
      </c>
      <c r="EE14" s="43">
        <v>4</v>
      </c>
      <c r="EF14" s="48">
        <v>6.2</v>
      </c>
      <c r="EG14" s="70">
        <v>3</v>
      </c>
      <c r="EH14" s="70"/>
      <c r="EI14" s="28">
        <f t="shared" si="73"/>
        <v>4.3</v>
      </c>
      <c r="EJ14" s="29">
        <f t="shared" si="74"/>
        <v>4.3</v>
      </c>
      <c r="EK14" s="501" t="str">
        <f t="shared" si="75"/>
        <v>4.3</v>
      </c>
      <c r="EL14" s="30" t="str">
        <f t="shared" si="76"/>
        <v>D</v>
      </c>
      <c r="EM14" s="31">
        <f t="shared" si="77"/>
        <v>1</v>
      </c>
      <c r="EN14" s="31" t="str">
        <f t="shared" si="78"/>
        <v>1.0</v>
      </c>
      <c r="EO14" s="42">
        <v>3</v>
      </c>
      <c r="EP14" s="43">
        <v>3</v>
      </c>
      <c r="EQ14" s="48">
        <v>8</v>
      </c>
      <c r="ER14" s="602">
        <v>8</v>
      </c>
      <c r="ES14" s="602"/>
      <c r="ET14" s="28">
        <f t="shared" si="79"/>
        <v>8</v>
      </c>
      <c r="EU14" s="29">
        <f t="shared" si="80"/>
        <v>8</v>
      </c>
      <c r="EV14" s="501" t="str">
        <f t="shared" si="81"/>
        <v>8.0</v>
      </c>
      <c r="EW14" s="30" t="str">
        <f t="shared" si="82"/>
        <v>B+</v>
      </c>
      <c r="EX14" s="31">
        <f t="shared" si="83"/>
        <v>3.5</v>
      </c>
      <c r="EY14" s="31" t="str">
        <f t="shared" si="84"/>
        <v>3.5</v>
      </c>
      <c r="EZ14" s="42">
        <v>2</v>
      </c>
      <c r="FA14" s="43">
        <v>2</v>
      </c>
      <c r="FB14" s="694">
        <f t="shared" si="85"/>
        <v>15</v>
      </c>
      <c r="FC14" s="695">
        <f t="shared" si="86"/>
        <v>2.1333333333333333</v>
      </c>
      <c r="FD14" s="696" t="str">
        <f t="shared" si="87"/>
        <v>2.13</v>
      </c>
      <c r="FE14" s="697" t="str">
        <f t="shared" si="88"/>
        <v>Lên lớp</v>
      </c>
      <c r="FF14" s="698">
        <f t="shared" si="89"/>
        <v>32</v>
      </c>
      <c r="FG14" s="695">
        <f t="shared" si="90"/>
        <v>2.296875</v>
      </c>
      <c r="FH14" s="696" t="str">
        <f t="shared" si="91"/>
        <v>2.30</v>
      </c>
      <c r="FI14" s="699">
        <f t="shared" si="92"/>
        <v>32</v>
      </c>
      <c r="FJ14" s="700">
        <f t="shared" si="93"/>
        <v>6.2843749999999998</v>
      </c>
      <c r="FK14" s="701">
        <f t="shared" si="94"/>
        <v>2.296875</v>
      </c>
      <c r="FL14" s="738" t="str">
        <f t="shared" si="95"/>
        <v>Lên lớp</v>
      </c>
      <c r="FM14" s="903"/>
      <c r="FN14" s="867">
        <v>5</v>
      </c>
      <c r="FO14" s="958">
        <v>6</v>
      </c>
      <c r="FP14" s="955"/>
      <c r="FQ14" s="827">
        <f t="shared" si="96"/>
        <v>5.6</v>
      </c>
      <c r="FR14" s="839">
        <f t="shared" si="97"/>
        <v>5.6</v>
      </c>
      <c r="FS14" s="845" t="str">
        <f t="shared" si="98"/>
        <v>5.6</v>
      </c>
      <c r="FT14" s="841" t="str">
        <f t="shared" si="99"/>
        <v>C</v>
      </c>
      <c r="FU14" s="842">
        <f t="shared" si="100"/>
        <v>2</v>
      </c>
      <c r="FV14" s="842" t="str">
        <f t="shared" si="101"/>
        <v>2.0</v>
      </c>
      <c r="FW14" s="846">
        <v>3</v>
      </c>
      <c r="FX14" s="844">
        <v>3</v>
      </c>
      <c r="FY14" s="865">
        <v>5</v>
      </c>
      <c r="FZ14" s="908">
        <v>4</v>
      </c>
      <c r="GA14" s="982"/>
      <c r="GB14" s="827">
        <f t="shared" si="102"/>
        <v>4.4000000000000004</v>
      </c>
      <c r="GC14" s="839">
        <f t="shared" si="103"/>
        <v>4.4000000000000004</v>
      </c>
      <c r="GD14" s="845" t="str">
        <f t="shared" si="104"/>
        <v>4.4</v>
      </c>
      <c r="GE14" s="841" t="str">
        <f t="shared" si="105"/>
        <v>D</v>
      </c>
      <c r="GF14" s="842">
        <f t="shared" si="106"/>
        <v>1</v>
      </c>
      <c r="GG14" s="842" t="str">
        <f t="shared" si="107"/>
        <v>1.0</v>
      </c>
      <c r="GH14" s="846">
        <v>3</v>
      </c>
      <c r="GI14" s="844">
        <v>3</v>
      </c>
      <c r="GJ14" s="197">
        <v>5.6</v>
      </c>
      <c r="GK14" s="954"/>
      <c r="GL14" s="164">
        <v>5</v>
      </c>
      <c r="GM14" s="827">
        <f t="shared" si="108"/>
        <v>2.2000000000000002</v>
      </c>
      <c r="GN14" s="839">
        <f t="shared" si="109"/>
        <v>5.2</v>
      </c>
      <c r="GO14" s="845" t="str">
        <f t="shared" si="110"/>
        <v>5.2</v>
      </c>
      <c r="GP14" s="841" t="str">
        <f t="shared" si="111"/>
        <v>D+</v>
      </c>
      <c r="GQ14" s="842">
        <f t="shared" si="112"/>
        <v>1.5</v>
      </c>
      <c r="GR14" s="842" t="str">
        <f t="shared" si="113"/>
        <v>1.5</v>
      </c>
      <c r="GS14" s="846">
        <v>4</v>
      </c>
      <c r="GT14" s="844">
        <v>4</v>
      </c>
      <c r="GU14" s="865">
        <v>5.2</v>
      </c>
      <c r="GV14" s="908">
        <v>5</v>
      </c>
      <c r="GW14" s="37"/>
      <c r="GX14" s="827">
        <f t="shared" si="114"/>
        <v>5.0999999999999996</v>
      </c>
      <c r="GY14" s="839">
        <f t="shared" si="115"/>
        <v>5.0999999999999996</v>
      </c>
      <c r="GZ14" s="845" t="str">
        <f t="shared" si="116"/>
        <v>5.1</v>
      </c>
      <c r="HA14" s="841" t="str">
        <f t="shared" si="117"/>
        <v>D+</v>
      </c>
      <c r="HB14" s="842">
        <f t="shared" si="118"/>
        <v>1.5</v>
      </c>
      <c r="HC14" s="842" t="str">
        <f t="shared" si="119"/>
        <v>1.5</v>
      </c>
      <c r="HD14" s="846">
        <v>4</v>
      </c>
      <c r="HE14" s="844">
        <v>4</v>
      </c>
      <c r="HF14" s="146">
        <v>5</v>
      </c>
      <c r="HG14" s="164">
        <v>5</v>
      </c>
      <c r="HH14" s="37"/>
      <c r="HI14" s="28">
        <f t="shared" si="120"/>
        <v>5</v>
      </c>
      <c r="HJ14" s="29">
        <f t="shared" si="121"/>
        <v>5</v>
      </c>
      <c r="HK14" s="501" t="str">
        <f t="shared" si="122"/>
        <v>5.0</v>
      </c>
      <c r="HL14" s="30" t="str">
        <f t="shared" si="123"/>
        <v>D+</v>
      </c>
      <c r="HM14" s="31">
        <f t="shared" si="124"/>
        <v>1.5</v>
      </c>
      <c r="HN14" s="31" t="str">
        <f t="shared" si="125"/>
        <v>1.5</v>
      </c>
      <c r="HO14" s="42">
        <v>4</v>
      </c>
      <c r="HP14" s="43">
        <v>4</v>
      </c>
      <c r="HQ14" s="951">
        <v>2</v>
      </c>
      <c r="HR14" s="958"/>
      <c r="HS14" s="736"/>
      <c r="HT14" s="827">
        <f t="shared" si="126"/>
        <v>0.8</v>
      </c>
      <c r="HU14" s="839">
        <f t="shared" si="127"/>
        <v>0.8</v>
      </c>
      <c r="HV14" s="845" t="str">
        <f t="shared" si="128"/>
        <v>0.8</v>
      </c>
      <c r="HW14" s="841" t="str">
        <f t="shared" si="129"/>
        <v>F</v>
      </c>
      <c r="HX14" s="842">
        <f t="shared" si="130"/>
        <v>0</v>
      </c>
      <c r="HY14" s="842" t="str">
        <f t="shared" si="131"/>
        <v>0.0</v>
      </c>
      <c r="HZ14" s="846">
        <v>5</v>
      </c>
      <c r="IA14" s="844"/>
      <c r="IB14" s="767">
        <f t="shared" si="132"/>
        <v>23</v>
      </c>
      <c r="IC14" s="82">
        <f t="shared" si="133"/>
        <v>1.173913043478261</v>
      </c>
      <c r="ID14" s="83" t="str">
        <f t="shared" si="134"/>
        <v>1.17</v>
      </c>
    </row>
    <row r="15" spans="1:238" x14ac:dyDescent="0.3">
      <c r="A15" s="3">
        <v>14</v>
      </c>
      <c r="B15" s="293" t="s">
        <v>304</v>
      </c>
      <c r="C15" s="293" t="s">
        <v>318</v>
      </c>
      <c r="D15" s="616" t="s">
        <v>347</v>
      </c>
      <c r="E15" s="617" t="s">
        <v>348</v>
      </c>
      <c r="F15" s="276"/>
      <c r="G15" s="288" t="s">
        <v>377</v>
      </c>
      <c r="H15" s="276" t="s">
        <v>23</v>
      </c>
      <c r="I15" s="276" t="s">
        <v>179</v>
      </c>
      <c r="J15" s="169">
        <v>7.2</v>
      </c>
      <c r="K15" s="1" t="str">
        <f t="shared" si="7"/>
        <v>B</v>
      </c>
      <c r="L15" s="2">
        <f t="shared" si="8"/>
        <v>3</v>
      </c>
      <c r="M15" s="170" t="str">
        <f t="shared" si="9"/>
        <v>3.0</v>
      </c>
      <c r="N15" s="665">
        <v>5</v>
      </c>
      <c r="O15" s="1" t="str">
        <f t="shared" si="10"/>
        <v>D+</v>
      </c>
      <c r="P15" s="2">
        <f t="shared" si="11"/>
        <v>1.5</v>
      </c>
      <c r="Q15" s="170" t="str">
        <f t="shared" si="12"/>
        <v>1.5</v>
      </c>
      <c r="R15" s="408">
        <v>7</v>
      </c>
      <c r="S15" s="45">
        <v>9</v>
      </c>
      <c r="T15" s="45"/>
      <c r="U15" s="28">
        <f t="shared" si="13"/>
        <v>8.1999999999999993</v>
      </c>
      <c r="V15" s="29">
        <f t="shared" si="14"/>
        <v>8.1999999999999993</v>
      </c>
      <c r="W15" s="325" t="str">
        <f t="shared" si="15"/>
        <v>8.2</v>
      </c>
      <c r="X15" s="30" t="str">
        <f t="shared" si="16"/>
        <v>B+</v>
      </c>
      <c r="Y15" s="31">
        <f t="shared" si="17"/>
        <v>3.5</v>
      </c>
      <c r="Z15" s="31" t="str">
        <f t="shared" si="18"/>
        <v>3.5</v>
      </c>
      <c r="AA15" s="42">
        <v>4</v>
      </c>
      <c r="AB15" s="43">
        <v>4</v>
      </c>
      <c r="AC15" s="180">
        <v>8.6999999999999993</v>
      </c>
      <c r="AD15" s="55">
        <v>7</v>
      </c>
      <c r="AE15" s="55"/>
      <c r="AF15" s="28">
        <f t="shared" si="19"/>
        <v>7.7</v>
      </c>
      <c r="AG15" s="29">
        <f t="shared" si="20"/>
        <v>7.7</v>
      </c>
      <c r="AH15" s="325" t="str">
        <f t="shared" si="21"/>
        <v>7.7</v>
      </c>
      <c r="AI15" s="30" t="str">
        <f t="shared" si="22"/>
        <v>B</v>
      </c>
      <c r="AJ15" s="31">
        <f t="shared" si="23"/>
        <v>3</v>
      </c>
      <c r="AK15" s="31" t="str">
        <f t="shared" si="24"/>
        <v>3.0</v>
      </c>
      <c r="AL15" s="42">
        <v>2</v>
      </c>
      <c r="AM15" s="43">
        <v>2</v>
      </c>
      <c r="AN15" s="188">
        <v>6.3</v>
      </c>
      <c r="AO15" s="73">
        <v>3</v>
      </c>
      <c r="AP15" s="73"/>
      <c r="AQ15" s="28">
        <f t="shared" si="25"/>
        <v>4.3</v>
      </c>
      <c r="AR15" s="29">
        <f t="shared" si="26"/>
        <v>4.3</v>
      </c>
      <c r="AS15" s="325" t="str">
        <f t="shared" si="27"/>
        <v>4.3</v>
      </c>
      <c r="AT15" s="30" t="str">
        <f t="shared" si="28"/>
        <v>D</v>
      </c>
      <c r="AU15" s="31">
        <f t="shared" si="29"/>
        <v>1</v>
      </c>
      <c r="AV15" s="31" t="str">
        <f t="shared" si="30"/>
        <v>1.0</v>
      </c>
      <c r="AW15" s="42">
        <v>2</v>
      </c>
      <c r="AX15" s="43">
        <v>2</v>
      </c>
      <c r="AY15" s="188">
        <v>6.7</v>
      </c>
      <c r="AZ15" s="65">
        <v>8</v>
      </c>
      <c r="BA15" s="65"/>
      <c r="BB15" s="28">
        <f t="shared" si="31"/>
        <v>7.5</v>
      </c>
      <c r="BC15" s="29">
        <f t="shared" si="32"/>
        <v>7.5</v>
      </c>
      <c r="BD15" s="325" t="str">
        <f t="shared" si="33"/>
        <v>7.5</v>
      </c>
      <c r="BE15" s="30" t="str">
        <f t="shared" si="34"/>
        <v>B</v>
      </c>
      <c r="BF15" s="31">
        <f t="shared" si="35"/>
        <v>3</v>
      </c>
      <c r="BG15" s="31" t="str">
        <f t="shared" si="36"/>
        <v>3.0</v>
      </c>
      <c r="BH15" s="42">
        <v>1</v>
      </c>
      <c r="BI15" s="43">
        <v>1</v>
      </c>
      <c r="BJ15" s="212">
        <v>6.2</v>
      </c>
      <c r="BK15" s="109">
        <v>8</v>
      </c>
      <c r="BL15" s="109"/>
      <c r="BM15" s="225">
        <f t="shared" si="37"/>
        <v>7.3</v>
      </c>
      <c r="BN15" s="226">
        <f t="shared" si="38"/>
        <v>7.3</v>
      </c>
      <c r="BO15" s="342" t="str">
        <f t="shared" si="39"/>
        <v>7.3</v>
      </c>
      <c r="BP15" s="227" t="str">
        <f t="shared" si="0"/>
        <v>B</v>
      </c>
      <c r="BQ15" s="226">
        <f t="shared" si="1"/>
        <v>3</v>
      </c>
      <c r="BR15" s="226" t="str">
        <f t="shared" si="2"/>
        <v>3.0</v>
      </c>
      <c r="BS15" s="157">
        <v>3</v>
      </c>
      <c r="BT15" s="43">
        <v>3</v>
      </c>
      <c r="BU15" s="411">
        <v>7.6</v>
      </c>
      <c r="BV15" s="147">
        <v>10</v>
      </c>
      <c r="BW15" s="493"/>
      <c r="BX15" s="225">
        <f t="shared" si="40"/>
        <v>9</v>
      </c>
      <c r="BY15" s="226">
        <f t="shared" si="41"/>
        <v>9</v>
      </c>
      <c r="BZ15" s="342" t="str">
        <f t="shared" si="42"/>
        <v>9.0</v>
      </c>
      <c r="CA15" s="227" t="str">
        <f t="shared" si="3"/>
        <v>A</v>
      </c>
      <c r="CB15" s="226">
        <f t="shared" si="4"/>
        <v>4</v>
      </c>
      <c r="CC15" s="226" t="str">
        <f t="shared" si="5"/>
        <v>4.0</v>
      </c>
      <c r="CD15" s="157">
        <v>3</v>
      </c>
      <c r="CE15" s="43">
        <v>3</v>
      </c>
      <c r="CF15" s="181">
        <v>5.8</v>
      </c>
      <c r="CG15" s="93">
        <v>7</v>
      </c>
      <c r="CH15" s="93"/>
      <c r="CI15" s="28">
        <f t="shared" si="43"/>
        <v>6.5</v>
      </c>
      <c r="CJ15" s="29">
        <f t="shared" si="44"/>
        <v>6.5</v>
      </c>
      <c r="CK15" s="325" t="str">
        <f t="shared" si="45"/>
        <v>6.5</v>
      </c>
      <c r="CL15" s="30" t="str">
        <f t="shared" si="46"/>
        <v>C+</v>
      </c>
      <c r="CM15" s="31">
        <f t="shared" si="47"/>
        <v>2.5</v>
      </c>
      <c r="CN15" s="31" t="str">
        <f t="shared" si="6"/>
        <v>2.5</v>
      </c>
      <c r="CO15" s="42">
        <v>2</v>
      </c>
      <c r="CP15" s="43">
        <v>2</v>
      </c>
      <c r="CQ15" s="84">
        <f t="shared" si="48"/>
        <v>17</v>
      </c>
      <c r="CR15" s="87">
        <f t="shared" si="49"/>
        <v>3</v>
      </c>
      <c r="CS15" s="88" t="str">
        <f t="shared" si="50"/>
        <v>3.00</v>
      </c>
      <c r="CT15" s="64" t="str">
        <f t="shared" si="51"/>
        <v>Lên lớp</v>
      </c>
      <c r="CU15" s="128">
        <f t="shared" si="52"/>
        <v>17</v>
      </c>
      <c r="CV15" s="129">
        <f t="shared" si="53"/>
        <v>3</v>
      </c>
      <c r="CW15" s="64" t="str">
        <f t="shared" si="54"/>
        <v>Lên lớp</v>
      </c>
      <c r="CX15" s="504"/>
      <c r="CY15" s="407">
        <v>0</v>
      </c>
      <c r="CZ15" s="70"/>
      <c r="DA15" s="70"/>
      <c r="DB15" s="28">
        <f t="shared" si="55"/>
        <v>0</v>
      </c>
      <c r="DC15" s="29">
        <f t="shared" si="56"/>
        <v>0</v>
      </c>
      <c r="DD15" s="501" t="str">
        <f t="shared" si="57"/>
        <v>0.0</v>
      </c>
      <c r="DE15" s="30" t="str">
        <f t="shared" si="58"/>
        <v>F</v>
      </c>
      <c r="DF15" s="31">
        <f t="shared" si="59"/>
        <v>0</v>
      </c>
      <c r="DG15" s="31" t="str">
        <f t="shared" si="60"/>
        <v>0.0</v>
      </c>
      <c r="DH15" s="42">
        <v>4</v>
      </c>
      <c r="DI15" s="43"/>
      <c r="DJ15" s="48">
        <v>5</v>
      </c>
      <c r="DK15" s="161"/>
      <c r="DL15" s="55">
        <v>3</v>
      </c>
      <c r="DM15" s="28">
        <f t="shared" si="61"/>
        <v>2</v>
      </c>
      <c r="DN15" s="29">
        <f t="shared" si="62"/>
        <v>3.8</v>
      </c>
      <c r="DO15" s="501" t="str">
        <f t="shared" si="63"/>
        <v>3.8</v>
      </c>
      <c r="DP15" s="30" t="str">
        <f t="shared" si="64"/>
        <v>F</v>
      </c>
      <c r="DQ15" s="31">
        <f t="shared" si="65"/>
        <v>0</v>
      </c>
      <c r="DR15" s="31" t="str">
        <f t="shared" si="66"/>
        <v>0.0</v>
      </c>
      <c r="DS15" s="42">
        <v>2</v>
      </c>
      <c r="DT15" s="43"/>
      <c r="DU15" s="610">
        <v>5.2</v>
      </c>
      <c r="DV15" s="55">
        <v>6</v>
      </c>
      <c r="DW15" s="55"/>
      <c r="DX15" s="28">
        <f t="shared" si="67"/>
        <v>5.7</v>
      </c>
      <c r="DY15" s="29">
        <f t="shared" si="68"/>
        <v>5.7</v>
      </c>
      <c r="DZ15" s="501" t="str">
        <f t="shared" si="69"/>
        <v>5.7</v>
      </c>
      <c r="EA15" s="30" t="str">
        <f t="shared" si="70"/>
        <v>C</v>
      </c>
      <c r="EB15" s="31">
        <f t="shared" si="71"/>
        <v>2</v>
      </c>
      <c r="EC15" s="31" t="str">
        <f t="shared" si="72"/>
        <v>2.0</v>
      </c>
      <c r="ED15" s="42">
        <v>4</v>
      </c>
      <c r="EE15" s="43">
        <v>4</v>
      </c>
      <c r="EF15" s="48">
        <v>6.2</v>
      </c>
      <c r="EG15" s="70">
        <v>3</v>
      </c>
      <c r="EH15" s="70"/>
      <c r="EI15" s="28">
        <f t="shared" si="73"/>
        <v>4.3</v>
      </c>
      <c r="EJ15" s="29">
        <f t="shared" si="74"/>
        <v>4.3</v>
      </c>
      <c r="EK15" s="501" t="str">
        <f t="shared" si="75"/>
        <v>4.3</v>
      </c>
      <c r="EL15" s="30" t="str">
        <f t="shared" si="76"/>
        <v>D</v>
      </c>
      <c r="EM15" s="31">
        <f t="shared" si="77"/>
        <v>1</v>
      </c>
      <c r="EN15" s="31" t="str">
        <f t="shared" si="78"/>
        <v>1.0</v>
      </c>
      <c r="EO15" s="42">
        <v>3</v>
      </c>
      <c r="EP15" s="43">
        <v>3</v>
      </c>
      <c r="EQ15" s="407">
        <v>0</v>
      </c>
      <c r="ER15" s="602"/>
      <c r="ES15" s="602"/>
      <c r="ET15" s="28">
        <f t="shared" si="79"/>
        <v>0</v>
      </c>
      <c r="EU15" s="29">
        <f t="shared" si="80"/>
        <v>0</v>
      </c>
      <c r="EV15" s="501" t="str">
        <f t="shared" si="81"/>
        <v>0.0</v>
      </c>
      <c r="EW15" s="30" t="str">
        <f t="shared" si="82"/>
        <v>F</v>
      </c>
      <c r="EX15" s="31">
        <f t="shared" si="83"/>
        <v>0</v>
      </c>
      <c r="EY15" s="31" t="str">
        <f t="shared" si="84"/>
        <v>0.0</v>
      </c>
      <c r="EZ15" s="42">
        <v>2</v>
      </c>
      <c r="FA15" s="43"/>
      <c r="FB15" s="694">
        <f t="shared" si="85"/>
        <v>15</v>
      </c>
      <c r="FC15" s="695">
        <f t="shared" si="86"/>
        <v>0.73333333333333328</v>
      </c>
      <c r="FD15" s="696" t="str">
        <f t="shared" si="87"/>
        <v>0.73</v>
      </c>
      <c r="FE15" s="697" t="str">
        <f t="shared" si="88"/>
        <v>Cảnh báo KQHT</v>
      </c>
      <c r="FF15" s="698">
        <f t="shared" si="89"/>
        <v>32</v>
      </c>
      <c r="FG15" s="695">
        <f t="shared" si="90"/>
        <v>1.9375</v>
      </c>
      <c r="FH15" s="696" t="str">
        <f t="shared" si="91"/>
        <v>1.94</v>
      </c>
      <c r="FI15" s="699">
        <f t="shared" si="92"/>
        <v>24</v>
      </c>
      <c r="FJ15" s="700">
        <f t="shared" si="93"/>
        <v>6.7458333333333327</v>
      </c>
      <c r="FK15" s="701">
        <f t="shared" si="94"/>
        <v>2.5833333333333335</v>
      </c>
      <c r="FL15" s="738" t="str">
        <f t="shared" si="95"/>
        <v>Lên lớp</v>
      </c>
      <c r="FM15" s="903" t="s">
        <v>1363</v>
      </c>
      <c r="FN15" s="867">
        <v>5.4</v>
      </c>
      <c r="FO15" s="958">
        <v>6</v>
      </c>
      <c r="FP15" s="955"/>
      <c r="FQ15" s="827">
        <f t="shared" si="96"/>
        <v>5.8</v>
      </c>
      <c r="FR15" s="839">
        <f t="shared" si="97"/>
        <v>5.8</v>
      </c>
      <c r="FS15" s="845" t="str">
        <f t="shared" si="98"/>
        <v>5.8</v>
      </c>
      <c r="FT15" s="841" t="str">
        <f t="shared" si="99"/>
        <v>C</v>
      </c>
      <c r="FU15" s="842">
        <f t="shared" si="100"/>
        <v>2</v>
      </c>
      <c r="FV15" s="842" t="str">
        <f t="shared" si="101"/>
        <v>2.0</v>
      </c>
      <c r="FW15" s="846">
        <v>3</v>
      </c>
      <c r="FX15" s="844">
        <v>3</v>
      </c>
      <c r="FY15" s="865">
        <v>5</v>
      </c>
      <c r="FZ15" s="908">
        <v>3</v>
      </c>
      <c r="GA15" s="908">
        <v>5</v>
      </c>
      <c r="GB15" s="827">
        <f t="shared" si="102"/>
        <v>3.8</v>
      </c>
      <c r="GC15" s="839">
        <f t="shared" si="103"/>
        <v>5</v>
      </c>
      <c r="GD15" s="845" t="str">
        <f t="shared" si="104"/>
        <v>5.0</v>
      </c>
      <c r="GE15" s="841" t="str">
        <f t="shared" si="105"/>
        <v>D+</v>
      </c>
      <c r="GF15" s="842">
        <f t="shared" si="106"/>
        <v>1.5</v>
      </c>
      <c r="GG15" s="842" t="str">
        <f t="shared" si="107"/>
        <v>1.5</v>
      </c>
      <c r="GH15" s="846">
        <v>3</v>
      </c>
      <c r="GI15" s="844">
        <v>3</v>
      </c>
      <c r="GJ15" s="197">
        <v>5.6</v>
      </c>
      <c r="GK15" s="164">
        <v>4</v>
      </c>
      <c r="GL15" s="164"/>
      <c r="GM15" s="827">
        <f t="shared" si="108"/>
        <v>4.5999999999999996</v>
      </c>
      <c r="GN15" s="839">
        <f t="shared" si="109"/>
        <v>4.5999999999999996</v>
      </c>
      <c r="GO15" s="845" t="str">
        <f t="shared" si="110"/>
        <v>4.6</v>
      </c>
      <c r="GP15" s="841" t="str">
        <f t="shared" si="111"/>
        <v>D</v>
      </c>
      <c r="GQ15" s="842">
        <f t="shared" si="112"/>
        <v>1</v>
      </c>
      <c r="GR15" s="842" t="str">
        <f t="shared" si="113"/>
        <v>1.0</v>
      </c>
      <c r="GS15" s="846">
        <v>4</v>
      </c>
      <c r="GT15" s="844">
        <v>4</v>
      </c>
      <c r="GU15" s="865">
        <v>6.2</v>
      </c>
      <c r="GV15" s="908">
        <v>6</v>
      </c>
      <c r="GW15" s="37"/>
      <c r="GX15" s="827">
        <f t="shared" si="114"/>
        <v>6.1</v>
      </c>
      <c r="GY15" s="839">
        <f t="shared" si="115"/>
        <v>6.1</v>
      </c>
      <c r="GZ15" s="845" t="str">
        <f t="shared" si="116"/>
        <v>6.1</v>
      </c>
      <c r="HA15" s="841" t="str">
        <f t="shared" si="117"/>
        <v>C</v>
      </c>
      <c r="HB15" s="842">
        <f t="shared" si="118"/>
        <v>2</v>
      </c>
      <c r="HC15" s="842" t="str">
        <f t="shared" si="119"/>
        <v>2.0</v>
      </c>
      <c r="HD15" s="846">
        <v>4</v>
      </c>
      <c r="HE15" s="844">
        <v>4</v>
      </c>
      <c r="HF15" s="146">
        <v>5</v>
      </c>
      <c r="HG15" s="164">
        <v>5</v>
      </c>
      <c r="HH15" s="37"/>
      <c r="HI15" s="28">
        <f t="shared" si="120"/>
        <v>5</v>
      </c>
      <c r="HJ15" s="29">
        <f t="shared" si="121"/>
        <v>5</v>
      </c>
      <c r="HK15" s="501" t="str">
        <f t="shared" si="122"/>
        <v>5.0</v>
      </c>
      <c r="HL15" s="30" t="str">
        <f t="shared" si="123"/>
        <v>D+</v>
      </c>
      <c r="HM15" s="31">
        <f t="shared" si="124"/>
        <v>1.5</v>
      </c>
      <c r="HN15" s="31" t="str">
        <f t="shared" si="125"/>
        <v>1.5</v>
      </c>
      <c r="HO15" s="42">
        <v>4</v>
      </c>
      <c r="HP15" s="43">
        <v>4</v>
      </c>
      <c r="HQ15" s="867">
        <v>5</v>
      </c>
      <c r="HR15" s="958">
        <v>5</v>
      </c>
      <c r="HS15" s="736"/>
      <c r="HT15" s="827">
        <f t="shared" si="126"/>
        <v>5</v>
      </c>
      <c r="HU15" s="839">
        <f t="shared" si="127"/>
        <v>5</v>
      </c>
      <c r="HV15" s="845" t="str">
        <f t="shared" si="128"/>
        <v>5.0</v>
      </c>
      <c r="HW15" s="841" t="str">
        <f t="shared" si="129"/>
        <v>D+</v>
      </c>
      <c r="HX15" s="842">
        <f t="shared" si="130"/>
        <v>1.5</v>
      </c>
      <c r="HY15" s="842" t="str">
        <f t="shared" si="131"/>
        <v>1.5</v>
      </c>
      <c r="HZ15" s="846">
        <v>5</v>
      </c>
      <c r="IA15" s="844">
        <v>5</v>
      </c>
      <c r="IB15" s="767">
        <f t="shared" si="132"/>
        <v>23</v>
      </c>
      <c r="IC15" s="82">
        <f t="shared" si="133"/>
        <v>1.5652173913043479</v>
      </c>
      <c r="ID15" s="83" t="str">
        <f t="shared" si="134"/>
        <v>1.57</v>
      </c>
    </row>
    <row r="16" spans="1:238" x14ac:dyDescent="0.3">
      <c r="A16" s="3">
        <v>15</v>
      </c>
      <c r="B16" s="293" t="s">
        <v>304</v>
      </c>
      <c r="C16" s="293" t="s">
        <v>319</v>
      </c>
      <c r="D16" s="286" t="s">
        <v>349</v>
      </c>
      <c r="E16" s="287" t="s">
        <v>154</v>
      </c>
      <c r="F16" s="276"/>
      <c r="G16" s="288" t="s">
        <v>378</v>
      </c>
      <c r="H16" s="276" t="s">
        <v>169</v>
      </c>
      <c r="I16" s="276" t="s">
        <v>179</v>
      </c>
      <c r="J16" s="169">
        <v>5.8</v>
      </c>
      <c r="K16" s="1" t="str">
        <f t="shared" si="7"/>
        <v>C</v>
      </c>
      <c r="L16" s="2">
        <f t="shared" si="8"/>
        <v>2</v>
      </c>
      <c r="M16" s="170" t="str">
        <f t="shared" si="9"/>
        <v>2.0</v>
      </c>
      <c r="N16" s="665">
        <v>6.3</v>
      </c>
      <c r="O16" s="1" t="str">
        <f t="shared" si="10"/>
        <v>C</v>
      </c>
      <c r="P16" s="2">
        <f t="shared" si="11"/>
        <v>2</v>
      </c>
      <c r="Q16" s="170" t="str">
        <f t="shared" si="12"/>
        <v>2.0</v>
      </c>
      <c r="R16" s="408">
        <v>8.8000000000000007</v>
      </c>
      <c r="S16" s="45">
        <v>8</v>
      </c>
      <c r="T16" s="45"/>
      <c r="U16" s="28">
        <f t="shared" si="13"/>
        <v>8.3000000000000007</v>
      </c>
      <c r="V16" s="29">
        <f t="shared" si="14"/>
        <v>8.3000000000000007</v>
      </c>
      <c r="W16" s="325" t="str">
        <f t="shared" si="15"/>
        <v>8.3</v>
      </c>
      <c r="X16" s="30" t="str">
        <f t="shared" si="16"/>
        <v>B+</v>
      </c>
      <c r="Y16" s="31">
        <f t="shared" si="17"/>
        <v>3.5</v>
      </c>
      <c r="Z16" s="31" t="str">
        <f t="shared" si="18"/>
        <v>3.5</v>
      </c>
      <c r="AA16" s="42">
        <v>4</v>
      </c>
      <c r="AB16" s="43">
        <v>4</v>
      </c>
      <c r="AC16" s="180">
        <v>10</v>
      </c>
      <c r="AD16" s="55">
        <v>7</v>
      </c>
      <c r="AE16" s="55"/>
      <c r="AF16" s="28">
        <f t="shared" si="19"/>
        <v>8.1999999999999993</v>
      </c>
      <c r="AG16" s="29">
        <f t="shared" si="20"/>
        <v>8.1999999999999993</v>
      </c>
      <c r="AH16" s="325" t="str">
        <f t="shared" si="21"/>
        <v>8.2</v>
      </c>
      <c r="AI16" s="30" t="str">
        <f t="shared" si="22"/>
        <v>B+</v>
      </c>
      <c r="AJ16" s="31">
        <f t="shared" si="23"/>
        <v>3.5</v>
      </c>
      <c r="AK16" s="31" t="str">
        <f t="shared" si="24"/>
        <v>3.5</v>
      </c>
      <c r="AL16" s="42">
        <v>2</v>
      </c>
      <c r="AM16" s="43">
        <v>2</v>
      </c>
      <c r="AN16" s="188">
        <v>7.7</v>
      </c>
      <c r="AO16" s="73">
        <v>7</v>
      </c>
      <c r="AP16" s="73"/>
      <c r="AQ16" s="28">
        <f t="shared" si="25"/>
        <v>7.3</v>
      </c>
      <c r="AR16" s="29">
        <f t="shared" si="26"/>
        <v>7.3</v>
      </c>
      <c r="AS16" s="325" t="str">
        <f t="shared" si="27"/>
        <v>7.3</v>
      </c>
      <c r="AT16" s="30" t="str">
        <f t="shared" si="28"/>
        <v>B</v>
      </c>
      <c r="AU16" s="31">
        <f t="shared" si="29"/>
        <v>3</v>
      </c>
      <c r="AV16" s="31" t="str">
        <f t="shared" si="30"/>
        <v>3.0</v>
      </c>
      <c r="AW16" s="42">
        <v>2</v>
      </c>
      <c r="AX16" s="43">
        <v>2</v>
      </c>
      <c r="AY16" s="188">
        <v>9</v>
      </c>
      <c r="AZ16" s="65">
        <v>6</v>
      </c>
      <c r="BA16" s="65"/>
      <c r="BB16" s="28">
        <f t="shared" si="31"/>
        <v>7.2</v>
      </c>
      <c r="BC16" s="29">
        <f t="shared" si="32"/>
        <v>7.2</v>
      </c>
      <c r="BD16" s="325" t="str">
        <f t="shared" si="33"/>
        <v>7.2</v>
      </c>
      <c r="BE16" s="30" t="str">
        <f t="shared" si="34"/>
        <v>B</v>
      </c>
      <c r="BF16" s="31">
        <f t="shared" si="35"/>
        <v>3</v>
      </c>
      <c r="BG16" s="31" t="str">
        <f t="shared" si="36"/>
        <v>3.0</v>
      </c>
      <c r="BH16" s="42">
        <v>1</v>
      </c>
      <c r="BI16" s="43">
        <v>1</v>
      </c>
      <c r="BJ16" s="212">
        <v>9.1999999999999993</v>
      </c>
      <c r="BK16" s="109">
        <v>8</v>
      </c>
      <c r="BL16" s="109"/>
      <c r="BM16" s="225">
        <f t="shared" si="37"/>
        <v>8.5</v>
      </c>
      <c r="BN16" s="226">
        <f t="shared" si="38"/>
        <v>8.5</v>
      </c>
      <c r="BO16" s="342" t="str">
        <f t="shared" si="39"/>
        <v>8.5</v>
      </c>
      <c r="BP16" s="227" t="str">
        <f t="shared" si="0"/>
        <v>A</v>
      </c>
      <c r="BQ16" s="226">
        <f t="shared" si="1"/>
        <v>4</v>
      </c>
      <c r="BR16" s="226" t="str">
        <f t="shared" si="2"/>
        <v>4.0</v>
      </c>
      <c r="BS16" s="157">
        <v>3</v>
      </c>
      <c r="BT16" s="43">
        <v>3</v>
      </c>
      <c r="BU16" s="411">
        <v>8.4</v>
      </c>
      <c r="BV16" s="147">
        <v>7</v>
      </c>
      <c r="BW16" s="493"/>
      <c r="BX16" s="225">
        <f t="shared" si="40"/>
        <v>7.6</v>
      </c>
      <c r="BY16" s="226">
        <f t="shared" si="41"/>
        <v>7.6</v>
      </c>
      <c r="BZ16" s="342" t="str">
        <f t="shared" si="42"/>
        <v>7.6</v>
      </c>
      <c r="CA16" s="227" t="str">
        <f t="shared" si="3"/>
        <v>B</v>
      </c>
      <c r="CB16" s="226">
        <f t="shared" si="4"/>
        <v>3</v>
      </c>
      <c r="CC16" s="226" t="str">
        <f t="shared" si="5"/>
        <v>3.0</v>
      </c>
      <c r="CD16" s="157">
        <v>3</v>
      </c>
      <c r="CE16" s="43">
        <v>3</v>
      </c>
      <c r="CF16" s="181">
        <v>6.8</v>
      </c>
      <c r="CG16" s="93">
        <v>5</v>
      </c>
      <c r="CH16" s="93"/>
      <c r="CI16" s="28">
        <f t="shared" si="43"/>
        <v>5.7</v>
      </c>
      <c r="CJ16" s="29">
        <f t="shared" si="44"/>
        <v>5.7</v>
      </c>
      <c r="CK16" s="325" t="str">
        <f t="shared" si="45"/>
        <v>5.7</v>
      </c>
      <c r="CL16" s="30" t="str">
        <f t="shared" si="46"/>
        <v>C</v>
      </c>
      <c r="CM16" s="31">
        <f t="shared" si="47"/>
        <v>2</v>
      </c>
      <c r="CN16" s="31" t="str">
        <f t="shared" si="6"/>
        <v>2.0</v>
      </c>
      <c r="CO16" s="42">
        <v>2</v>
      </c>
      <c r="CP16" s="43">
        <v>2</v>
      </c>
      <c r="CQ16" s="84">
        <f t="shared" si="48"/>
        <v>17</v>
      </c>
      <c r="CR16" s="87">
        <f t="shared" si="49"/>
        <v>3.2352941176470589</v>
      </c>
      <c r="CS16" s="88" t="str">
        <f t="shared" si="50"/>
        <v>3.24</v>
      </c>
      <c r="CT16" s="64" t="str">
        <f t="shared" si="51"/>
        <v>Lên lớp</v>
      </c>
      <c r="CU16" s="128">
        <f t="shared" si="52"/>
        <v>17</v>
      </c>
      <c r="CV16" s="129">
        <f t="shared" si="53"/>
        <v>3.2352941176470589</v>
      </c>
      <c r="CW16" s="64" t="str">
        <f t="shared" si="54"/>
        <v>Lên lớp</v>
      </c>
      <c r="CX16" s="504"/>
      <c r="CY16" s="48">
        <v>9</v>
      </c>
      <c r="CZ16" s="70">
        <v>3</v>
      </c>
      <c r="DA16" s="70"/>
      <c r="DB16" s="28">
        <f t="shared" si="55"/>
        <v>5.4</v>
      </c>
      <c r="DC16" s="29">
        <f t="shared" si="56"/>
        <v>5.4</v>
      </c>
      <c r="DD16" s="501" t="str">
        <f t="shared" si="57"/>
        <v>5.4</v>
      </c>
      <c r="DE16" s="30" t="str">
        <f t="shared" si="58"/>
        <v>D+</v>
      </c>
      <c r="DF16" s="31">
        <f t="shared" si="59"/>
        <v>1.5</v>
      </c>
      <c r="DG16" s="31" t="str">
        <f t="shared" si="60"/>
        <v>1.5</v>
      </c>
      <c r="DH16" s="42">
        <v>4</v>
      </c>
      <c r="DI16" s="43">
        <v>4</v>
      </c>
      <c r="DJ16" s="48">
        <v>7.2</v>
      </c>
      <c r="DK16" s="55">
        <v>8</v>
      </c>
      <c r="DL16" s="55"/>
      <c r="DM16" s="28">
        <f t="shared" si="61"/>
        <v>7.7</v>
      </c>
      <c r="DN16" s="29">
        <f t="shared" si="62"/>
        <v>7.7</v>
      </c>
      <c r="DO16" s="501" t="str">
        <f t="shared" si="63"/>
        <v>7.7</v>
      </c>
      <c r="DP16" s="30" t="str">
        <f t="shared" si="64"/>
        <v>B</v>
      </c>
      <c r="DQ16" s="31">
        <f t="shared" si="65"/>
        <v>3</v>
      </c>
      <c r="DR16" s="31" t="str">
        <f t="shared" si="66"/>
        <v>3.0</v>
      </c>
      <c r="DS16" s="42">
        <v>2</v>
      </c>
      <c r="DT16" s="43">
        <v>2</v>
      </c>
      <c r="DU16" s="48">
        <v>8</v>
      </c>
      <c r="DV16" s="55">
        <v>6</v>
      </c>
      <c r="DW16" s="55"/>
      <c r="DX16" s="28">
        <f t="shared" si="67"/>
        <v>6.8</v>
      </c>
      <c r="DY16" s="29">
        <f t="shared" si="68"/>
        <v>6.8</v>
      </c>
      <c r="DZ16" s="501" t="str">
        <f t="shared" si="69"/>
        <v>6.8</v>
      </c>
      <c r="EA16" s="30" t="str">
        <f t="shared" si="70"/>
        <v>C+</v>
      </c>
      <c r="EB16" s="31">
        <f t="shared" si="71"/>
        <v>2.5</v>
      </c>
      <c r="EC16" s="31" t="str">
        <f t="shared" si="72"/>
        <v>2.5</v>
      </c>
      <c r="ED16" s="42">
        <v>4</v>
      </c>
      <c r="EE16" s="43">
        <v>4</v>
      </c>
      <c r="EF16" s="48">
        <v>7.8</v>
      </c>
      <c r="EG16" s="70">
        <v>9</v>
      </c>
      <c r="EH16" s="70"/>
      <c r="EI16" s="28">
        <f t="shared" si="73"/>
        <v>8.5</v>
      </c>
      <c r="EJ16" s="29">
        <f t="shared" si="74"/>
        <v>8.5</v>
      </c>
      <c r="EK16" s="501" t="str">
        <f t="shared" si="75"/>
        <v>8.5</v>
      </c>
      <c r="EL16" s="30" t="str">
        <f t="shared" si="76"/>
        <v>A</v>
      </c>
      <c r="EM16" s="31">
        <f t="shared" si="77"/>
        <v>4</v>
      </c>
      <c r="EN16" s="31" t="str">
        <f t="shared" si="78"/>
        <v>4.0</v>
      </c>
      <c r="EO16" s="42">
        <v>3</v>
      </c>
      <c r="EP16" s="43">
        <v>3</v>
      </c>
      <c r="EQ16" s="48">
        <v>8</v>
      </c>
      <c r="ER16" s="602">
        <v>9</v>
      </c>
      <c r="ES16" s="602"/>
      <c r="ET16" s="28">
        <f t="shared" si="79"/>
        <v>8.6</v>
      </c>
      <c r="EU16" s="29">
        <f t="shared" si="80"/>
        <v>8.6</v>
      </c>
      <c r="EV16" s="501" t="str">
        <f t="shared" si="81"/>
        <v>8.6</v>
      </c>
      <c r="EW16" s="30" t="str">
        <f t="shared" si="82"/>
        <v>A</v>
      </c>
      <c r="EX16" s="31">
        <f t="shared" si="83"/>
        <v>4</v>
      </c>
      <c r="EY16" s="31" t="str">
        <f t="shared" si="84"/>
        <v>4.0</v>
      </c>
      <c r="EZ16" s="42">
        <v>2</v>
      </c>
      <c r="FA16" s="43">
        <v>2</v>
      </c>
      <c r="FB16" s="694">
        <f t="shared" si="85"/>
        <v>15</v>
      </c>
      <c r="FC16" s="695">
        <f t="shared" si="86"/>
        <v>2.8</v>
      </c>
      <c r="FD16" s="696" t="str">
        <f t="shared" si="87"/>
        <v>2.80</v>
      </c>
      <c r="FE16" s="697" t="str">
        <f t="shared" si="88"/>
        <v>Lên lớp</v>
      </c>
      <c r="FF16" s="698">
        <f t="shared" si="89"/>
        <v>32</v>
      </c>
      <c r="FG16" s="695">
        <f t="shared" si="90"/>
        <v>3.03125</v>
      </c>
      <c r="FH16" s="696" t="str">
        <f t="shared" si="91"/>
        <v>3.03</v>
      </c>
      <c r="FI16" s="699">
        <f t="shared" si="92"/>
        <v>32</v>
      </c>
      <c r="FJ16" s="700">
        <f t="shared" si="93"/>
        <v>7.4375</v>
      </c>
      <c r="FK16" s="701">
        <f t="shared" si="94"/>
        <v>3.03125</v>
      </c>
      <c r="FL16" s="738" t="str">
        <f t="shared" si="95"/>
        <v>Lên lớp</v>
      </c>
      <c r="FM16" s="903"/>
      <c r="FN16" s="867">
        <v>7.8</v>
      </c>
      <c r="FO16" s="958">
        <v>8</v>
      </c>
      <c r="FP16" s="955"/>
      <c r="FQ16" s="827">
        <f t="shared" si="96"/>
        <v>7.9</v>
      </c>
      <c r="FR16" s="839">
        <f t="shared" si="97"/>
        <v>7.9</v>
      </c>
      <c r="FS16" s="845" t="str">
        <f t="shared" si="98"/>
        <v>7.9</v>
      </c>
      <c r="FT16" s="841" t="str">
        <f t="shared" si="99"/>
        <v>B</v>
      </c>
      <c r="FU16" s="842">
        <f t="shared" si="100"/>
        <v>3</v>
      </c>
      <c r="FV16" s="842" t="str">
        <f t="shared" si="101"/>
        <v>3.0</v>
      </c>
      <c r="FW16" s="846">
        <v>3</v>
      </c>
      <c r="FX16" s="844">
        <v>3</v>
      </c>
      <c r="FY16" s="865">
        <v>8.8000000000000007</v>
      </c>
      <c r="FZ16" s="908">
        <v>9</v>
      </c>
      <c r="GA16" s="37"/>
      <c r="GB16" s="827">
        <f t="shared" si="102"/>
        <v>8.9</v>
      </c>
      <c r="GC16" s="839">
        <f t="shared" si="103"/>
        <v>8.9</v>
      </c>
      <c r="GD16" s="845" t="str">
        <f t="shared" si="104"/>
        <v>8.9</v>
      </c>
      <c r="GE16" s="841" t="str">
        <f t="shared" si="105"/>
        <v>A</v>
      </c>
      <c r="GF16" s="842">
        <f t="shared" si="106"/>
        <v>4</v>
      </c>
      <c r="GG16" s="842" t="str">
        <f t="shared" si="107"/>
        <v>4.0</v>
      </c>
      <c r="GH16" s="846">
        <v>3</v>
      </c>
      <c r="GI16" s="844">
        <v>3</v>
      </c>
      <c r="GJ16" s="197">
        <v>7.9</v>
      </c>
      <c r="GK16" s="164">
        <v>6</v>
      </c>
      <c r="GL16" s="164"/>
      <c r="GM16" s="827">
        <f t="shared" si="108"/>
        <v>6.8</v>
      </c>
      <c r="GN16" s="839">
        <f t="shared" si="109"/>
        <v>6.8</v>
      </c>
      <c r="GO16" s="845" t="str">
        <f t="shared" si="110"/>
        <v>6.8</v>
      </c>
      <c r="GP16" s="841" t="str">
        <f t="shared" si="111"/>
        <v>C+</v>
      </c>
      <c r="GQ16" s="842">
        <f t="shared" si="112"/>
        <v>2.5</v>
      </c>
      <c r="GR16" s="842" t="str">
        <f t="shared" si="113"/>
        <v>2.5</v>
      </c>
      <c r="GS16" s="846">
        <v>4</v>
      </c>
      <c r="GT16" s="844">
        <v>4</v>
      </c>
      <c r="GU16" s="865">
        <v>8</v>
      </c>
      <c r="GV16" s="908">
        <v>8</v>
      </c>
      <c r="GW16" s="37"/>
      <c r="GX16" s="827">
        <f t="shared" si="114"/>
        <v>8</v>
      </c>
      <c r="GY16" s="839">
        <f t="shared" si="115"/>
        <v>8</v>
      </c>
      <c r="GZ16" s="845" t="str">
        <f t="shared" si="116"/>
        <v>8.0</v>
      </c>
      <c r="HA16" s="841" t="str">
        <f t="shared" si="117"/>
        <v>B+</v>
      </c>
      <c r="HB16" s="842">
        <f t="shared" si="118"/>
        <v>3.5</v>
      </c>
      <c r="HC16" s="842" t="str">
        <f t="shared" si="119"/>
        <v>3.5</v>
      </c>
      <c r="HD16" s="846">
        <v>4</v>
      </c>
      <c r="HE16" s="844">
        <v>4</v>
      </c>
      <c r="HF16" s="146">
        <v>8</v>
      </c>
      <c r="HG16" s="164">
        <v>8</v>
      </c>
      <c r="HH16" s="37"/>
      <c r="HI16" s="28">
        <f t="shared" si="120"/>
        <v>8</v>
      </c>
      <c r="HJ16" s="29">
        <f t="shared" si="121"/>
        <v>8</v>
      </c>
      <c r="HK16" s="501" t="str">
        <f t="shared" si="122"/>
        <v>8.0</v>
      </c>
      <c r="HL16" s="30" t="str">
        <f t="shared" si="123"/>
        <v>B+</v>
      </c>
      <c r="HM16" s="31">
        <f t="shared" si="124"/>
        <v>3.5</v>
      </c>
      <c r="HN16" s="31" t="str">
        <f t="shared" si="125"/>
        <v>3.5</v>
      </c>
      <c r="HO16" s="42">
        <v>4</v>
      </c>
      <c r="HP16" s="43">
        <v>4</v>
      </c>
      <c r="HQ16" s="867">
        <v>7.6</v>
      </c>
      <c r="HR16" s="958">
        <v>7</v>
      </c>
      <c r="HS16" s="736"/>
      <c r="HT16" s="827">
        <f t="shared" si="126"/>
        <v>7.2</v>
      </c>
      <c r="HU16" s="839">
        <f t="shared" si="127"/>
        <v>7.2</v>
      </c>
      <c r="HV16" s="845" t="str">
        <f t="shared" si="128"/>
        <v>7.2</v>
      </c>
      <c r="HW16" s="841" t="str">
        <f t="shared" si="129"/>
        <v>B</v>
      </c>
      <c r="HX16" s="842">
        <f t="shared" si="130"/>
        <v>3</v>
      </c>
      <c r="HY16" s="842" t="str">
        <f t="shared" si="131"/>
        <v>3.0</v>
      </c>
      <c r="HZ16" s="846">
        <v>5</v>
      </c>
      <c r="IA16" s="844">
        <v>5</v>
      </c>
      <c r="IB16" s="767">
        <f t="shared" si="132"/>
        <v>23</v>
      </c>
      <c r="IC16" s="82">
        <f t="shared" si="133"/>
        <v>3.2173913043478262</v>
      </c>
      <c r="ID16" s="83" t="str">
        <f t="shared" si="134"/>
        <v>3.22</v>
      </c>
    </row>
    <row r="17" spans="1:238" x14ac:dyDescent="0.3">
      <c r="A17" s="3">
        <v>16</v>
      </c>
      <c r="B17" s="293" t="s">
        <v>304</v>
      </c>
      <c r="C17" s="293" t="s">
        <v>320</v>
      </c>
      <c r="D17" s="286" t="s">
        <v>350</v>
      </c>
      <c r="E17" s="287" t="s">
        <v>351</v>
      </c>
      <c r="F17" s="276"/>
      <c r="G17" s="288" t="s">
        <v>379</v>
      </c>
      <c r="H17" s="276" t="s">
        <v>169</v>
      </c>
      <c r="I17" s="276" t="s">
        <v>179</v>
      </c>
      <c r="J17" s="169">
        <v>5.8</v>
      </c>
      <c r="K17" s="1" t="str">
        <f t="shared" si="7"/>
        <v>C</v>
      </c>
      <c r="L17" s="2">
        <f t="shared" si="8"/>
        <v>2</v>
      </c>
      <c r="M17" s="170" t="str">
        <f t="shared" si="9"/>
        <v>2.0</v>
      </c>
      <c r="N17" s="665">
        <v>7.7</v>
      </c>
      <c r="O17" s="1" t="str">
        <f t="shared" si="10"/>
        <v>B</v>
      </c>
      <c r="P17" s="2">
        <f t="shared" si="11"/>
        <v>3</v>
      </c>
      <c r="Q17" s="170" t="str">
        <f t="shared" si="12"/>
        <v>3.0</v>
      </c>
      <c r="R17" s="408">
        <v>8.3000000000000007</v>
      </c>
      <c r="S17" s="45">
        <v>8</v>
      </c>
      <c r="T17" s="45"/>
      <c r="U17" s="28">
        <f t="shared" si="13"/>
        <v>8.1</v>
      </c>
      <c r="V17" s="29">
        <f t="shared" si="14"/>
        <v>8.1</v>
      </c>
      <c r="W17" s="325" t="str">
        <f t="shared" si="15"/>
        <v>8.1</v>
      </c>
      <c r="X17" s="30" t="str">
        <f t="shared" si="16"/>
        <v>B+</v>
      </c>
      <c r="Y17" s="31">
        <f t="shared" si="17"/>
        <v>3.5</v>
      </c>
      <c r="Z17" s="31" t="str">
        <f t="shared" si="18"/>
        <v>3.5</v>
      </c>
      <c r="AA17" s="42">
        <v>4</v>
      </c>
      <c r="AB17" s="43">
        <v>4</v>
      </c>
      <c r="AC17" s="180">
        <v>9.3000000000000007</v>
      </c>
      <c r="AD17" s="55">
        <v>8</v>
      </c>
      <c r="AE17" s="55"/>
      <c r="AF17" s="28">
        <f t="shared" si="19"/>
        <v>8.5</v>
      </c>
      <c r="AG17" s="29">
        <f t="shared" si="20"/>
        <v>8.5</v>
      </c>
      <c r="AH17" s="325" t="str">
        <f t="shared" si="21"/>
        <v>8.5</v>
      </c>
      <c r="AI17" s="30" t="str">
        <f t="shared" si="22"/>
        <v>A</v>
      </c>
      <c r="AJ17" s="31">
        <f t="shared" si="23"/>
        <v>4</v>
      </c>
      <c r="AK17" s="31" t="str">
        <f t="shared" si="24"/>
        <v>4.0</v>
      </c>
      <c r="AL17" s="42">
        <v>2</v>
      </c>
      <c r="AM17" s="43">
        <v>2</v>
      </c>
      <c r="AN17" s="188">
        <v>9.3000000000000007</v>
      </c>
      <c r="AO17" s="73">
        <v>9</v>
      </c>
      <c r="AP17" s="73"/>
      <c r="AQ17" s="28">
        <f t="shared" si="25"/>
        <v>9.1</v>
      </c>
      <c r="AR17" s="29">
        <f t="shared" si="26"/>
        <v>9.1</v>
      </c>
      <c r="AS17" s="325" t="str">
        <f t="shared" si="27"/>
        <v>9.1</v>
      </c>
      <c r="AT17" s="30" t="str">
        <f t="shared" si="28"/>
        <v>A</v>
      </c>
      <c r="AU17" s="31">
        <f t="shared" si="29"/>
        <v>4</v>
      </c>
      <c r="AV17" s="31" t="str">
        <f t="shared" si="30"/>
        <v>4.0</v>
      </c>
      <c r="AW17" s="42">
        <v>2</v>
      </c>
      <c r="AX17" s="43">
        <v>2</v>
      </c>
      <c r="AY17" s="188">
        <v>8.6999999999999993</v>
      </c>
      <c r="AZ17" s="65">
        <v>9</v>
      </c>
      <c r="BA17" s="65"/>
      <c r="BB17" s="28">
        <f t="shared" si="31"/>
        <v>8.9</v>
      </c>
      <c r="BC17" s="29">
        <f t="shared" si="32"/>
        <v>8.9</v>
      </c>
      <c r="BD17" s="325" t="str">
        <f t="shared" si="33"/>
        <v>8.9</v>
      </c>
      <c r="BE17" s="30" t="str">
        <f t="shared" si="34"/>
        <v>A</v>
      </c>
      <c r="BF17" s="31">
        <f t="shared" si="35"/>
        <v>4</v>
      </c>
      <c r="BG17" s="31" t="str">
        <f t="shared" si="36"/>
        <v>4.0</v>
      </c>
      <c r="BH17" s="42">
        <v>1</v>
      </c>
      <c r="BI17" s="43">
        <v>1</v>
      </c>
      <c r="BJ17" s="212">
        <v>8.4</v>
      </c>
      <c r="BK17" s="109">
        <v>8</v>
      </c>
      <c r="BL17" s="109"/>
      <c r="BM17" s="225">
        <f t="shared" si="37"/>
        <v>8.1999999999999993</v>
      </c>
      <c r="BN17" s="226">
        <f t="shared" si="38"/>
        <v>8.1999999999999993</v>
      </c>
      <c r="BO17" s="342" t="str">
        <f t="shared" si="39"/>
        <v>8.2</v>
      </c>
      <c r="BP17" s="227" t="str">
        <f t="shared" si="0"/>
        <v>B+</v>
      </c>
      <c r="BQ17" s="226">
        <f t="shared" si="1"/>
        <v>3.5</v>
      </c>
      <c r="BR17" s="226" t="str">
        <f t="shared" si="2"/>
        <v>3.5</v>
      </c>
      <c r="BS17" s="157">
        <v>3</v>
      </c>
      <c r="BT17" s="43">
        <v>3</v>
      </c>
      <c r="BU17" s="411">
        <v>7.8</v>
      </c>
      <c r="BV17" s="147">
        <v>10</v>
      </c>
      <c r="BW17" s="493"/>
      <c r="BX17" s="225">
        <f t="shared" si="40"/>
        <v>9.1</v>
      </c>
      <c r="BY17" s="226">
        <f t="shared" si="41"/>
        <v>9.1</v>
      </c>
      <c r="BZ17" s="342" t="str">
        <f t="shared" si="42"/>
        <v>9.1</v>
      </c>
      <c r="CA17" s="227" t="str">
        <f t="shared" si="3"/>
        <v>A</v>
      </c>
      <c r="CB17" s="226">
        <f t="shared" si="4"/>
        <v>4</v>
      </c>
      <c r="CC17" s="226" t="str">
        <f t="shared" si="5"/>
        <v>4.0</v>
      </c>
      <c r="CD17" s="157">
        <v>3</v>
      </c>
      <c r="CE17" s="43">
        <v>3</v>
      </c>
      <c r="CF17" s="181">
        <v>7.6</v>
      </c>
      <c r="CG17" s="93">
        <v>8</v>
      </c>
      <c r="CH17" s="93"/>
      <c r="CI17" s="28">
        <f t="shared" si="43"/>
        <v>7.8</v>
      </c>
      <c r="CJ17" s="29">
        <f t="shared" si="44"/>
        <v>7.8</v>
      </c>
      <c r="CK17" s="325" t="str">
        <f t="shared" si="45"/>
        <v>7.8</v>
      </c>
      <c r="CL17" s="30" t="str">
        <f t="shared" si="46"/>
        <v>B</v>
      </c>
      <c r="CM17" s="31">
        <f t="shared" si="47"/>
        <v>3</v>
      </c>
      <c r="CN17" s="31" t="str">
        <f t="shared" si="6"/>
        <v>3.0</v>
      </c>
      <c r="CO17" s="42">
        <v>2</v>
      </c>
      <c r="CP17" s="43">
        <v>2</v>
      </c>
      <c r="CQ17" s="84">
        <f t="shared" si="48"/>
        <v>17</v>
      </c>
      <c r="CR17" s="87">
        <f t="shared" si="49"/>
        <v>3.6764705882352939</v>
      </c>
      <c r="CS17" s="88" t="str">
        <f t="shared" si="50"/>
        <v>3.68</v>
      </c>
      <c r="CT17" s="64" t="str">
        <f t="shared" si="51"/>
        <v>Lên lớp</v>
      </c>
      <c r="CU17" s="128">
        <f t="shared" si="52"/>
        <v>17</v>
      </c>
      <c r="CV17" s="129">
        <f t="shared" si="53"/>
        <v>3.6764705882352939</v>
      </c>
      <c r="CW17" s="64" t="str">
        <f t="shared" si="54"/>
        <v>Lên lớp</v>
      </c>
      <c r="CX17" s="504"/>
      <c r="CY17" s="48">
        <v>9.3000000000000007</v>
      </c>
      <c r="CZ17" s="70">
        <v>8</v>
      </c>
      <c r="DA17" s="70"/>
      <c r="DB17" s="28">
        <f t="shared" si="55"/>
        <v>8.5</v>
      </c>
      <c r="DC17" s="29">
        <f t="shared" si="56"/>
        <v>8.5</v>
      </c>
      <c r="DD17" s="501" t="str">
        <f t="shared" si="57"/>
        <v>8.5</v>
      </c>
      <c r="DE17" s="30" t="str">
        <f t="shared" si="58"/>
        <v>A</v>
      </c>
      <c r="DF17" s="31">
        <f t="shared" si="59"/>
        <v>4</v>
      </c>
      <c r="DG17" s="31" t="str">
        <f t="shared" si="60"/>
        <v>4.0</v>
      </c>
      <c r="DH17" s="42">
        <v>4</v>
      </c>
      <c r="DI17" s="43">
        <v>4</v>
      </c>
      <c r="DJ17" s="48">
        <v>7.6</v>
      </c>
      <c r="DK17" s="55">
        <v>7</v>
      </c>
      <c r="DL17" s="55"/>
      <c r="DM17" s="28">
        <f t="shared" si="61"/>
        <v>7.2</v>
      </c>
      <c r="DN17" s="29">
        <f t="shared" si="62"/>
        <v>7.2</v>
      </c>
      <c r="DO17" s="501" t="str">
        <f t="shared" si="63"/>
        <v>7.2</v>
      </c>
      <c r="DP17" s="30" t="str">
        <f t="shared" si="64"/>
        <v>B</v>
      </c>
      <c r="DQ17" s="31">
        <f t="shared" si="65"/>
        <v>3</v>
      </c>
      <c r="DR17" s="31" t="str">
        <f t="shared" si="66"/>
        <v>3.0</v>
      </c>
      <c r="DS17" s="42">
        <v>2</v>
      </c>
      <c r="DT17" s="43">
        <v>2</v>
      </c>
      <c r="DU17" s="48">
        <v>9</v>
      </c>
      <c r="DV17" s="55">
        <v>7</v>
      </c>
      <c r="DW17" s="55"/>
      <c r="DX17" s="28">
        <f t="shared" si="67"/>
        <v>7.8</v>
      </c>
      <c r="DY17" s="29">
        <f t="shared" si="68"/>
        <v>7.8</v>
      </c>
      <c r="DZ17" s="501" t="str">
        <f t="shared" si="69"/>
        <v>7.8</v>
      </c>
      <c r="EA17" s="30" t="str">
        <f t="shared" si="70"/>
        <v>B</v>
      </c>
      <c r="EB17" s="31">
        <f t="shared" si="71"/>
        <v>3</v>
      </c>
      <c r="EC17" s="31" t="str">
        <f t="shared" si="72"/>
        <v>3.0</v>
      </c>
      <c r="ED17" s="42">
        <v>4</v>
      </c>
      <c r="EE17" s="43">
        <v>4</v>
      </c>
      <c r="EF17" s="48">
        <v>8.8000000000000007</v>
      </c>
      <c r="EG17" s="70">
        <v>9</v>
      </c>
      <c r="EH17" s="70"/>
      <c r="EI17" s="28">
        <f t="shared" si="73"/>
        <v>8.9</v>
      </c>
      <c r="EJ17" s="29">
        <f t="shared" si="74"/>
        <v>8.9</v>
      </c>
      <c r="EK17" s="501" t="str">
        <f t="shared" si="75"/>
        <v>8.9</v>
      </c>
      <c r="EL17" s="30" t="str">
        <f t="shared" si="76"/>
        <v>A</v>
      </c>
      <c r="EM17" s="31">
        <f t="shared" si="77"/>
        <v>4</v>
      </c>
      <c r="EN17" s="31" t="str">
        <f t="shared" si="78"/>
        <v>4.0</v>
      </c>
      <c r="EO17" s="42">
        <v>3</v>
      </c>
      <c r="EP17" s="43">
        <v>3</v>
      </c>
      <c r="EQ17" s="48">
        <v>9.4</v>
      </c>
      <c r="ER17" s="602">
        <v>9</v>
      </c>
      <c r="ES17" s="602"/>
      <c r="ET17" s="28">
        <f t="shared" si="79"/>
        <v>9.1999999999999993</v>
      </c>
      <c r="EU17" s="29">
        <f t="shared" si="80"/>
        <v>9.1999999999999993</v>
      </c>
      <c r="EV17" s="501" t="str">
        <f t="shared" si="81"/>
        <v>9.2</v>
      </c>
      <c r="EW17" s="30" t="str">
        <f t="shared" si="82"/>
        <v>A</v>
      </c>
      <c r="EX17" s="31">
        <f t="shared" si="83"/>
        <v>4</v>
      </c>
      <c r="EY17" s="31" t="str">
        <f t="shared" si="84"/>
        <v>4.0</v>
      </c>
      <c r="EZ17" s="42">
        <v>2</v>
      </c>
      <c r="FA17" s="43">
        <v>2</v>
      </c>
      <c r="FB17" s="694">
        <f t="shared" si="85"/>
        <v>15</v>
      </c>
      <c r="FC17" s="695">
        <f t="shared" si="86"/>
        <v>3.6</v>
      </c>
      <c r="FD17" s="696" t="str">
        <f t="shared" si="87"/>
        <v>3.60</v>
      </c>
      <c r="FE17" s="697" t="str">
        <f t="shared" si="88"/>
        <v>Lên lớp</v>
      </c>
      <c r="FF17" s="698">
        <f t="shared" si="89"/>
        <v>32</v>
      </c>
      <c r="FG17" s="695">
        <f t="shared" si="90"/>
        <v>3.640625</v>
      </c>
      <c r="FH17" s="696" t="str">
        <f t="shared" si="91"/>
        <v>3.64</v>
      </c>
      <c r="FI17" s="699">
        <f t="shared" si="92"/>
        <v>32</v>
      </c>
      <c r="FJ17" s="700">
        <f t="shared" si="93"/>
        <v>8.3968749999999996</v>
      </c>
      <c r="FK17" s="701">
        <f t="shared" si="94"/>
        <v>3.640625</v>
      </c>
      <c r="FL17" s="738" t="str">
        <f t="shared" si="95"/>
        <v>Lên lớp</v>
      </c>
      <c r="FM17" s="903"/>
      <c r="FN17" s="867">
        <v>9</v>
      </c>
      <c r="FO17" s="958">
        <v>9</v>
      </c>
      <c r="FP17" s="955"/>
      <c r="FQ17" s="827">
        <f t="shared" si="96"/>
        <v>9</v>
      </c>
      <c r="FR17" s="839">
        <f t="shared" si="97"/>
        <v>9</v>
      </c>
      <c r="FS17" s="845" t="str">
        <f t="shared" si="98"/>
        <v>9.0</v>
      </c>
      <c r="FT17" s="841" t="str">
        <f t="shared" si="99"/>
        <v>A</v>
      </c>
      <c r="FU17" s="842">
        <f t="shared" si="100"/>
        <v>4</v>
      </c>
      <c r="FV17" s="842" t="str">
        <f t="shared" si="101"/>
        <v>4.0</v>
      </c>
      <c r="FW17" s="846">
        <v>3</v>
      </c>
      <c r="FX17" s="844">
        <v>3</v>
      </c>
      <c r="FY17" s="865">
        <v>7.6</v>
      </c>
      <c r="FZ17" s="908">
        <v>8</v>
      </c>
      <c r="GA17" s="37"/>
      <c r="GB17" s="827">
        <f t="shared" si="102"/>
        <v>7.8</v>
      </c>
      <c r="GC17" s="839">
        <f t="shared" si="103"/>
        <v>7.8</v>
      </c>
      <c r="GD17" s="845" t="str">
        <f t="shared" si="104"/>
        <v>7.8</v>
      </c>
      <c r="GE17" s="841" t="str">
        <f t="shared" si="105"/>
        <v>B</v>
      </c>
      <c r="GF17" s="842">
        <f t="shared" si="106"/>
        <v>3</v>
      </c>
      <c r="GG17" s="842" t="str">
        <f t="shared" si="107"/>
        <v>3.0</v>
      </c>
      <c r="GH17" s="846">
        <v>3</v>
      </c>
      <c r="GI17" s="844">
        <v>3</v>
      </c>
      <c r="GJ17" s="197">
        <v>9.3000000000000007</v>
      </c>
      <c r="GK17" s="164">
        <v>9</v>
      </c>
      <c r="GL17" s="164"/>
      <c r="GM17" s="827">
        <f t="shared" si="108"/>
        <v>9.1</v>
      </c>
      <c r="GN17" s="839">
        <f t="shared" si="109"/>
        <v>9.1</v>
      </c>
      <c r="GO17" s="845" t="str">
        <f t="shared" si="110"/>
        <v>9.1</v>
      </c>
      <c r="GP17" s="841" t="str">
        <f t="shared" si="111"/>
        <v>A</v>
      </c>
      <c r="GQ17" s="842">
        <f t="shared" si="112"/>
        <v>4</v>
      </c>
      <c r="GR17" s="842" t="str">
        <f t="shared" si="113"/>
        <v>4.0</v>
      </c>
      <c r="GS17" s="846">
        <v>4</v>
      </c>
      <c r="GT17" s="844">
        <v>4</v>
      </c>
      <c r="GU17" s="865">
        <v>8</v>
      </c>
      <c r="GV17" s="908">
        <v>8</v>
      </c>
      <c r="GW17" s="37"/>
      <c r="GX17" s="827">
        <f t="shared" si="114"/>
        <v>8</v>
      </c>
      <c r="GY17" s="839">
        <f t="shared" si="115"/>
        <v>8</v>
      </c>
      <c r="GZ17" s="845" t="str">
        <f t="shared" si="116"/>
        <v>8.0</v>
      </c>
      <c r="HA17" s="841" t="str">
        <f t="shared" si="117"/>
        <v>B+</v>
      </c>
      <c r="HB17" s="842">
        <f t="shared" si="118"/>
        <v>3.5</v>
      </c>
      <c r="HC17" s="842" t="str">
        <f t="shared" si="119"/>
        <v>3.5</v>
      </c>
      <c r="HD17" s="846">
        <v>4</v>
      </c>
      <c r="HE17" s="844">
        <v>4</v>
      </c>
      <c r="HF17" s="146">
        <v>8.9</v>
      </c>
      <c r="HG17" s="164">
        <v>9</v>
      </c>
      <c r="HH17" s="37"/>
      <c r="HI17" s="28">
        <f t="shared" si="120"/>
        <v>9</v>
      </c>
      <c r="HJ17" s="29">
        <f t="shared" si="121"/>
        <v>9</v>
      </c>
      <c r="HK17" s="501" t="str">
        <f t="shared" si="122"/>
        <v>9.0</v>
      </c>
      <c r="HL17" s="30" t="str">
        <f t="shared" si="123"/>
        <v>A</v>
      </c>
      <c r="HM17" s="31">
        <f t="shared" si="124"/>
        <v>4</v>
      </c>
      <c r="HN17" s="31" t="str">
        <f t="shared" si="125"/>
        <v>4.0</v>
      </c>
      <c r="HO17" s="42">
        <v>4</v>
      </c>
      <c r="HP17" s="43">
        <v>4</v>
      </c>
      <c r="HQ17" s="867">
        <v>9.4</v>
      </c>
      <c r="HR17" s="958">
        <v>9</v>
      </c>
      <c r="HS17" s="736"/>
      <c r="HT17" s="827">
        <f t="shared" si="126"/>
        <v>9.1999999999999993</v>
      </c>
      <c r="HU17" s="839">
        <f t="shared" si="127"/>
        <v>9.1999999999999993</v>
      </c>
      <c r="HV17" s="845" t="str">
        <f t="shared" si="128"/>
        <v>9.2</v>
      </c>
      <c r="HW17" s="841" t="str">
        <f t="shared" si="129"/>
        <v>A</v>
      </c>
      <c r="HX17" s="842">
        <f t="shared" si="130"/>
        <v>4</v>
      </c>
      <c r="HY17" s="842" t="str">
        <f t="shared" si="131"/>
        <v>4.0</v>
      </c>
      <c r="HZ17" s="846">
        <v>5</v>
      </c>
      <c r="IA17" s="844">
        <v>5</v>
      </c>
      <c r="IB17" s="767">
        <f t="shared" si="132"/>
        <v>23</v>
      </c>
      <c r="IC17" s="82">
        <f t="shared" si="133"/>
        <v>3.7826086956521738</v>
      </c>
      <c r="ID17" s="83" t="str">
        <f t="shared" si="134"/>
        <v>3.78</v>
      </c>
    </row>
    <row r="18" spans="1:238" x14ac:dyDescent="0.3">
      <c r="A18" s="3">
        <v>17</v>
      </c>
      <c r="B18" s="293" t="s">
        <v>304</v>
      </c>
      <c r="C18" s="293" t="s">
        <v>321</v>
      </c>
      <c r="D18" s="616" t="s">
        <v>345</v>
      </c>
      <c r="E18" s="617" t="s">
        <v>41</v>
      </c>
      <c r="F18" s="276"/>
      <c r="G18" s="288" t="s">
        <v>165</v>
      </c>
      <c r="H18" s="276" t="s">
        <v>169</v>
      </c>
      <c r="I18" s="276" t="s">
        <v>179</v>
      </c>
      <c r="J18" s="169">
        <v>5.4</v>
      </c>
      <c r="K18" s="1" t="str">
        <f t="shared" si="7"/>
        <v>D+</v>
      </c>
      <c r="L18" s="2">
        <f t="shared" si="8"/>
        <v>1.5</v>
      </c>
      <c r="M18" s="170" t="str">
        <f t="shared" si="9"/>
        <v>1.5</v>
      </c>
      <c r="N18" s="665">
        <v>7.3</v>
      </c>
      <c r="O18" s="1" t="str">
        <f t="shared" si="10"/>
        <v>B</v>
      </c>
      <c r="P18" s="2">
        <f t="shared" si="11"/>
        <v>3</v>
      </c>
      <c r="Q18" s="170" t="str">
        <f t="shared" si="12"/>
        <v>3.0</v>
      </c>
      <c r="R18" s="408">
        <v>7.8</v>
      </c>
      <c r="S18" s="45">
        <v>8</v>
      </c>
      <c r="T18" s="45"/>
      <c r="U18" s="28">
        <f t="shared" si="13"/>
        <v>7.9</v>
      </c>
      <c r="V18" s="29">
        <f t="shared" si="14"/>
        <v>7.9</v>
      </c>
      <c r="W18" s="325" t="str">
        <f t="shared" si="15"/>
        <v>7.9</v>
      </c>
      <c r="X18" s="30" t="str">
        <f t="shared" si="16"/>
        <v>B</v>
      </c>
      <c r="Y18" s="31">
        <f t="shared" si="17"/>
        <v>3</v>
      </c>
      <c r="Z18" s="31" t="str">
        <f t="shared" si="18"/>
        <v>3.0</v>
      </c>
      <c r="AA18" s="42">
        <v>4</v>
      </c>
      <c r="AB18" s="43">
        <v>4</v>
      </c>
      <c r="AC18" s="180">
        <v>8.6999999999999993</v>
      </c>
      <c r="AD18" s="55">
        <v>8</v>
      </c>
      <c r="AE18" s="55"/>
      <c r="AF18" s="28">
        <f t="shared" si="19"/>
        <v>8.3000000000000007</v>
      </c>
      <c r="AG18" s="29">
        <f t="shared" si="20"/>
        <v>8.3000000000000007</v>
      </c>
      <c r="AH18" s="325" t="str">
        <f t="shared" si="21"/>
        <v>8.3</v>
      </c>
      <c r="AI18" s="30" t="str">
        <f t="shared" si="22"/>
        <v>B+</v>
      </c>
      <c r="AJ18" s="31">
        <f t="shared" si="23"/>
        <v>3.5</v>
      </c>
      <c r="AK18" s="31" t="str">
        <f t="shared" si="24"/>
        <v>3.5</v>
      </c>
      <c r="AL18" s="42">
        <v>2</v>
      </c>
      <c r="AM18" s="43">
        <v>2</v>
      </c>
      <c r="AN18" s="188">
        <v>7.7</v>
      </c>
      <c r="AO18" s="73">
        <v>9</v>
      </c>
      <c r="AP18" s="73"/>
      <c r="AQ18" s="28">
        <f t="shared" si="25"/>
        <v>8.5</v>
      </c>
      <c r="AR18" s="29">
        <f t="shared" si="26"/>
        <v>8.5</v>
      </c>
      <c r="AS18" s="325" t="str">
        <f t="shared" si="27"/>
        <v>8.5</v>
      </c>
      <c r="AT18" s="30" t="str">
        <f t="shared" si="28"/>
        <v>A</v>
      </c>
      <c r="AU18" s="31">
        <f t="shared" si="29"/>
        <v>4</v>
      </c>
      <c r="AV18" s="31" t="str">
        <f t="shared" si="30"/>
        <v>4.0</v>
      </c>
      <c r="AW18" s="42">
        <v>2</v>
      </c>
      <c r="AX18" s="43">
        <v>2</v>
      </c>
      <c r="AY18" s="188">
        <v>7.7</v>
      </c>
      <c r="AZ18" s="65">
        <v>8</v>
      </c>
      <c r="BA18" s="65"/>
      <c r="BB18" s="28">
        <f t="shared" si="31"/>
        <v>7.9</v>
      </c>
      <c r="BC18" s="29">
        <f t="shared" si="32"/>
        <v>7.9</v>
      </c>
      <c r="BD18" s="325" t="str">
        <f t="shared" si="33"/>
        <v>7.9</v>
      </c>
      <c r="BE18" s="30" t="str">
        <f t="shared" si="34"/>
        <v>B</v>
      </c>
      <c r="BF18" s="31">
        <f t="shared" si="35"/>
        <v>3</v>
      </c>
      <c r="BG18" s="31" t="str">
        <f t="shared" si="36"/>
        <v>3.0</v>
      </c>
      <c r="BH18" s="42">
        <v>1</v>
      </c>
      <c r="BI18" s="43">
        <v>1</v>
      </c>
      <c r="BJ18" s="212">
        <v>8.4</v>
      </c>
      <c r="BK18" s="109">
        <v>8</v>
      </c>
      <c r="BL18" s="109"/>
      <c r="BM18" s="225">
        <f t="shared" si="37"/>
        <v>8.1999999999999993</v>
      </c>
      <c r="BN18" s="226">
        <f t="shared" si="38"/>
        <v>8.1999999999999993</v>
      </c>
      <c r="BO18" s="342" t="str">
        <f t="shared" si="39"/>
        <v>8.2</v>
      </c>
      <c r="BP18" s="227" t="str">
        <f t="shared" si="0"/>
        <v>B+</v>
      </c>
      <c r="BQ18" s="226">
        <f t="shared" si="1"/>
        <v>3.5</v>
      </c>
      <c r="BR18" s="226" t="str">
        <f t="shared" si="2"/>
        <v>3.5</v>
      </c>
      <c r="BS18" s="157">
        <v>3</v>
      </c>
      <c r="BT18" s="43">
        <v>3</v>
      </c>
      <c r="BU18" s="411">
        <v>7.4</v>
      </c>
      <c r="BV18" s="147">
        <v>9</v>
      </c>
      <c r="BW18" s="493"/>
      <c r="BX18" s="225">
        <f t="shared" si="40"/>
        <v>8.4</v>
      </c>
      <c r="BY18" s="226">
        <f t="shared" si="41"/>
        <v>8.4</v>
      </c>
      <c r="BZ18" s="342" t="str">
        <f t="shared" si="42"/>
        <v>8.4</v>
      </c>
      <c r="CA18" s="227" t="str">
        <f t="shared" si="3"/>
        <v>B+</v>
      </c>
      <c r="CB18" s="226">
        <f t="shared" si="4"/>
        <v>3.5</v>
      </c>
      <c r="CC18" s="226" t="str">
        <f t="shared" si="5"/>
        <v>3.5</v>
      </c>
      <c r="CD18" s="157">
        <v>3</v>
      </c>
      <c r="CE18" s="43">
        <v>3</v>
      </c>
      <c r="CF18" s="179">
        <v>2.4</v>
      </c>
      <c r="CG18" s="93"/>
      <c r="CH18" s="93"/>
      <c r="CI18" s="28">
        <f t="shared" si="43"/>
        <v>1</v>
      </c>
      <c r="CJ18" s="29">
        <f t="shared" si="44"/>
        <v>1</v>
      </c>
      <c r="CK18" s="325" t="str">
        <f t="shared" si="45"/>
        <v>1.0</v>
      </c>
      <c r="CL18" s="30" t="str">
        <f t="shared" si="46"/>
        <v>F</v>
      </c>
      <c r="CM18" s="31">
        <f t="shared" si="47"/>
        <v>0</v>
      </c>
      <c r="CN18" s="31" t="str">
        <f t="shared" si="6"/>
        <v>0.0</v>
      </c>
      <c r="CO18" s="42">
        <v>2</v>
      </c>
      <c r="CP18" s="43"/>
      <c r="CQ18" s="84">
        <f t="shared" si="48"/>
        <v>17</v>
      </c>
      <c r="CR18" s="87">
        <f t="shared" si="49"/>
        <v>3</v>
      </c>
      <c r="CS18" s="88" t="str">
        <f t="shared" si="50"/>
        <v>3.00</v>
      </c>
      <c r="CT18" s="64" t="str">
        <f t="shared" si="51"/>
        <v>Lên lớp</v>
      </c>
      <c r="CU18" s="128">
        <f t="shared" si="52"/>
        <v>15</v>
      </c>
      <c r="CV18" s="129">
        <f t="shared" si="53"/>
        <v>3.4</v>
      </c>
      <c r="CW18" s="64" t="str">
        <f t="shared" si="54"/>
        <v>Lên lớp</v>
      </c>
      <c r="CX18" s="504"/>
      <c r="CY18" s="48">
        <v>8.3000000000000007</v>
      </c>
      <c r="CZ18" s="70">
        <v>6</v>
      </c>
      <c r="DA18" s="70"/>
      <c r="DB18" s="28">
        <f t="shared" si="55"/>
        <v>6.9</v>
      </c>
      <c r="DC18" s="29">
        <f t="shared" si="56"/>
        <v>6.9</v>
      </c>
      <c r="DD18" s="501" t="str">
        <f t="shared" si="57"/>
        <v>6.9</v>
      </c>
      <c r="DE18" s="30" t="str">
        <f t="shared" si="58"/>
        <v>C+</v>
      </c>
      <c r="DF18" s="31">
        <f t="shared" si="59"/>
        <v>2.5</v>
      </c>
      <c r="DG18" s="31" t="str">
        <f t="shared" si="60"/>
        <v>2.5</v>
      </c>
      <c r="DH18" s="42">
        <v>4</v>
      </c>
      <c r="DI18" s="43">
        <v>4</v>
      </c>
      <c r="DJ18" s="48">
        <v>5.6</v>
      </c>
      <c r="DK18" s="161"/>
      <c r="DL18" s="55">
        <v>3</v>
      </c>
      <c r="DM18" s="28">
        <f t="shared" si="61"/>
        <v>2.2000000000000002</v>
      </c>
      <c r="DN18" s="29">
        <f t="shared" si="62"/>
        <v>4</v>
      </c>
      <c r="DO18" s="501" t="str">
        <f t="shared" si="63"/>
        <v>4.0</v>
      </c>
      <c r="DP18" s="30" t="str">
        <f t="shared" si="64"/>
        <v>D</v>
      </c>
      <c r="DQ18" s="31">
        <f t="shared" si="65"/>
        <v>1</v>
      </c>
      <c r="DR18" s="31" t="str">
        <f t="shared" si="66"/>
        <v>1.0</v>
      </c>
      <c r="DS18" s="42">
        <v>2</v>
      </c>
      <c r="DT18" s="43">
        <v>2</v>
      </c>
      <c r="DU18" s="48">
        <v>8.1999999999999993</v>
      </c>
      <c r="DV18" s="55">
        <v>7</v>
      </c>
      <c r="DW18" s="55"/>
      <c r="DX18" s="28">
        <f t="shared" si="67"/>
        <v>7.5</v>
      </c>
      <c r="DY18" s="29">
        <f t="shared" si="68"/>
        <v>7.5</v>
      </c>
      <c r="DZ18" s="501" t="str">
        <f t="shared" si="69"/>
        <v>7.5</v>
      </c>
      <c r="EA18" s="30" t="str">
        <f t="shared" si="70"/>
        <v>B</v>
      </c>
      <c r="EB18" s="31">
        <f t="shared" si="71"/>
        <v>3</v>
      </c>
      <c r="EC18" s="31" t="str">
        <f t="shared" si="72"/>
        <v>3.0</v>
      </c>
      <c r="ED18" s="42">
        <v>4</v>
      </c>
      <c r="EE18" s="43">
        <v>4</v>
      </c>
      <c r="EF18" s="48">
        <v>7.4</v>
      </c>
      <c r="EG18" s="70">
        <v>7</v>
      </c>
      <c r="EH18" s="70"/>
      <c r="EI18" s="28">
        <f t="shared" si="73"/>
        <v>7.2</v>
      </c>
      <c r="EJ18" s="29">
        <f t="shared" si="74"/>
        <v>7.2</v>
      </c>
      <c r="EK18" s="501" t="str">
        <f t="shared" si="75"/>
        <v>7.2</v>
      </c>
      <c r="EL18" s="30" t="str">
        <f t="shared" si="76"/>
        <v>B</v>
      </c>
      <c r="EM18" s="31">
        <f t="shared" si="77"/>
        <v>3</v>
      </c>
      <c r="EN18" s="31" t="str">
        <f t="shared" si="78"/>
        <v>3.0</v>
      </c>
      <c r="EO18" s="42">
        <v>3</v>
      </c>
      <c r="EP18" s="43">
        <v>3</v>
      </c>
      <c r="EQ18" s="48">
        <v>7.5</v>
      </c>
      <c r="ER18" s="602">
        <v>8.5</v>
      </c>
      <c r="ES18" s="602"/>
      <c r="ET18" s="28">
        <f t="shared" si="79"/>
        <v>8.1</v>
      </c>
      <c r="EU18" s="29">
        <f t="shared" si="80"/>
        <v>8.1</v>
      </c>
      <c r="EV18" s="501" t="str">
        <f t="shared" si="81"/>
        <v>8.1</v>
      </c>
      <c r="EW18" s="30" t="str">
        <f t="shared" si="82"/>
        <v>B+</v>
      </c>
      <c r="EX18" s="31">
        <f t="shared" si="83"/>
        <v>3.5</v>
      </c>
      <c r="EY18" s="31" t="str">
        <f t="shared" si="84"/>
        <v>3.5</v>
      </c>
      <c r="EZ18" s="42">
        <v>2</v>
      </c>
      <c r="FA18" s="43">
        <v>2</v>
      </c>
      <c r="FB18" s="694">
        <f t="shared" si="85"/>
        <v>15</v>
      </c>
      <c r="FC18" s="695">
        <f t="shared" si="86"/>
        <v>2.6666666666666665</v>
      </c>
      <c r="FD18" s="696" t="str">
        <f t="shared" si="87"/>
        <v>2.67</v>
      </c>
      <c r="FE18" s="697" t="str">
        <f t="shared" si="88"/>
        <v>Lên lớp</v>
      </c>
      <c r="FF18" s="698">
        <f t="shared" si="89"/>
        <v>32</v>
      </c>
      <c r="FG18" s="695">
        <f t="shared" si="90"/>
        <v>2.84375</v>
      </c>
      <c r="FH18" s="696" t="str">
        <f t="shared" si="91"/>
        <v>2.84</v>
      </c>
      <c r="FI18" s="699">
        <f t="shared" si="92"/>
        <v>30</v>
      </c>
      <c r="FJ18" s="700">
        <f t="shared" si="93"/>
        <v>7.5433333333333339</v>
      </c>
      <c r="FK18" s="701">
        <f t="shared" si="94"/>
        <v>3.0333333333333332</v>
      </c>
      <c r="FL18" s="738" t="str">
        <f t="shared" si="95"/>
        <v>Lên lớp</v>
      </c>
      <c r="FM18" s="903"/>
      <c r="FN18" s="951">
        <v>0</v>
      </c>
      <c r="FO18" s="958"/>
      <c r="FP18" s="955"/>
      <c r="FQ18" s="827">
        <f t="shared" si="96"/>
        <v>0</v>
      </c>
      <c r="FR18" s="839">
        <f t="shared" si="97"/>
        <v>0</v>
      </c>
      <c r="FS18" s="845" t="str">
        <f t="shared" si="98"/>
        <v>0.0</v>
      </c>
      <c r="FT18" s="841" t="str">
        <f t="shared" si="99"/>
        <v>F</v>
      </c>
      <c r="FU18" s="842">
        <f t="shared" si="100"/>
        <v>0</v>
      </c>
      <c r="FV18" s="842" t="str">
        <f t="shared" si="101"/>
        <v>0.0</v>
      </c>
      <c r="FW18" s="846">
        <v>3</v>
      </c>
      <c r="FX18" s="844"/>
      <c r="FY18" s="865">
        <v>6</v>
      </c>
      <c r="FZ18" s="908">
        <v>7</v>
      </c>
      <c r="GA18" s="37"/>
      <c r="GB18" s="827">
        <f t="shared" si="102"/>
        <v>6.6</v>
      </c>
      <c r="GC18" s="839">
        <f t="shared" si="103"/>
        <v>6.6</v>
      </c>
      <c r="GD18" s="845" t="str">
        <f t="shared" si="104"/>
        <v>6.6</v>
      </c>
      <c r="GE18" s="841" t="str">
        <f t="shared" si="105"/>
        <v>C+</v>
      </c>
      <c r="GF18" s="842">
        <f t="shared" si="106"/>
        <v>2.5</v>
      </c>
      <c r="GG18" s="842" t="str">
        <f t="shared" si="107"/>
        <v>2.5</v>
      </c>
      <c r="GH18" s="846">
        <v>3</v>
      </c>
      <c r="GI18" s="844">
        <v>3</v>
      </c>
      <c r="GJ18" s="197">
        <v>5</v>
      </c>
      <c r="GK18" s="164">
        <v>5</v>
      </c>
      <c r="GL18" s="164"/>
      <c r="GM18" s="827">
        <f t="shared" si="108"/>
        <v>5</v>
      </c>
      <c r="GN18" s="839">
        <f t="shared" si="109"/>
        <v>5</v>
      </c>
      <c r="GO18" s="845" t="str">
        <f t="shared" si="110"/>
        <v>5.0</v>
      </c>
      <c r="GP18" s="841" t="str">
        <f t="shared" si="111"/>
        <v>D+</v>
      </c>
      <c r="GQ18" s="842">
        <f t="shared" si="112"/>
        <v>1.5</v>
      </c>
      <c r="GR18" s="842" t="str">
        <f t="shared" si="113"/>
        <v>1.5</v>
      </c>
      <c r="GS18" s="846">
        <v>4</v>
      </c>
      <c r="GT18" s="844">
        <v>4</v>
      </c>
      <c r="GU18" s="865">
        <v>6</v>
      </c>
      <c r="GV18" s="908">
        <v>5</v>
      </c>
      <c r="GW18" s="37"/>
      <c r="GX18" s="827">
        <f t="shared" si="114"/>
        <v>5.4</v>
      </c>
      <c r="GY18" s="839">
        <f t="shared" si="115"/>
        <v>5.4</v>
      </c>
      <c r="GZ18" s="845" t="str">
        <f t="shared" si="116"/>
        <v>5.4</v>
      </c>
      <c r="HA18" s="841" t="str">
        <f t="shared" si="117"/>
        <v>D+</v>
      </c>
      <c r="HB18" s="842">
        <f t="shared" si="118"/>
        <v>1.5</v>
      </c>
      <c r="HC18" s="842" t="str">
        <f t="shared" si="119"/>
        <v>1.5</v>
      </c>
      <c r="HD18" s="846">
        <v>4</v>
      </c>
      <c r="HE18" s="844">
        <v>4</v>
      </c>
      <c r="HF18" s="146">
        <v>7.9</v>
      </c>
      <c r="HG18" s="164">
        <v>8</v>
      </c>
      <c r="HH18" s="37"/>
      <c r="HI18" s="28">
        <f t="shared" si="120"/>
        <v>8</v>
      </c>
      <c r="HJ18" s="29">
        <f t="shared" si="121"/>
        <v>8</v>
      </c>
      <c r="HK18" s="501" t="str">
        <f t="shared" si="122"/>
        <v>8.0</v>
      </c>
      <c r="HL18" s="30" t="str">
        <f t="shared" si="123"/>
        <v>B+</v>
      </c>
      <c r="HM18" s="31">
        <f t="shared" si="124"/>
        <v>3.5</v>
      </c>
      <c r="HN18" s="31" t="str">
        <f t="shared" si="125"/>
        <v>3.5</v>
      </c>
      <c r="HO18" s="42">
        <v>4</v>
      </c>
      <c r="HP18" s="43">
        <v>4</v>
      </c>
      <c r="HQ18" s="867">
        <v>5.9</v>
      </c>
      <c r="HR18" s="958">
        <v>6</v>
      </c>
      <c r="HS18" s="736"/>
      <c r="HT18" s="827">
        <f t="shared" si="126"/>
        <v>6</v>
      </c>
      <c r="HU18" s="839">
        <f t="shared" si="127"/>
        <v>6</v>
      </c>
      <c r="HV18" s="845" t="str">
        <f t="shared" si="128"/>
        <v>6.0</v>
      </c>
      <c r="HW18" s="841" t="str">
        <f t="shared" si="129"/>
        <v>C</v>
      </c>
      <c r="HX18" s="842">
        <f t="shared" si="130"/>
        <v>2</v>
      </c>
      <c r="HY18" s="842" t="str">
        <f t="shared" si="131"/>
        <v>2.0</v>
      </c>
      <c r="HZ18" s="846">
        <v>5</v>
      </c>
      <c r="IA18" s="844">
        <v>5</v>
      </c>
      <c r="IB18" s="767">
        <f t="shared" si="132"/>
        <v>23</v>
      </c>
      <c r="IC18" s="82">
        <f t="shared" si="133"/>
        <v>1.8913043478260869</v>
      </c>
      <c r="ID18" s="83" t="str">
        <f t="shared" si="134"/>
        <v>1.89</v>
      </c>
    </row>
    <row r="19" spans="1:238" x14ac:dyDescent="0.3">
      <c r="A19" s="3">
        <v>18</v>
      </c>
      <c r="B19" s="293" t="s">
        <v>304</v>
      </c>
      <c r="C19" s="293" t="s">
        <v>322</v>
      </c>
      <c r="D19" s="616" t="s">
        <v>139</v>
      </c>
      <c r="E19" s="617" t="s">
        <v>20</v>
      </c>
      <c r="F19" s="276"/>
      <c r="G19" s="288" t="s">
        <v>147</v>
      </c>
      <c r="H19" s="276" t="s">
        <v>23</v>
      </c>
      <c r="I19" s="276" t="s">
        <v>232</v>
      </c>
      <c r="J19" s="169">
        <v>5</v>
      </c>
      <c r="K19" s="1" t="str">
        <f t="shared" si="7"/>
        <v>D+</v>
      </c>
      <c r="L19" s="2">
        <f t="shared" si="8"/>
        <v>1.5</v>
      </c>
      <c r="M19" s="170" t="str">
        <f t="shared" si="9"/>
        <v>1.5</v>
      </c>
      <c r="N19" s="665">
        <v>5.7</v>
      </c>
      <c r="O19" s="1" t="str">
        <f t="shared" si="10"/>
        <v>C</v>
      </c>
      <c r="P19" s="2">
        <f t="shared" si="11"/>
        <v>2</v>
      </c>
      <c r="Q19" s="170" t="str">
        <f t="shared" si="12"/>
        <v>2.0</v>
      </c>
      <c r="R19" s="408">
        <v>7.2</v>
      </c>
      <c r="S19" s="45">
        <v>4</v>
      </c>
      <c r="T19" s="45"/>
      <c r="U19" s="28">
        <f t="shared" si="13"/>
        <v>5.3</v>
      </c>
      <c r="V19" s="29">
        <f t="shared" si="14"/>
        <v>5.3</v>
      </c>
      <c r="W19" s="325" t="str">
        <f t="shared" si="15"/>
        <v>5.3</v>
      </c>
      <c r="X19" s="30" t="str">
        <f t="shared" si="16"/>
        <v>D+</v>
      </c>
      <c r="Y19" s="31">
        <f t="shared" si="17"/>
        <v>1.5</v>
      </c>
      <c r="Z19" s="31" t="str">
        <f t="shared" si="18"/>
        <v>1.5</v>
      </c>
      <c r="AA19" s="42">
        <v>4</v>
      </c>
      <c r="AB19" s="43">
        <v>4</v>
      </c>
      <c r="AC19" s="180">
        <v>6</v>
      </c>
      <c r="AD19" s="55">
        <v>7</v>
      </c>
      <c r="AE19" s="55"/>
      <c r="AF19" s="28">
        <f t="shared" si="19"/>
        <v>6.6</v>
      </c>
      <c r="AG19" s="29">
        <f t="shared" si="20"/>
        <v>6.6</v>
      </c>
      <c r="AH19" s="325" t="str">
        <f t="shared" si="21"/>
        <v>6.6</v>
      </c>
      <c r="AI19" s="30" t="str">
        <f t="shared" si="22"/>
        <v>C+</v>
      </c>
      <c r="AJ19" s="31">
        <f t="shared" si="23"/>
        <v>2.5</v>
      </c>
      <c r="AK19" s="31" t="str">
        <f t="shared" si="24"/>
        <v>2.5</v>
      </c>
      <c r="AL19" s="42">
        <v>2</v>
      </c>
      <c r="AM19" s="43">
        <v>2</v>
      </c>
      <c r="AN19" s="188">
        <v>7.3</v>
      </c>
      <c r="AO19" s="73">
        <v>7</v>
      </c>
      <c r="AP19" s="73"/>
      <c r="AQ19" s="28">
        <f t="shared" si="25"/>
        <v>7.1</v>
      </c>
      <c r="AR19" s="29">
        <f t="shared" si="26"/>
        <v>7.1</v>
      </c>
      <c r="AS19" s="325" t="str">
        <f t="shared" si="27"/>
        <v>7.1</v>
      </c>
      <c r="AT19" s="30" t="str">
        <f t="shared" si="28"/>
        <v>B</v>
      </c>
      <c r="AU19" s="31">
        <f t="shared" si="29"/>
        <v>3</v>
      </c>
      <c r="AV19" s="31" t="str">
        <f t="shared" si="30"/>
        <v>3.0</v>
      </c>
      <c r="AW19" s="42">
        <v>2</v>
      </c>
      <c r="AX19" s="43">
        <v>2</v>
      </c>
      <c r="AY19" s="188">
        <v>7</v>
      </c>
      <c r="AZ19" s="65">
        <v>7</v>
      </c>
      <c r="BA19" s="65"/>
      <c r="BB19" s="28">
        <f t="shared" si="31"/>
        <v>7</v>
      </c>
      <c r="BC19" s="29">
        <f t="shared" si="32"/>
        <v>7</v>
      </c>
      <c r="BD19" s="325" t="str">
        <f t="shared" si="33"/>
        <v>7.0</v>
      </c>
      <c r="BE19" s="30" t="str">
        <f t="shared" si="34"/>
        <v>B</v>
      </c>
      <c r="BF19" s="31">
        <f t="shared" si="35"/>
        <v>3</v>
      </c>
      <c r="BG19" s="31" t="str">
        <f t="shared" si="36"/>
        <v>3.0</v>
      </c>
      <c r="BH19" s="42">
        <v>1</v>
      </c>
      <c r="BI19" s="43">
        <v>1</v>
      </c>
      <c r="BJ19" s="212">
        <v>7.4</v>
      </c>
      <c r="BK19" s="109">
        <v>8</v>
      </c>
      <c r="BL19" s="109"/>
      <c r="BM19" s="225">
        <f t="shared" si="37"/>
        <v>7.8</v>
      </c>
      <c r="BN19" s="226">
        <f t="shared" si="38"/>
        <v>7.8</v>
      </c>
      <c r="BO19" s="342" t="str">
        <f t="shared" si="39"/>
        <v>7.8</v>
      </c>
      <c r="BP19" s="227" t="str">
        <f t="shared" si="0"/>
        <v>B</v>
      </c>
      <c r="BQ19" s="226">
        <f t="shared" si="1"/>
        <v>3</v>
      </c>
      <c r="BR19" s="226" t="str">
        <f t="shared" si="2"/>
        <v>3.0</v>
      </c>
      <c r="BS19" s="157">
        <v>3</v>
      </c>
      <c r="BT19" s="43">
        <v>3</v>
      </c>
      <c r="BU19" s="411">
        <v>6.6</v>
      </c>
      <c r="BV19" s="147">
        <v>7</v>
      </c>
      <c r="BW19" s="493"/>
      <c r="BX19" s="225">
        <f t="shared" si="40"/>
        <v>6.8</v>
      </c>
      <c r="BY19" s="226">
        <f t="shared" si="41"/>
        <v>6.8</v>
      </c>
      <c r="BZ19" s="342" t="str">
        <f t="shared" si="42"/>
        <v>6.8</v>
      </c>
      <c r="CA19" s="227" t="str">
        <f t="shared" si="3"/>
        <v>C+</v>
      </c>
      <c r="CB19" s="226">
        <f t="shared" si="4"/>
        <v>2.5</v>
      </c>
      <c r="CC19" s="226" t="str">
        <f t="shared" si="5"/>
        <v>2.5</v>
      </c>
      <c r="CD19" s="157">
        <v>3</v>
      </c>
      <c r="CE19" s="43">
        <v>3</v>
      </c>
      <c r="CF19" s="181">
        <v>6.2</v>
      </c>
      <c r="CG19" s="410"/>
      <c r="CH19" s="93">
        <v>6</v>
      </c>
      <c r="CI19" s="28">
        <f t="shared" si="43"/>
        <v>2.5</v>
      </c>
      <c r="CJ19" s="29">
        <f t="shared" si="44"/>
        <v>6.1</v>
      </c>
      <c r="CK19" s="325" t="str">
        <f t="shared" si="45"/>
        <v>6.1</v>
      </c>
      <c r="CL19" s="30" t="str">
        <f t="shared" si="46"/>
        <v>C</v>
      </c>
      <c r="CM19" s="31">
        <f t="shared" si="47"/>
        <v>2</v>
      </c>
      <c r="CN19" s="31" t="str">
        <f t="shared" si="6"/>
        <v>2.0</v>
      </c>
      <c r="CO19" s="42">
        <v>2</v>
      </c>
      <c r="CP19" s="43">
        <v>2</v>
      </c>
      <c r="CQ19" s="84">
        <f t="shared" si="48"/>
        <v>17</v>
      </c>
      <c r="CR19" s="87">
        <f t="shared" si="49"/>
        <v>2.3823529411764706</v>
      </c>
      <c r="CS19" s="88" t="str">
        <f t="shared" si="50"/>
        <v>2.38</v>
      </c>
      <c r="CT19" s="64" t="str">
        <f t="shared" si="51"/>
        <v>Lên lớp</v>
      </c>
      <c r="CU19" s="128">
        <f t="shared" si="52"/>
        <v>17</v>
      </c>
      <c r="CV19" s="129">
        <f t="shared" si="53"/>
        <v>2.3823529411764706</v>
      </c>
      <c r="CW19" s="64" t="str">
        <f t="shared" si="54"/>
        <v>Lên lớp</v>
      </c>
      <c r="CX19" s="504"/>
      <c r="CY19" s="48">
        <v>5.3</v>
      </c>
      <c r="CZ19" s="70">
        <v>4</v>
      </c>
      <c r="DA19" s="70"/>
      <c r="DB19" s="28">
        <f t="shared" si="55"/>
        <v>4.5</v>
      </c>
      <c r="DC19" s="29">
        <f t="shared" si="56"/>
        <v>4.5</v>
      </c>
      <c r="DD19" s="501" t="str">
        <f t="shared" si="57"/>
        <v>4.5</v>
      </c>
      <c r="DE19" s="30" t="str">
        <f t="shared" si="58"/>
        <v>D</v>
      </c>
      <c r="DF19" s="31">
        <f t="shared" si="59"/>
        <v>1</v>
      </c>
      <c r="DG19" s="31" t="str">
        <f t="shared" si="60"/>
        <v>1.0</v>
      </c>
      <c r="DH19" s="42">
        <v>4</v>
      </c>
      <c r="DI19" s="43">
        <v>4</v>
      </c>
      <c r="DJ19" s="407">
        <v>1.6</v>
      </c>
      <c r="DK19" s="55"/>
      <c r="DL19" s="55"/>
      <c r="DM19" s="28">
        <f t="shared" si="61"/>
        <v>0.6</v>
      </c>
      <c r="DN19" s="29">
        <f t="shared" si="62"/>
        <v>0.6</v>
      </c>
      <c r="DO19" s="501" t="str">
        <f t="shared" si="63"/>
        <v>0.6</v>
      </c>
      <c r="DP19" s="30" t="str">
        <f t="shared" si="64"/>
        <v>F</v>
      </c>
      <c r="DQ19" s="31">
        <f t="shared" si="65"/>
        <v>0</v>
      </c>
      <c r="DR19" s="31" t="str">
        <f t="shared" si="66"/>
        <v>0.0</v>
      </c>
      <c r="DS19" s="42">
        <v>2</v>
      </c>
      <c r="DT19" s="43"/>
      <c r="DU19" s="48">
        <v>5</v>
      </c>
      <c r="DV19" s="55">
        <v>4</v>
      </c>
      <c r="DW19" s="55"/>
      <c r="DX19" s="28">
        <f t="shared" si="67"/>
        <v>4.4000000000000004</v>
      </c>
      <c r="DY19" s="29">
        <f t="shared" si="68"/>
        <v>4.4000000000000004</v>
      </c>
      <c r="DZ19" s="501" t="str">
        <f t="shared" si="69"/>
        <v>4.4</v>
      </c>
      <c r="EA19" s="30" t="str">
        <f t="shared" si="70"/>
        <v>D</v>
      </c>
      <c r="EB19" s="31">
        <f t="shared" si="71"/>
        <v>1</v>
      </c>
      <c r="EC19" s="31" t="str">
        <f t="shared" si="72"/>
        <v>1.0</v>
      </c>
      <c r="ED19" s="42">
        <v>4</v>
      </c>
      <c r="EE19" s="43">
        <v>4</v>
      </c>
      <c r="EF19" s="48">
        <v>6.8</v>
      </c>
      <c r="EG19" s="410"/>
      <c r="EH19" s="70">
        <v>5</v>
      </c>
      <c r="EI19" s="28">
        <f t="shared" si="73"/>
        <v>2.7</v>
      </c>
      <c r="EJ19" s="29">
        <f t="shared" si="74"/>
        <v>5.7</v>
      </c>
      <c r="EK19" s="501" t="str">
        <f t="shared" si="75"/>
        <v>5.7</v>
      </c>
      <c r="EL19" s="30" t="str">
        <f t="shared" si="76"/>
        <v>C</v>
      </c>
      <c r="EM19" s="31">
        <f t="shared" si="77"/>
        <v>2</v>
      </c>
      <c r="EN19" s="31" t="str">
        <f t="shared" si="78"/>
        <v>2.0</v>
      </c>
      <c r="EO19" s="42">
        <v>3</v>
      </c>
      <c r="EP19" s="43">
        <v>3</v>
      </c>
      <c r="EQ19" s="48">
        <v>6</v>
      </c>
      <c r="ER19" s="602">
        <v>8</v>
      </c>
      <c r="ES19" s="602"/>
      <c r="ET19" s="28">
        <f t="shared" si="79"/>
        <v>7.2</v>
      </c>
      <c r="EU19" s="29">
        <f t="shared" si="80"/>
        <v>7.2</v>
      </c>
      <c r="EV19" s="501" t="str">
        <f t="shared" si="81"/>
        <v>7.2</v>
      </c>
      <c r="EW19" s="30" t="str">
        <f t="shared" si="82"/>
        <v>B</v>
      </c>
      <c r="EX19" s="31">
        <f t="shared" si="83"/>
        <v>3</v>
      </c>
      <c r="EY19" s="31" t="str">
        <f t="shared" si="84"/>
        <v>3.0</v>
      </c>
      <c r="EZ19" s="42">
        <v>2</v>
      </c>
      <c r="FA19" s="43">
        <v>2</v>
      </c>
      <c r="FB19" s="694">
        <f t="shared" si="85"/>
        <v>15</v>
      </c>
      <c r="FC19" s="695">
        <f t="shared" si="86"/>
        <v>1.3333333333333333</v>
      </c>
      <c r="FD19" s="696" t="str">
        <f t="shared" si="87"/>
        <v>1.33</v>
      </c>
      <c r="FE19" s="697" t="str">
        <f t="shared" si="88"/>
        <v>Lên lớp</v>
      </c>
      <c r="FF19" s="698">
        <f t="shared" si="89"/>
        <v>32</v>
      </c>
      <c r="FG19" s="695">
        <f t="shared" si="90"/>
        <v>1.890625</v>
      </c>
      <c r="FH19" s="696" t="str">
        <f t="shared" si="91"/>
        <v>1.89</v>
      </c>
      <c r="FI19" s="699">
        <f t="shared" si="92"/>
        <v>30</v>
      </c>
      <c r="FJ19" s="700">
        <f t="shared" si="93"/>
        <v>5.9566666666666652</v>
      </c>
      <c r="FK19" s="701">
        <f t="shared" si="94"/>
        <v>2.0166666666666666</v>
      </c>
      <c r="FL19" s="738" t="str">
        <f t="shared" si="95"/>
        <v>Lên lớp</v>
      </c>
      <c r="FM19" s="903"/>
      <c r="FN19" s="867">
        <v>6.2</v>
      </c>
      <c r="FO19" s="960"/>
      <c r="FP19" s="869">
        <v>6</v>
      </c>
      <c r="FQ19" s="827">
        <f t="shared" si="96"/>
        <v>2.5</v>
      </c>
      <c r="FR19" s="839">
        <f t="shared" si="97"/>
        <v>6.1</v>
      </c>
      <c r="FS19" s="845" t="str">
        <f t="shared" si="98"/>
        <v>6.1</v>
      </c>
      <c r="FT19" s="841" t="str">
        <f t="shared" si="99"/>
        <v>C</v>
      </c>
      <c r="FU19" s="842">
        <f t="shared" si="100"/>
        <v>2</v>
      </c>
      <c r="FV19" s="842" t="str">
        <f t="shared" si="101"/>
        <v>2.0</v>
      </c>
      <c r="FW19" s="846">
        <v>3</v>
      </c>
      <c r="FX19" s="844">
        <v>3</v>
      </c>
      <c r="FY19" s="865">
        <v>6.2</v>
      </c>
      <c r="FZ19" s="978"/>
      <c r="GA19" s="908">
        <v>6</v>
      </c>
      <c r="GB19" s="827">
        <f t="shared" si="102"/>
        <v>2.5</v>
      </c>
      <c r="GC19" s="839">
        <f t="shared" si="103"/>
        <v>6.1</v>
      </c>
      <c r="GD19" s="845" t="str">
        <f t="shared" si="104"/>
        <v>6.1</v>
      </c>
      <c r="GE19" s="841" t="str">
        <f t="shared" si="105"/>
        <v>C</v>
      </c>
      <c r="GF19" s="842">
        <f t="shared" si="106"/>
        <v>2</v>
      </c>
      <c r="GG19" s="842" t="str">
        <f t="shared" si="107"/>
        <v>2.0</v>
      </c>
      <c r="GH19" s="846">
        <v>3</v>
      </c>
      <c r="GI19" s="844">
        <v>3</v>
      </c>
      <c r="GJ19" s="197">
        <v>5</v>
      </c>
      <c r="GK19" s="164">
        <v>6</v>
      </c>
      <c r="GL19" s="164"/>
      <c r="GM19" s="827">
        <f t="shared" si="108"/>
        <v>5.6</v>
      </c>
      <c r="GN19" s="839">
        <f t="shared" si="109"/>
        <v>5.6</v>
      </c>
      <c r="GO19" s="845" t="str">
        <f t="shared" si="110"/>
        <v>5.6</v>
      </c>
      <c r="GP19" s="841" t="str">
        <f t="shared" si="111"/>
        <v>C</v>
      </c>
      <c r="GQ19" s="842">
        <f t="shared" si="112"/>
        <v>2</v>
      </c>
      <c r="GR19" s="842" t="str">
        <f t="shared" si="113"/>
        <v>2.0</v>
      </c>
      <c r="GS19" s="846">
        <v>4</v>
      </c>
      <c r="GT19" s="844">
        <v>4</v>
      </c>
      <c r="GU19" s="865">
        <v>5</v>
      </c>
      <c r="GV19" s="908">
        <v>5</v>
      </c>
      <c r="GW19" s="37"/>
      <c r="GX19" s="827">
        <f t="shared" si="114"/>
        <v>5</v>
      </c>
      <c r="GY19" s="839">
        <f t="shared" si="115"/>
        <v>5</v>
      </c>
      <c r="GZ19" s="845" t="str">
        <f t="shared" si="116"/>
        <v>5.0</v>
      </c>
      <c r="HA19" s="841" t="str">
        <f t="shared" si="117"/>
        <v>D+</v>
      </c>
      <c r="HB19" s="842">
        <f t="shared" si="118"/>
        <v>1.5</v>
      </c>
      <c r="HC19" s="842" t="str">
        <f t="shared" si="119"/>
        <v>1.5</v>
      </c>
      <c r="HD19" s="846">
        <v>4</v>
      </c>
      <c r="HE19" s="844">
        <v>4</v>
      </c>
      <c r="HF19" s="146">
        <v>5</v>
      </c>
      <c r="HG19" s="164">
        <v>6</v>
      </c>
      <c r="HH19" s="37"/>
      <c r="HI19" s="28">
        <f t="shared" si="120"/>
        <v>5.6</v>
      </c>
      <c r="HJ19" s="29">
        <f t="shared" si="121"/>
        <v>5.6</v>
      </c>
      <c r="HK19" s="501" t="str">
        <f t="shared" si="122"/>
        <v>5.6</v>
      </c>
      <c r="HL19" s="30" t="str">
        <f t="shared" si="123"/>
        <v>C</v>
      </c>
      <c r="HM19" s="31">
        <f t="shared" si="124"/>
        <v>2</v>
      </c>
      <c r="HN19" s="31" t="str">
        <f t="shared" si="125"/>
        <v>2.0</v>
      </c>
      <c r="HO19" s="42">
        <v>4</v>
      </c>
      <c r="HP19" s="43">
        <v>4</v>
      </c>
      <c r="HQ19" s="867">
        <v>5.6</v>
      </c>
      <c r="HR19" s="958">
        <v>5</v>
      </c>
      <c r="HS19" s="736"/>
      <c r="HT19" s="827">
        <f t="shared" si="126"/>
        <v>5.2</v>
      </c>
      <c r="HU19" s="839">
        <f t="shared" si="127"/>
        <v>5.2</v>
      </c>
      <c r="HV19" s="845" t="str">
        <f t="shared" si="128"/>
        <v>5.2</v>
      </c>
      <c r="HW19" s="841" t="str">
        <f t="shared" si="129"/>
        <v>D+</v>
      </c>
      <c r="HX19" s="842">
        <f t="shared" si="130"/>
        <v>1.5</v>
      </c>
      <c r="HY19" s="842" t="str">
        <f t="shared" si="131"/>
        <v>1.5</v>
      </c>
      <c r="HZ19" s="846">
        <v>5</v>
      </c>
      <c r="IA19" s="844">
        <v>5</v>
      </c>
      <c r="IB19" s="767">
        <f t="shared" si="132"/>
        <v>23</v>
      </c>
      <c r="IC19" s="82">
        <f t="shared" si="133"/>
        <v>1.8043478260869565</v>
      </c>
      <c r="ID19" s="83" t="str">
        <f t="shared" si="134"/>
        <v>1.80</v>
      </c>
    </row>
    <row r="20" spans="1:238" x14ac:dyDescent="0.3">
      <c r="A20" s="3">
        <v>19</v>
      </c>
      <c r="B20" s="293" t="s">
        <v>304</v>
      </c>
      <c r="C20" s="293" t="s">
        <v>323</v>
      </c>
      <c r="D20" s="616" t="s">
        <v>150</v>
      </c>
      <c r="E20" s="617" t="s">
        <v>20</v>
      </c>
      <c r="F20" s="276"/>
      <c r="G20" s="288" t="s">
        <v>380</v>
      </c>
      <c r="H20" s="276" t="s">
        <v>23</v>
      </c>
      <c r="I20" s="276" t="s">
        <v>179</v>
      </c>
      <c r="J20" s="169">
        <v>5.4</v>
      </c>
      <c r="K20" s="1" t="str">
        <f t="shared" si="7"/>
        <v>D+</v>
      </c>
      <c r="L20" s="2">
        <f t="shared" si="8"/>
        <v>1.5</v>
      </c>
      <c r="M20" s="170" t="str">
        <f t="shared" si="9"/>
        <v>1.5</v>
      </c>
      <c r="N20" s="665">
        <v>5.3</v>
      </c>
      <c r="O20" s="1" t="str">
        <f t="shared" si="10"/>
        <v>D+</v>
      </c>
      <c r="P20" s="2">
        <f t="shared" si="11"/>
        <v>1.5</v>
      </c>
      <c r="Q20" s="170" t="str">
        <f t="shared" si="12"/>
        <v>1.5</v>
      </c>
      <c r="R20" s="408">
        <v>7</v>
      </c>
      <c r="S20" s="45">
        <v>7</v>
      </c>
      <c r="T20" s="45"/>
      <c r="U20" s="28">
        <f t="shared" si="13"/>
        <v>7</v>
      </c>
      <c r="V20" s="29">
        <f t="shared" si="14"/>
        <v>7</v>
      </c>
      <c r="W20" s="325" t="str">
        <f t="shared" si="15"/>
        <v>7.0</v>
      </c>
      <c r="X20" s="30" t="str">
        <f t="shared" si="16"/>
        <v>B</v>
      </c>
      <c r="Y20" s="31">
        <f t="shared" si="17"/>
        <v>3</v>
      </c>
      <c r="Z20" s="31" t="str">
        <f t="shared" si="18"/>
        <v>3.0</v>
      </c>
      <c r="AA20" s="42">
        <v>4</v>
      </c>
      <c r="AB20" s="43">
        <v>4</v>
      </c>
      <c r="AC20" s="180">
        <v>7.3</v>
      </c>
      <c r="AD20" s="161"/>
      <c r="AE20" s="55">
        <v>8</v>
      </c>
      <c r="AF20" s="28">
        <f t="shared" si="19"/>
        <v>2.9</v>
      </c>
      <c r="AG20" s="29">
        <f t="shared" si="20"/>
        <v>7.7</v>
      </c>
      <c r="AH20" s="325" t="str">
        <f t="shared" si="21"/>
        <v>7.7</v>
      </c>
      <c r="AI20" s="30" t="str">
        <f t="shared" si="22"/>
        <v>B</v>
      </c>
      <c r="AJ20" s="31">
        <f t="shared" si="23"/>
        <v>3</v>
      </c>
      <c r="AK20" s="31" t="str">
        <f t="shared" si="24"/>
        <v>3.0</v>
      </c>
      <c r="AL20" s="42">
        <v>2</v>
      </c>
      <c r="AM20" s="43">
        <v>2</v>
      </c>
      <c r="AN20" s="188">
        <v>6.7</v>
      </c>
      <c r="AO20" s="73">
        <v>4</v>
      </c>
      <c r="AP20" s="73"/>
      <c r="AQ20" s="28">
        <f t="shared" si="25"/>
        <v>5.0999999999999996</v>
      </c>
      <c r="AR20" s="29">
        <f t="shared" si="26"/>
        <v>5.0999999999999996</v>
      </c>
      <c r="AS20" s="325" t="str">
        <f t="shared" si="27"/>
        <v>5.1</v>
      </c>
      <c r="AT20" s="30" t="str">
        <f t="shared" si="28"/>
        <v>D+</v>
      </c>
      <c r="AU20" s="31">
        <f t="shared" si="29"/>
        <v>1.5</v>
      </c>
      <c r="AV20" s="31" t="str">
        <f t="shared" si="30"/>
        <v>1.5</v>
      </c>
      <c r="AW20" s="42">
        <v>2</v>
      </c>
      <c r="AX20" s="43">
        <v>2</v>
      </c>
      <c r="AY20" s="188">
        <v>7.7</v>
      </c>
      <c r="AZ20" s="65">
        <v>4</v>
      </c>
      <c r="BA20" s="65"/>
      <c r="BB20" s="28">
        <f t="shared" si="31"/>
        <v>5.5</v>
      </c>
      <c r="BC20" s="29">
        <f t="shared" si="32"/>
        <v>5.5</v>
      </c>
      <c r="BD20" s="325" t="str">
        <f t="shared" si="33"/>
        <v>5.5</v>
      </c>
      <c r="BE20" s="30" t="str">
        <f t="shared" si="34"/>
        <v>C</v>
      </c>
      <c r="BF20" s="31">
        <f t="shared" si="35"/>
        <v>2</v>
      </c>
      <c r="BG20" s="31" t="str">
        <f t="shared" si="36"/>
        <v>2.0</v>
      </c>
      <c r="BH20" s="42">
        <v>1</v>
      </c>
      <c r="BI20" s="43">
        <v>1</v>
      </c>
      <c r="BJ20" s="212">
        <v>7.4</v>
      </c>
      <c r="BK20" s="109">
        <v>8</v>
      </c>
      <c r="BL20" s="109"/>
      <c r="BM20" s="225">
        <f t="shared" si="37"/>
        <v>7.8</v>
      </c>
      <c r="BN20" s="226">
        <f t="shared" si="38"/>
        <v>7.8</v>
      </c>
      <c r="BO20" s="342" t="str">
        <f t="shared" si="39"/>
        <v>7.8</v>
      </c>
      <c r="BP20" s="227" t="str">
        <f t="shared" si="0"/>
        <v>B</v>
      </c>
      <c r="BQ20" s="226">
        <f t="shared" si="1"/>
        <v>3</v>
      </c>
      <c r="BR20" s="226" t="str">
        <f t="shared" si="2"/>
        <v>3.0</v>
      </c>
      <c r="BS20" s="157">
        <v>3</v>
      </c>
      <c r="BT20" s="43">
        <v>3</v>
      </c>
      <c r="BU20" s="411">
        <v>7.8</v>
      </c>
      <c r="BV20" s="147">
        <v>10</v>
      </c>
      <c r="BW20" s="493"/>
      <c r="BX20" s="225">
        <f t="shared" si="40"/>
        <v>9.1</v>
      </c>
      <c r="BY20" s="226">
        <f t="shared" si="41"/>
        <v>9.1</v>
      </c>
      <c r="BZ20" s="342" t="str">
        <f t="shared" si="42"/>
        <v>9.1</v>
      </c>
      <c r="CA20" s="227" t="str">
        <f t="shared" si="3"/>
        <v>A</v>
      </c>
      <c r="CB20" s="226">
        <f t="shared" si="4"/>
        <v>4</v>
      </c>
      <c r="CC20" s="226" t="str">
        <f t="shared" si="5"/>
        <v>4.0</v>
      </c>
      <c r="CD20" s="157">
        <v>3</v>
      </c>
      <c r="CE20" s="43">
        <v>3</v>
      </c>
      <c r="CF20" s="181">
        <v>5.8</v>
      </c>
      <c r="CG20" s="93">
        <v>6</v>
      </c>
      <c r="CH20" s="93"/>
      <c r="CI20" s="28">
        <f t="shared" si="43"/>
        <v>5.9</v>
      </c>
      <c r="CJ20" s="29">
        <f t="shared" si="44"/>
        <v>5.9</v>
      </c>
      <c r="CK20" s="325" t="str">
        <f t="shared" si="45"/>
        <v>5.9</v>
      </c>
      <c r="CL20" s="30" t="str">
        <f t="shared" si="46"/>
        <v>C</v>
      </c>
      <c r="CM20" s="31">
        <f t="shared" si="47"/>
        <v>2</v>
      </c>
      <c r="CN20" s="31" t="str">
        <f t="shared" si="6"/>
        <v>2.0</v>
      </c>
      <c r="CO20" s="42">
        <v>2</v>
      </c>
      <c r="CP20" s="43">
        <v>2</v>
      </c>
      <c r="CQ20" s="84">
        <f t="shared" si="48"/>
        <v>17</v>
      </c>
      <c r="CR20" s="87">
        <f t="shared" si="49"/>
        <v>2.8235294117647061</v>
      </c>
      <c r="CS20" s="88" t="str">
        <f t="shared" si="50"/>
        <v>2.82</v>
      </c>
      <c r="CT20" s="64" t="str">
        <f t="shared" si="51"/>
        <v>Lên lớp</v>
      </c>
      <c r="CU20" s="128">
        <f t="shared" si="52"/>
        <v>17</v>
      </c>
      <c r="CV20" s="129">
        <f t="shared" si="53"/>
        <v>2.8235294117647061</v>
      </c>
      <c r="CW20" s="64" t="str">
        <f t="shared" si="54"/>
        <v>Lên lớp</v>
      </c>
      <c r="CX20" s="504"/>
      <c r="CY20" s="407">
        <v>0</v>
      </c>
      <c r="CZ20" s="70"/>
      <c r="DA20" s="70"/>
      <c r="DB20" s="28">
        <f t="shared" si="55"/>
        <v>0</v>
      </c>
      <c r="DC20" s="29">
        <f t="shared" si="56"/>
        <v>0</v>
      </c>
      <c r="DD20" s="501" t="str">
        <f t="shared" si="57"/>
        <v>0.0</v>
      </c>
      <c r="DE20" s="30" t="str">
        <f t="shared" si="58"/>
        <v>F</v>
      </c>
      <c r="DF20" s="31">
        <f t="shared" si="59"/>
        <v>0</v>
      </c>
      <c r="DG20" s="31" t="str">
        <f t="shared" si="60"/>
        <v>0.0</v>
      </c>
      <c r="DH20" s="42">
        <v>4</v>
      </c>
      <c r="DI20" s="43"/>
      <c r="DJ20" s="48">
        <v>5</v>
      </c>
      <c r="DK20" s="161"/>
      <c r="DL20" s="55">
        <v>2</v>
      </c>
      <c r="DM20" s="28">
        <f t="shared" si="61"/>
        <v>2</v>
      </c>
      <c r="DN20" s="29">
        <f t="shared" si="62"/>
        <v>3.2</v>
      </c>
      <c r="DO20" s="501" t="str">
        <f t="shared" si="63"/>
        <v>3.2</v>
      </c>
      <c r="DP20" s="30" t="str">
        <f t="shared" si="64"/>
        <v>F</v>
      </c>
      <c r="DQ20" s="31">
        <f t="shared" si="65"/>
        <v>0</v>
      </c>
      <c r="DR20" s="31" t="str">
        <f t="shared" si="66"/>
        <v>0.0</v>
      </c>
      <c r="DS20" s="42">
        <v>2</v>
      </c>
      <c r="DT20" s="43"/>
      <c r="DU20" s="48">
        <v>5</v>
      </c>
      <c r="DV20" s="55">
        <v>6</v>
      </c>
      <c r="DW20" s="55"/>
      <c r="DX20" s="28">
        <f t="shared" si="67"/>
        <v>5.6</v>
      </c>
      <c r="DY20" s="29">
        <f t="shared" si="68"/>
        <v>5.6</v>
      </c>
      <c r="DZ20" s="501" t="str">
        <f t="shared" si="69"/>
        <v>5.6</v>
      </c>
      <c r="EA20" s="30" t="str">
        <f t="shared" si="70"/>
        <v>C</v>
      </c>
      <c r="EB20" s="31">
        <f t="shared" si="71"/>
        <v>2</v>
      </c>
      <c r="EC20" s="31" t="str">
        <f t="shared" si="72"/>
        <v>2.0</v>
      </c>
      <c r="ED20" s="42">
        <v>4</v>
      </c>
      <c r="EE20" s="43">
        <v>4</v>
      </c>
      <c r="EF20" s="48">
        <v>6.4</v>
      </c>
      <c r="EG20" s="70">
        <v>3</v>
      </c>
      <c r="EH20" s="70"/>
      <c r="EI20" s="28">
        <f t="shared" si="73"/>
        <v>4.4000000000000004</v>
      </c>
      <c r="EJ20" s="29">
        <f t="shared" si="74"/>
        <v>4.4000000000000004</v>
      </c>
      <c r="EK20" s="501" t="str">
        <f t="shared" si="75"/>
        <v>4.4</v>
      </c>
      <c r="EL20" s="30" t="str">
        <f t="shared" si="76"/>
        <v>D</v>
      </c>
      <c r="EM20" s="31">
        <f t="shared" si="77"/>
        <v>1</v>
      </c>
      <c r="EN20" s="31" t="str">
        <f t="shared" si="78"/>
        <v>1.0</v>
      </c>
      <c r="EO20" s="42">
        <v>3</v>
      </c>
      <c r="EP20" s="43">
        <v>3</v>
      </c>
      <c r="EQ20" s="407">
        <v>0</v>
      </c>
      <c r="ER20" s="602"/>
      <c r="ES20" s="602"/>
      <c r="ET20" s="28">
        <f t="shared" si="79"/>
        <v>0</v>
      </c>
      <c r="EU20" s="29">
        <f t="shared" si="80"/>
        <v>0</v>
      </c>
      <c r="EV20" s="501" t="str">
        <f t="shared" si="81"/>
        <v>0.0</v>
      </c>
      <c r="EW20" s="30" t="str">
        <f t="shared" si="82"/>
        <v>F</v>
      </c>
      <c r="EX20" s="31">
        <f t="shared" si="83"/>
        <v>0</v>
      </c>
      <c r="EY20" s="31" t="str">
        <f t="shared" si="84"/>
        <v>0.0</v>
      </c>
      <c r="EZ20" s="42">
        <v>2</v>
      </c>
      <c r="FA20" s="43"/>
      <c r="FB20" s="694">
        <f t="shared" si="85"/>
        <v>15</v>
      </c>
      <c r="FC20" s="695">
        <f t="shared" si="86"/>
        <v>0.73333333333333328</v>
      </c>
      <c r="FD20" s="696" t="str">
        <f t="shared" si="87"/>
        <v>0.73</v>
      </c>
      <c r="FE20" s="697" t="str">
        <f t="shared" si="88"/>
        <v>Cảnh báo KQHT</v>
      </c>
      <c r="FF20" s="698">
        <f t="shared" si="89"/>
        <v>32</v>
      </c>
      <c r="FG20" s="695">
        <f t="shared" si="90"/>
        <v>1.84375</v>
      </c>
      <c r="FH20" s="696" t="str">
        <f t="shared" si="91"/>
        <v>1.84</v>
      </c>
      <c r="FI20" s="699">
        <f t="shared" si="92"/>
        <v>24</v>
      </c>
      <c r="FJ20" s="700">
        <f t="shared" si="93"/>
        <v>6.55</v>
      </c>
      <c r="FK20" s="701">
        <f t="shared" si="94"/>
        <v>2.4583333333333335</v>
      </c>
      <c r="FL20" s="738" t="str">
        <f t="shared" si="95"/>
        <v>Lên lớp</v>
      </c>
      <c r="FM20" s="903" t="s">
        <v>1363</v>
      </c>
      <c r="FN20" s="867">
        <v>5.6</v>
      </c>
      <c r="FO20" s="958">
        <v>6</v>
      </c>
      <c r="FP20" s="955"/>
      <c r="FQ20" s="827">
        <f t="shared" si="96"/>
        <v>5.8</v>
      </c>
      <c r="FR20" s="839">
        <f t="shared" si="97"/>
        <v>5.8</v>
      </c>
      <c r="FS20" s="845" t="str">
        <f t="shared" si="98"/>
        <v>5.8</v>
      </c>
      <c r="FT20" s="841" t="str">
        <f t="shared" si="99"/>
        <v>C</v>
      </c>
      <c r="FU20" s="842">
        <f t="shared" si="100"/>
        <v>2</v>
      </c>
      <c r="FV20" s="842" t="str">
        <f t="shared" si="101"/>
        <v>2.0</v>
      </c>
      <c r="FW20" s="846">
        <v>3</v>
      </c>
      <c r="FX20" s="844">
        <v>3</v>
      </c>
      <c r="FY20" s="865">
        <v>5.4</v>
      </c>
      <c r="FZ20" s="908">
        <v>6</v>
      </c>
      <c r="GA20" s="37"/>
      <c r="GB20" s="827">
        <f t="shared" si="102"/>
        <v>5.8</v>
      </c>
      <c r="GC20" s="839">
        <f t="shared" si="103"/>
        <v>5.8</v>
      </c>
      <c r="GD20" s="845" t="str">
        <f t="shared" si="104"/>
        <v>5.8</v>
      </c>
      <c r="GE20" s="841" t="str">
        <f t="shared" si="105"/>
        <v>C</v>
      </c>
      <c r="GF20" s="842">
        <f t="shared" si="106"/>
        <v>2</v>
      </c>
      <c r="GG20" s="842" t="str">
        <f t="shared" si="107"/>
        <v>2.0</v>
      </c>
      <c r="GH20" s="846">
        <v>3</v>
      </c>
      <c r="GI20" s="844">
        <v>3</v>
      </c>
      <c r="GJ20" s="197">
        <v>5</v>
      </c>
      <c r="GK20" s="164">
        <v>4</v>
      </c>
      <c r="GL20" s="164"/>
      <c r="GM20" s="827">
        <f t="shared" si="108"/>
        <v>4.4000000000000004</v>
      </c>
      <c r="GN20" s="839">
        <f t="shared" si="109"/>
        <v>4.4000000000000004</v>
      </c>
      <c r="GO20" s="845" t="str">
        <f t="shared" si="110"/>
        <v>4.4</v>
      </c>
      <c r="GP20" s="841" t="str">
        <f t="shared" si="111"/>
        <v>D</v>
      </c>
      <c r="GQ20" s="842">
        <f t="shared" si="112"/>
        <v>1</v>
      </c>
      <c r="GR20" s="842" t="str">
        <f t="shared" si="113"/>
        <v>1.0</v>
      </c>
      <c r="GS20" s="846">
        <v>4</v>
      </c>
      <c r="GT20" s="844">
        <v>4</v>
      </c>
      <c r="GU20" s="865">
        <v>5.4</v>
      </c>
      <c r="GV20" s="908">
        <v>6</v>
      </c>
      <c r="GW20" s="37"/>
      <c r="GX20" s="827">
        <f t="shared" si="114"/>
        <v>5.8</v>
      </c>
      <c r="GY20" s="839">
        <f t="shared" si="115"/>
        <v>5.8</v>
      </c>
      <c r="GZ20" s="845" t="str">
        <f t="shared" si="116"/>
        <v>5.8</v>
      </c>
      <c r="HA20" s="841" t="str">
        <f t="shared" si="117"/>
        <v>C</v>
      </c>
      <c r="HB20" s="842">
        <f t="shared" si="118"/>
        <v>2</v>
      </c>
      <c r="HC20" s="842" t="str">
        <f t="shared" si="119"/>
        <v>2.0</v>
      </c>
      <c r="HD20" s="846">
        <v>4</v>
      </c>
      <c r="HE20" s="844">
        <v>4</v>
      </c>
      <c r="HF20" s="146">
        <v>5.0999999999999996</v>
      </c>
      <c r="HG20" s="164">
        <v>5</v>
      </c>
      <c r="HH20" s="37"/>
      <c r="HI20" s="28">
        <f t="shared" si="120"/>
        <v>5</v>
      </c>
      <c r="HJ20" s="29">
        <f t="shared" si="121"/>
        <v>5</v>
      </c>
      <c r="HK20" s="501" t="str">
        <f t="shared" si="122"/>
        <v>5.0</v>
      </c>
      <c r="HL20" s="30" t="str">
        <f t="shared" si="123"/>
        <v>D+</v>
      </c>
      <c r="HM20" s="31">
        <f t="shared" si="124"/>
        <v>1.5</v>
      </c>
      <c r="HN20" s="31" t="str">
        <f t="shared" si="125"/>
        <v>1.5</v>
      </c>
      <c r="HO20" s="42">
        <v>4</v>
      </c>
      <c r="HP20" s="43">
        <v>4</v>
      </c>
      <c r="HQ20" s="867">
        <v>5</v>
      </c>
      <c r="HR20" s="958">
        <v>5</v>
      </c>
      <c r="HS20" s="736"/>
      <c r="HT20" s="827">
        <f t="shared" si="126"/>
        <v>5</v>
      </c>
      <c r="HU20" s="839">
        <f t="shared" si="127"/>
        <v>5</v>
      </c>
      <c r="HV20" s="845" t="str">
        <f t="shared" si="128"/>
        <v>5.0</v>
      </c>
      <c r="HW20" s="841" t="str">
        <f t="shared" si="129"/>
        <v>D+</v>
      </c>
      <c r="HX20" s="842">
        <f t="shared" si="130"/>
        <v>1.5</v>
      </c>
      <c r="HY20" s="842" t="str">
        <f t="shared" si="131"/>
        <v>1.5</v>
      </c>
      <c r="HZ20" s="846">
        <v>5</v>
      </c>
      <c r="IA20" s="844">
        <v>5</v>
      </c>
      <c r="IB20" s="767">
        <f t="shared" si="132"/>
        <v>23</v>
      </c>
      <c r="IC20" s="82">
        <f t="shared" si="133"/>
        <v>1.6304347826086956</v>
      </c>
      <c r="ID20" s="83" t="str">
        <f t="shared" si="134"/>
        <v>1.63</v>
      </c>
    </row>
    <row r="21" spans="1:238" x14ac:dyDescent="0.3">
      <c r="A21" s="3">
        <v>20</v>
      </c>
      <c r="B21" s="293" t="s">
        <v>304</v>
      </c>
      <c r="C21" s="293" t="s">
        <v>324</v>
      </c>
      <c r="D21" s="286" t="s">
        <v>352</v>
      </c>
      <c r="E21" s="287" t="s">
        <v>23</v>
      </c>
      <c r="F21" s="276"/>
      <c r="G21" s="288" t="s">
        <v>381</v>
      </c>
      <c r="H21" s="276" t="s">
        <v>23</v>
      </c>
      <c r="I21" s="276" t="s">
        <v>179</v>
      </c>
      <c r="J21" s="169">
        <v>5.4</v>
      </c>
      <c r="K21" s="1" t="str">
        <f t="shared" si="7"/>
        <v>D+</v>
      </c>
      <c r="L21" s="2">
        <f t="shared" si="8"/>
        <v>1.5</v>
      </c>
      <c r="M21" s="170" t="str">
        <f t="shared" si="9"/>
        <v>1.5</v>
      </c>
      <c r="N21" s="665">
        <v>6.3</v>
      </c>
      <c r="O21" s="1" t="str">
        <f t="shared" si="10"/>
        <v>C</v>
      </c>
      <c r="P21" s="2">
        <f t="shared" si="11"/>
        <v>2</v>
      </c>
      <c r="Q21" s="170" t="str">
        <f t="shared" si="12"/>
        <v>2.0</v>
      </c>
      <c r="R21" s="408">
        <v>9.3000000000000007</v>
      </c>
      <c r="S21" s="45">
        <v>8</v>
      </c>
      <c r="T21" s="45"/>
      <c r="U21" s="28">
        <f t="shared" si="13"/>
        <v>8.5</v>
      </c>
      <c r="V21" s="29">
        <f t="shared" si="14"/>
        <v>8.5</v>
      </c>
      <c r="W21" s="325" t="str">
        <f t="shared" si="15"/>
        <v>8.5</v>
      </c>
      <c r="X21" s="30" t="str">
        <f t="shared" si="16"/>
        <v>A</v>
      </c>
      <c r="Y21" s="31">
        <f t="shared" si="17"/>
        <v>4</v>
      </c>
      <c r="Z21" s="31" t="str">
        <f t="shared" si="18"/>
        <v>4.0</v>
      </c>
      <c r="AA21" s="42">
        <v>4</v>
      </c>
      <c r="AB21" s="43">
        <v>4</v>
      </c>
      <c r="AC21" s="180">
        <v>7.3</v>
      </c>
      <c r="AD21" s="55">
        <v>7</v>
      </c>
      <c r="AE21" s="55"/>
      <c r="AF21" s="28">
        <f t="shared" si="19"/>
        <v>7.1</v>
      </c>
      <c r="AG21" s="29">
        <f t="shared" si="20"/>
        <v>7.1</v>
      </c>
      <c r="AH21" s="325" t="str">
        <f t="shared" si="21"/>
        <v>7.1</v>
      </c>
      <c r="AI21" s="30" t="str">
        <f t="shared" si="22"/>
        <v>B</v>
      </c>
      <c r="AJ21" s="31">
        <f t="shared" si="23"/>
        <v>3</v>
      </c>
      <c r="AK21" s="31" t="str">
        <f t="shared" si="24"/>
        <v>3.0</v>
      </c>
      <c r="AL21" s="42">
        <v>2</v>
      </c>
      <c r="AM21" s="43">
        <v>2</v>
      </c>
      <c r="AN21" s="188">
        <v>6.7</v>
      </c>
      <c r="AO21" s="73">
        <v>6</v>
      </c>
      <c r="AP21" s="73"/>
      <c r="AQ21" s="28">
        <f t="shared" si="25"/>
        <v>6.3</v>
      </c>
      <c r="AR21" s="29">
        <f t="shared" si="26"/>
        <v>6.3</v>
      </c>
      <c r="AS21" s="325" t="str">
        <f t="shared" si="27"/>
        <v>6.3</v>
      </c>
      <c r="AT21" s="30" t="str">
        <f t="shared" si="28"/>
        <v>C</v>
      </c>
      <c r="AU21" s="31">
        <f t="shared" si="29"/>
        <v>2</v>
      </c>
      <c r="AV21" s="31" t="str">
        <f t="shared" si="30"/>
        <v>2.0</v>
      </c>
      <c r="AW21" s="42">
        <v>2</v>
      </c>
      <c r="AX21" s="43">
        <v>2</v>
      </c>
      <c r="AY21" s="188">
        <v>8.6999999999999993</v>
      </c>
      <c r="AZ21" s="65">
        <v>6</v>
      </c>
      <c r="BA21" s="65"/>
      <c r="BB21" s="28">
        <f t="shared" si="31"/>
        <v>7.1</v>
      </c>
      <c r="BC21" s="29">
        <f t="shared" si="32"/>
        <v>7.1</v>
      </c>
      <c r="BD21" s="325" t="str">
        <f t="shared" si="33"/>
        <v>7.1</v>
      </c>
      <c r="BE21" s="30" t="str">
        <f t="shared" si="34"/>
        <v>B</v>
      </c>
      <c r="BF21" s="31">
        <f t="shared" si="35"/>
        <v>3</v>
      </c>
      <c r="BG21" s="31" t="str">
        <f t="shared" si="36"/>
        <v>3.0</v>
      </c>
      <c r="BH21" s="42">
        <v>1</v>
      </c>
      <c r="BI21" s="43">
        <v>1</v>
      </c>
      <c r="BJ21" s="212">
        <v>8.1999999999999993</v>
      </c>
      <c r="BK21" s="109">
        <v>7</v>
      </c>
      <c r="BL21" s="109"/>
      <c r="BM21" s="225">
        <f t="shared" si="37"/>
        <v>7.5</v>
      </c>
      <c r="BN21" s="226">
        <f t="shared" si="38"/>
        <v>7.5</v>
      </c>
      <c r="BO21" s="342" t="str">
        <f t="shared" si="39"/>
        <v>7.5</v>
      </c>
      <c r="BP21" s="227" t="str">
        <f t="shared" si="0"/>
        <v>B</v>
      </c>
      <c r="BQ21" s="226">
        <f t="shared" si="1"/>
        <v>3</v>
      </c>
      <c r="BR21" s="226" t="str">
        <f t="shared" si="2"/>
        <v>3.0</v>
      </c>
      <c r="BS21" s="157">
        <v>3</v>
      </c>
      <c r="BT21" s="43">
        <v>3</v>
      </c>
      <c r="BU21" s="411">
        <v>6.8</v>
      </c>
      <c r="BV21" s="147">
        <v>8</v>
      </c>
      <c r="BW21" s="493"/>
      <c r="BX21" s="225">
        <f t="shared" si="40"/>
        <v>7.5</v>
      </c>
      <c r="BY21" s="226">
        <f t="shared" si="41"/>
        <v>7.5</v>
      </c>
      <c r="BZ21" s="342" t="str">
        <f t="shared" si="42"/>
        <v>7.5</v>
      </c>
      <c r="CA21" s="227" t="str">
        <f t="shared" si="3"/>
        <v>B</v>
      </c>
      <c r="CB21" s="226">
        <f t="shared" si="4"/>
        <v>3</v>
      </c>
      <c r="CC21" s="226" t="str">
        <f t="shared" si="5"/>
        <v>3.0</v>
      </c>
      <c r="CD21" s="157">
        <v>3</v>
      </c>
      <c r="CE21" s="43">
        <v>3</v>
      </c>
      <c r="CF21" s="181">
        <v>6.2</v>
      </c>
      <c r="CG21" s="93">
        <v>5</v>
      </c>
      <c r="CH21" s="93"/>
      <c r="CI21" s="28">
        <f t="shared" si="43"/>
        <v>5.5</v>
      </c>
      <c r="CJ21" s="29">
        <f t="shared" si="44"/>
        <v>5.5</v>
      </c>
      <c r="CK21" s="325" t="str">
        <f t="shared" si="45"/>
        <v>5.5</v>
      </c>
      <c r="CL21" s="30" t="str">
        <f t="shared" si="46"/>
        <v>C</v>
      </c>
      <c r="CM21" s="31">
        <f t="shared" si="47"/>
        <v>2</v>
      </c>
      <c r="CN21" s="31" t="str">
        <f t="shared" si="6"/>
        <v>2.0</v>
      </c>
      <c r="CO21" s="42">
        <v>2</v>
      </c>
      <c r="CP21" s="43">
        <v>2</v>
      </c>
      <c r="CQ21" s="84">
        <f t="shared" si="48"/>
        <v>17</v>
      </c>
      <c r="CR21" s="87">
        <f t="shared" si="49"/>
        <v>3</v>
      </c>
      <c r="CS21" s="88" t="str">
        <f t="shared" si="50"/>
        <v>3.00</v>
      </c>
      <c r="CT21" s="64" t="str">
        <f t="shared" si="51"/>
        <v>Lên lớp</v>
      </c>
      <c r="CU21" s="128">
        <f t="shared" si="52"/>
        <v>17</v>
      </c>
      <c r="CV21" s="129">
        <f t="shared" si="53"/>
        <v>3</v>
      </c>
      <c r="CW21" s="64" t="str">
        <f t="shared" si="54"/>
        <v>Lên lớp</v>
      </c>
      <c r="CX21" s="504"/>
      <c r="CY21" s="48">
        <v>7.5</v>
      </c>
      <c r="CZ21" s="70">
        <v>8</v>
      </c>
      <c r="DA21" s="70"/>
      <c r="DB21" s="28">
        <f t="shared" si="55"/>
        <v>7.8</v>
      </c>
      <c r="DC21" s="29">
        <f t="shared" si="56"/>
        <v>7.8</v>
      </c>
      <c r="DD21" s="501" t="str">
        <f t="shared" si="57"/>
        <v>7.8</v>
      </c>
      <c r="DE21" s="30" t="str">
        <f t="shared" si="58"/>
        <v>B</v>
      </c>
      <c r="DF21" s="31">
        <f t="shared" si="59"/>
        <v>3</v>
      </c>
      <c r="DG21" s="31" t="str">
        <f t="shared" si="60"/>
        <v>3.0</v>
      </c>
      <c r="DH21" s="42">
        <v>4</v>
      </c>
      <c r="DI21" s="43">
        <v>4</v>
      </c>
      <c r="DJ21" s="48">
        <v>5.4</v>
      </c>
      <c r="DK21" s="55">
        <v>6</v>
      </c>
      <c r="DL21" s="55"/>
      <c r="DM21" s="28">
        <f t="shared" si="61"/>
        <v>5.8</v>
      </c>
      <c r="DN21" s="29">
        <f t="shared" si="62"/>
        <v>5.8</v>
      </c>
      <c r="DO21" s="501" t="str">
        <f t="shared" si="63"/>
        <v>5.8</v>
      </c>
      <c r="DP21" s="30" t="str">
        <f t="shared" si="64"/>
        <v>C</v>
      </c>
      <c r="DQ21" s="31">
        <f t="shared" si="65"/>
        <v>2</v>
      </c>
      <c r="DR21" s="31" t="str">
        <f t="shared" si="66"/>
        <v>2.0</v>
      </c>
      <c r="DS21" s="42">
        <v>2</v>
      </c>
      <c r="DT21" s="43">
        <v>2</v>
      </c>
      <c r="DU21" s="48">
        <v>6.3</v>
      </c>
      <c r="DV21" s="55">
        <v>6</v>
      </c>
      <c r="DW21" s="55"/>
      <c r="DX21" s="28">
        <f t="shared" si="67"/>
        <v>6.1</v>
      </c>
      <c r="DY21" s="29">
        <f t="shared" si="68"/>
        <v>6.1</v>
      </c>
      <c r="DZ21" s="501" t="str">
        <f t="shared" si="69"/>
        <v>6.1</v>
      </c>
      <c r="EA21" s="30" t="str">
        <f t="shared" si="70"/>
        <v>C</v>
      </c>
      <c r="EB21" s="31">
        <f t="shared" si="71"/>
        <v>2</v>
      </c>
      <c r="EC21" s="31" t="str">
        <f t="shared" si="72"/>
        <v>2.0</v>
      </c>
      <c r="ED21" s="42">
        <v>4</v>
      </c>
      <c r="EE21" s="43">
        <v>4</v>
      </c>
      <c r="EF21" s="48">
        <v>6.4</v>
      </c>
      <c r="EG21" s="70">
        <v>3</v>
      </c>
      <c r="EH21" s="70"/>
      <c r="EI21" s="28">
        <f t="shared" si="73"/>
        <v>4.4000000000000004</v>
      </c>
      <c r="EJ21" s="29">
        <f t="shared" si="74"/>
        <v>4.4000000000000004</v>
      </c>
      <c r="EK21" s="501" t="str">
        <f t="shared" si="75"/>
        <v>4.4</v>
      </c>
      <c r="EL21" s="30" t="str">
        <f t="shared" si="76"/>
        <v>D</v>
      </c>
      <c r="EM21" s="31">
        <f t="shared" si="77"/>
        <v>1</v>
      </c>
      <c r="EN21" s="31" t="str">
        <f t="shared" si="78"/>
        <v>1.0</v>
      </c>
      <c r="EO21" s="42">
        <v>3</v>
      </c>
      <c r="EP21" s="43">
        <v>3</v>
      </c>
      <c r="EQ21" s="48">
        <v>5.5</v>
      </c>
      <c r="ER21" s="602">
        <v>7</v>
      </c>
      <c r="ES21" s="602"/>
      <c r="ET21" s="28">
        <f t="shared" si="79"/>
        <v>6.4</v>
      </c>
      <c r="EU21" s="29">
        <f t="shared" si="80"/>
        <v>6.4</v>
      </c>
      <c r="EV21" s="501" t="str">
        <f t="shared" si="81"/>
        <v>6.4</v>
      </c>
      <c r="EW21" s="30" t="str">
        <f t="shared" si="82"/>
        <v>C</v>
      </c>
      <c r="EX21" s="31">
        <f t="shared" si="83"/>
        <v>2</v>
      </c>
      <c r="EY21" s="31" t="str">
        <f t="shared" si="84"/>
        <v>2.0</v>
      </c>
      <c r="EZ21" s="42">
        <v>2</v>
      </c>
      <c r="FA21" s="43">
        <v>2</v>
      </c>
      <c r="FB21" s="694">
        <f t="shared" si="85"/>
        <v>15</v>
      </c>
      <c r="FC21" s="695">
        <f t="shared" si="86"/>
        <v>2.0666666666666669</v>
      </c>
      <c r="FD21" s="696" t="str">
        <f t="shared" si="87"/>
        <v>2.07</v>
      </c>
      <c r="FE21" s="697" t="str">
        <f t="shared" si="88"/>
        <v>Lên lớp</v>
      </c>
      <c r="FF21" s="698">
        <f t="shared" si="89"/>
        <v>32</v>
      </c>
      <c r="FG21" s="695">
        <f t="shared" si="90"/>
        <v>2.5625</v>
      </c>
      <c r="FH21" s="696" t="str">
        <f t="shared" si="91"/>
        <v>2.56</v>
      </c>
      <c r="FI21" s="699">
        <f t="shared" si="92"/>
        <v>32</v>
      </c>
      <c r="FJ21" s="700">
        <f t="shared" si="93"/>
        <v>6.7843749999999989</v>
      </c>
      <c r="FK21" s="701">
        <f t="shared" si="94"/>
        <v>2.5625</v>
      </c>
      <c r="FL21" s="738" t="str">
        <f t="shared" si="95"/>
        <v>Lên lớp</v>
      </c>
      <c r="FM21" s="903"/>
      <c r="FN21" s="867">
        <v>5.4</v>
      </c>
      <c r="FO21" s="958">
        <v>6</v>
      </c>
      <c r="FP21" s="955"/>
      <c r="FQ21" s="827">
        <f t="shared" si="96"/>
        <v>5.8</v>
      </c>
      <c r="FR21" s="839">
        <f t="shared" si="97"/>
        <v>5.8</v>
      </c>
      <c r="FS21" s="845" t="str">
        <f t="shared" si="98"/>
        <v>5.8</v>
      </c>
      <c r="FT21" s="841" t="str">
        <f t="shared" si="99"/>
        <v>C</v>
      </c>
      <c r="FU21" s="842">
        <f t="shared" si="100"/>
        <v>2</v>
      </c>
      <c r="FV21" s="842" t="str">
        <f t="shared" si="101"/>
        <v>2.0</v>
      </c>
      <c r="FW21" s="846">
        <v>3</v>
      </c>
      <c r="FX21" s="844">
        <v>3</v>
      </c>
      <c r="FY21" s="865">
        <v>5.2</v>
      </c>
      <c r="FZ21" s="908">
        <v>3</v>
      </c>
      <c r="GA21" s="908">
        <v>5</v>
      </c>
      <c r="GB21" s="827">
        <f t="shared" si="102"/>
        <v>3.9</v>
      </c>
      <c r="GC21" s="839">
        <f t="shared" si="103"/>
        <v>5.0999999999999996</v>
      </c>
      <c r="GD21" s="845" t="str">
        <f t="shared" si="104"/>
        <v>5.1</v>
      </c>
      <c r="GE21" s="841" t="str">
        <f t="shared" si="105"/>
        <v>D+</v>
      </c>
      <c r="GF21" s="842">
        <f t="shared" si="106"/>
        <v>1.5</v>
      </c>
      <c r="GG21" s="842" t="str">
        <f t="shared" si="107"/>
        <v>1.5</v>
      </c>
      <c r="GH21" s="846">
        <v>3</v>
      </c>
      <c r="GI21" s="844">
        <v>3</v>
      </c>
      <c r="GJ21" s="197">
        <v>5</v>
      </c>
      <c r="GK21" s="164">
        <v>4</v>
      </c>
      <c r="GL21" s="164"/>
      <c r="GM21" s="827">
        <f t="shared" si="108"/>
        <v>4.4000000000000004</v>
      </c>
      <c r="GN21" s="839">
        <f t="shared" si="109"/>
        <v>4.4000000000000004</v>
      </c>
      <c r="GO21" s="845" t="str">
        <f t="shared" si="110"/>
        <v>4.4</v>
      </c>
      <c r="GP21" s="841" t="str">
        <f t="shared" si="111"/>
        <v>D</v>
      </c>
      <c r="GQ21" s="842">
        <f t="shared" si="112"/>
        <v>1</v>
      </c>
      <c r="GR21" s="842" t="str">
        <f t="shared" si="113"/>
        <v>1.0</v>
      </c>
      <c r="GS21" s="846">
        <v>4</v>
      </c>
      <c r="GT21" s="844">
        <v>4</v>
      </c>
      <c r="GU21" s="865">
        <v>5</v>
      </c>
      <c r="GV21" s="908">
        <v>5</v>
      </c>
      <c r="GW21" s="37"/>
      <c r="GX21" s="827">
        <f t="shared" si="114"/>
        <v>5</v>
      </c>
      <c r="GY21" s="839">
        <f t="shared" si="115"/>
        <v>5</v>
      </c>
      <c r="GZ21" s="845" t="str">
        <f t="shared" si="116"/>
        <v>5.0</v>
      </c>
      <c r="HA21" s="841" t="str">
        <f t="shared" si="117"/>
        <v>D+</v>
      </c>
      <c r="HB21" s="842">
        <f t="shared" si="118"/>
        <v>1.5</v>
      </c>
      <c r="HC21" s="842" t="str">
        <f t="shared" si="119"/>
        <v>1.5</v>
      </c>
      <c r="HD21" s="846">
        <v>4</v>
      </c>
      <c r="HE21" s="844">
        <v>4</v>
      </c>
      <c r="HF21" s="146">
        <v>5.0999999999999996</v>
      </c>
      <c r="HG21" s="164">
        <v>5</v>
      </c>
      <c r="HH21" s="37"/>
      <c r="HI21" s="28">
        <f t="shared" si="120"/>
        <v>5</v>
      </c>
      <c r="HJ21" s="29">
        <f t="shared" si="121"/>
        <v>5</v>
      </c>
      <c r="HK21" s="501" t="str">
        <f t="shared" si="122"/>
        <v>5.0</v>
      </c>
      <c r="HL21" s="30" t="str">
        <f t="shared" si="123"/>
        <v>D+</v>
      </c>
      <c r="HM21" s="31">
        <f t="shared" si="124"/>
        <v>1.5</v>
      </c>
      <c r="HN21" s="31" t="str">
        <f t="shared" si="125"/>
        <v>1.5</v>
      </c>
      <c r="HO21" s="42">
        <v>4</v>
      </c>
      <c r="HP21" s="43">
        <v>4</v>
      </c>
      <c r="HQ21" s="867">
        <v>5.7</v>
      </c>
      <c r="HR21" s="958">
        <v>5</v>
      </c>
      <c r="HS21" s="736"/>
      <c r="HT21" s="827">
        <f t="shared" si="126"/>
        <v>5.3</v>
      </c>
      <c r="HU21" s="839">
        <f t="shared" si="127"/>
        <v>5.3</v>
      </c>
      <c r="HV21" s="845" t="str">
        <f t="shared" si="128"/>
        <v>5.3</v>
      </c>
      <c r="HW21" s="841" t="str">
        <f t="shared" si="129"/>
        <v>D+</v>
      </c>
      <c r="HX21" s="842">
        <f t="shared" si="130"/>
        <v>1.5</v>
      </c>
      <c r="HY21" s="842" t="str">
        <f t="shared" si="131"/>
        <v>1.5</v>
      </c>
      <c r="HZ21" s="846">
        <v>5</v>
      </c>
      <c r="IA21" s="844">
        <v>5</v>
      </c>
      <c r="IB21" s="767">
        <f t="shared" si="132"/>
        <v>23</v>
      </c>
      <c r="IC21" s="82">
        <f t="shared" si="133"/>
        <v>1.4782608695652173</v>
      </c>
      <c r="ID21" s="83" t="str">
        <f t="shared" si="134"/>
        <v>1.48</v>
      </c>
    </row>
    <row r="22" spans="1:238" x14ac:dyDescent="0.3">
      <c r="A22" s="3">
        <v>21</v>
      </c>
      <c r="B22" s="293" t="s">
        <v>304</v>
      </c>
      <c r="C22" s="293" t="s">
        <v>325</v>
      </c>
      <c r="D22" s="286" t="s">
        <v>353</v>
      </c>
      <c r="E22" s="287" t="s">
        <v>43</v>
      </c>
      <c r="F22" s="276"/>
      <c r="G22" s="288" t="s">
        <v>382</v>
      </c>
      <c r="H22" s="276" t="s">
        <v>169</v>
      </c>
      <c r="I22" s="276" t="s">
        <v>397</v>
      </c>
      <c r="J22" s="169">
        <v>5.8</v>
      </c>
      <c r="K22" s="1" t="str">
        <f t="shared" si="7"/>
        <v>C</v>
      </c>
      <c r="L22" s="2">
        <f t="shared" si="8"/>
        <v>2</v>
      </c>
      <c r="M22" s="170" t="str">
        <f t="shared" si="9"/>
        <v>2.0</v>
      </c>
      <c r="N22" s="665">
        <v>6.3</v>
      </c>
      <c r="O22" s="1" t="str">
        <f t="shared" si="10"/>
        <v>C</v>
      </c>
      <c r="P22" s="2">
        <f t="shared" si="11"/>
        <v>2</v>
      </c>
      <c r="Q22" s="170" t="str">
        <f t="shared" si="12"/>
        <v>2.0</v>
      </c>
      <c r="R22" s="408">
        <v>6</v>
      </c>
      <c r="S22" s="45">
        <v>5</v>
      </c>
      <c r="T22" s="45"/>
      <c r="U22" s="28">
        <f t="shared" si="13"/>
        <v>5.4</v>
      </c>
      <c r="V22" s="29">
        <f t="shared" si="14"/>
        <v>5.4</v>
      </c>
      <c r="W22" s="325" t="str">
        <f t="shared" si="15"/>
        <v>5.4</v>
      </c>
      <c r="X22" s="30" t="str">
        <f t="shared" si="16"/>
        <v>D+</v>
      </c>
      <c r="Y22" s="31">
        <f t="shared" si="17"/>
        <v>1.5</v>
      </c>
      <c r="Z22" s="31" t="str">
        <f t="shared" si="18"/>
        <v>1.5</v>
      </c>
      <c r="AA22" s="42">
        <v>4</v>
      </c>
      <c r="AB22" s="43">
        <v>4</v>
      </c>
      <c r="AC22" s="180">
        <v>7.3</v>
      </c>
      <c r="AD22" s="55">
        <v>6</v>
      </c>
      <c r="AE22" s="55"/>
      <c r="AF22" s="28">
        <f t="shared" si="19"/>
        <v>6.5</v>
      </c>
      <c r="AG22" s="29">
        <f t="shared" si="20"/>
        <v>6.5</v>
      </c>
      <c r="AH22" s="325" t="str">
        <f t="shared" si="21"/>
        <v>6.5</v>
      </c>
      <c r="AI22" s="30" t="str">
        <f t="shared" si="22"/>
        <v>C+</v>
      </c>
      <c r="AJ22" s="31">
        <f t="shared" si="23"/>
        <v>2.5</v>
      </c>
      <c r="AK22" s="31" t="str">
        <f t="shared" si="24"/>
        <v>2.5</v>
      </c>
      <c r="AL22" s="42">
        <v>2</v>
      </c>
      <c r="AM22" s="43">
        <v>2</v>
      </c>
      <c r="AN22" s="188">
        <v>6.3</v>
      </c>
      <c r="AO22" s="73">
        <v>5</v>
      </c>
      <c r="AP22" s="73"/>
      <c r="AQ22" s="28">
        <f t="shared" si="25"/>
        <v>5.5</v>
      </c>
      <c r="AR22" s="29">
        <f t="shared" si="26"/>
        <v>5.5</v>
      </c>
      <c r="AS22" s="325" t="str">
        <f t="shared" si="27"/>
        <v>5.5</v>
      </c>
      <c r="AT22" s="30" t="str">
        <f t="shared" si="28"/>
        <v>C</v>
      </c>
      <c r="AU22" s="31">
        <f t="shared" si="29"/>
        <v>2</v>
      </c>
      <c r="AV22" s="31" t="str">
        <f t="shared" si="30"/>
        <v>2.0</v>
      </c>
      <c r="AW22" s="42">
        <v>2</v>
      </c>
      <c r="AX22" s="43">
        <v>2</v>
      </c>
      <c r="AY22" s="188">
        <v>7</v>
      </c>
      <c r="AZ22" s="65">
        <v>7</v>
      </c>
      <c r="BA22" s="65"/>
      <c r="BB22" s="28">
        <f t="shared" si="31"/>
        <v>7</v>
      </c>
      <c r="BC22" s="29">
        <f t="shared" si="32"/>
        <v>7</v>
      </c>
      <c r="BD22" s="325" t="str">
        <f t="shared" si="33"/>
        <v>7.0</v>
      </c>
      <c r="BE22" s="30" t="str">
        <f t="shared" si="34"/>
        <v>B</v>
      </c>
      <c r="BF22" s="31">
        <f t="shared" si="35"/>
        <v>3</v>
      </c>
      <c r="BG22" s="31" t="str">
        <f t="shared" si="36"/>
        <v>3.0</v>
      </c>
      <c r="BH22" s="42">
        <v>1</v>
      </c>
      <c r="BI22" s="43">
        <v>1</v>
      </c>
      <c r="BJ22" s="212">
        <v>7</v>
      </c>
      <c r="BK22" s="109">
        <v>8</v>
      </c>
      <c r="BL22" s="109"/>
      <c r="BM22" s="225">
        <f t="shared" si="37"/>
        <v>7.6</v>
      </c>
      <c r="BN22" s="226">
        <f t="shared" si="38"/>
        <v>7.6</v>
      </c>
      <c r="BO22" s="342" t="str">
        <f t="shared" si="39"/>
        <v>7.6</v>
      </c>
      <c r="BP22" s="227" t="str">
        <f t="shared" si="0"/>
        <v>B</v>
      </c>
      <c r="BQ22" s="226">
        <f t="shared" si="1"/>
        <v>3</v>
      </c>
      <c r="BR22" s="226" t="str">
        <f t="shared" si="2"/>
        <v>3.0</v>
      </c>
      <c r="BS22" s="157">
        <v>3</v>
      </c>
      <c r="BT22" s="43">
        <v>3</v>
      </c>
      <c r="BU22" s="411">
        <v>8.8000000000000007</v>
      </c>
      <c r="BV22" s="147">
        <v>7</v>
      </c>
      <c r="BW22" s="493"/>
      <c r="BX22" s="225">
        <f t="shared" si="40"/>
        <v>7.7</v>
      </c>
      <c r="BY22" s="226">
        <f t="shared" si="41"/>
        <v>7.7</v>
      </c>
      <c r="BZ22" s="342" t="str">
        <f t="shared" si="42"/>
        <v>7.7</v>
      </c>
      <c r="CA22" s="227" t="str">
        <f t="shared" si="3"/>
        <v>B</v>
      </c>
      <c r="CB22" s="226">
        <f t="shared" si="4"/>
        <v>3</v>
      </c>
      <c r="CC22" s="226" t="str">
        <f t="shared" si="5"/>
        <v>3.0</v>
      </c>
      <c r="CD22" s="157">
        <v>3</v>
      </c>
      <c r="CE22" s="43">
        <v>3</v>
      </c>
      <c r="CF22" s="181">
        <v>6.4</v>
      </c>
      <c r="CG22" s="93">
        <v>6</v>
      </c>
      <c r="CH22" s="93"/>
      <c r="CI22" s="28">
        <f t="shared" si="43"/>
        <v>6.2</v>
      </c>
      <c r="CJ22" s="29">
        <f t="shared" si="44"/>
        <v>6.2</v>
      </c>
      <c r="CK22" s="325" t="str">
        <f t="shared" si="45"/>
        <v>6.2</v>
      </c>
      <c r="CL22" s="30" t="str">
        <f t="shared" si="46"/>
        <v>C</v>
      </c>
      <c r="CM22" s="31">
        <f t="shared" si="47"/>
        <v>2</v>
      </c>
      <c r="CN22" s="31" t="str">
        <f t="shared" si="6"/>
        <v>2.0</v>
      </c>
      <c r="CO22" s="42">
        <v>2</v>
      </c>
      <c r="CP22" s="43">
        <v>2</v>
      </c>
      <c r="CQ22" s="84">
        <f t="shared" si="48"/>
        <v>17</v>
      </c>
      <c r="CR22" s="87">
        <f t="shared" si="49"/>
        <v>2.3529411764705883</v>
      </c>
      <c r="CS22" s="88" t="str">
        <f t="shared" si="50"/>
        <v>2.35</v>
      </c>
      <c r="CT22" s="64" t="str">
        <f t="shared" si="51"/>
        <v>Lên lớp</v>
      </c>
      <c r="CU22" s="128">
        <f t="shared" si="52"/>
        <v>17</v>
      </c>
      <c r="CV22" s="129">
        <f t="shared" si="53"/>
        <v>2.3529411764705883</v>
      </c>
      <c r="CW22" s="64" t="str">
        <f t="shared" si="54"/>
        <v>Lên lớp</v>
      </c>
      <c r="CX22" s="504"/>
      <c r="CY22" s="48">
        <v>7.5</v>
      </c>
      <c r="CZ22" s="70">
        <v>6</v>
      </c>
      <c r="DA22" s="70"/>
      <c r="DB22" s="28">
        <f t="shared" si="55"/>
        <v>6.6</v>
      </c>
      <c r="DC22" s="29">
        <f t="shared" si="56"/>
        <v>6.6</v>
      </c>
      <c r="DD22" s="501" t="str">
        <f t="shared" si="57"/>
        <v>6.6</v>
      </c>
      <c r="DE22" s="30" t="str">
        <f t="shared" si="58"/>
        <v>C+</v>
      </c>
      <c r="DF22" s="31">
        <f t="shared" si="59"/>
        <v>2.5</v>
      </c>
      <c r="DG22" s="31" t="str">
        <f t="shared" si="60"/>
        <v>2.5</v>
      </c>
      <c r="DH22" s="42">
        <v>4</v>
      </c>
      <c r="DI22" s="43">
        <v>4</v>
      </c>
      <c r="DJ22" s="48">
        <v>9</v>
      </c>
      <c r="DK22" s="55">
        <v>7</v>
      </c>
      <c r="DL22" s="55"/>
      <c r="DM22" s="28">
        <f t="shared" si="61"/>
        <v>7.8</v>
      </c>
      <c r="DN22" s="29">
        <f t="shared" si="62"/>
        <v>7.8</v>
      </c>
      <c r="DO22" s="501" t="str">
        <f t="shared" si="63"/>
        <v>7.8</v>
      </c>
      <c r="DP22" s="30" t="str">
        <f t="shared" si="64"/>
        <v>B</v>
      </c>
      <c r="DQ22" s="31">
        <f t="shared" si="65"/>
        <v>3</v>
      </c>
      <c r="DR22" s="31" t="str">
        <f t="shared" si="66"/>
        <v>3.0</v>
      </c>
      <c r="DS22" s="42">
        <v>2</v>
      </c>
      <c r="DT22" s="43">
        <v>2</v>
      </c>
      <c r="DU22" s="48">
        <v>6.1</v>
      </c>
      <c r="DV22" s="55">
        <v>6</v>
      </c>
      <c r="DW22" s="55"/>
      <c r="DX22" s="28">
        <f t="shared" si="67"/>
        <v>6</v>
      </c>
      <c r="DY22" s="29">
        <f t="shared" si="68"/>
        <v>6</v>
      </c>
      <c r="DZ22" s="501" t="str">
        <f t="shared" si="69"/>
        <v>6.0</v>
      </c>
      <c r="EA22" s="30" t="str">
        <f t="shared" si="70"/>
        <v>C</v>
      </c>
      <c r="EB22" s="31">
        <f t="shared" si="71"/>
        <v>2</v>
      </c>
      <c r="EC22" s="31" t="str">
        <f t="shared" si="72"/>
        <v>2.0</v>
      </c>
      <c r="ED22" s="42">
        <v>4</v>
      </c>
      <c r="EE22" s="43">
        <v>4</v>
      </c>
      <c r="EF22" s="48">
        <v>6.6</v>
      </c>
      <c r="EG22" s="70">
        <v>5</v>
      </c>
      <c r="EH22" s="70"/>
      <c r="EI22" s="28">
        <f t="shared" si="73"/>
        <v>5.6</v>
      </c>
      <c r="EJ22" s="29">
        <f t="shared" si="74"/>
        <v>5.6</v>
      </c>
      <c r="EK22" s="501" t="str">
        <f t="shared" si="75"/>
        <v>5.6</v>
      </c>
      <c r="EL22" s="30" t="str">
        <f t="shared" si="76"/>
        <v>C</v>
      </c>
      <c r="EM22" s="31">
        <f t="shared" si="77"/>
        <v>2</v>
      </c>
      <c r="EN22" s="31" t="str">
        <f t="shared" si="78"/>
        <v>2.0</v>
      </c>
      <c r="EO22" s="42">
        <v>3</v>
      </c>
      <c r="EP22" s="43">
        <v>3</v>
      </c>
      <c r="EQ22" s="48">
        <v>8.5</v>
      </c>
      <c r="ER22" s="602">
        <v>9</v>
      </c>
      <c r="ES22" s="602"/>
      <c r="ET22" s="28">
        <f t="shared" si="79"/>
        <v>8.8000000000000007</v>
      </c>
      <c r="EU22" s="29">
        <f t="shared" si="80"/>
        <v>8.8000000000000007</v>
      </c>
      <c r="EV22" s="501" t="str">
        <f t="shared" si="81"/>
        <v>8.8</v>
      </c>
      <c r="EW22" s="30" t="str">
        <f t="shared" si="82"/>
        <v>A</v>
      </c>
      <c r="EX22" s="31">
        <f t="shared" si="83"/>
        <v>4</v>
      </c>
      <c r="EY22" s="31" t="str">
        <f t="shared" si="84"/>
        <v>4.0</v>
      </c>
      <c r="EZ22" s="42">
        <v>2</v>
      </c>
      <c r="FA22" s="43">
        <v>2</v>
      </c>
      <c r="FB22" s="694">
        <f t="shared" si="85"/>
        <v>15</v>
      </c>
      <c r="FC22" s="695">
        <f t="shared" si="86"/>
        <v>2.5333333333333332</v>
      </c>
      <c r="FD22" s="696" t="str">
        <f t="shared" si="87"/>
        <v>2.53</v>
      </c>
      <c r="FE22" s="697" t="str">
        <f t="shared" si="88"/>
        <v>Lên lớp</v>
      </c>
      <c r="FF22" s="698">
        <f t="shared" si="89"/>
        <v>32</v>
      </c>
      <c r="FG22" s="695">
        <f t="shared" si="90"/>
        <v>2.4375</v>
      </c>
      <c r="FH22" s="696" t="str">
        <f t="shared" si="91"/>
        <v>2.44</v>
      </c>
      <c r="FI22" s="699">
        <f t="shared" si="92"/>
        <v>32</v>
      </c>
      <c r="FJ22" s="700">
        <f t="shared" si="93"/>
        <v>6.6031249999999995</v>
      </c>
      <c r="FK22" s="701">
        <f t="shared" si="94"/>
        <v>2.4375</v>
      </c>
      <c r="FL22" s="738" t="str">
        <f t="shared" si="95"/>
        <v>Lên lớp</v>
      </c>
      <c r="FM22" s="903"/>
      <c r="FN22" s="867">
        <v>5</v>
      </c>
      <c r="FO22" s="958">
        <v>6</v>
      </c>
      <c r="FP22" s="955"/>
      <c r="FQ22" s="827">
        <f t="shared" si="96"/>
        <v>5.6</v>
      </c>
      <c r="FR22" s="839">
        <f t="shared" si="97"/>
        <v>5.6</v>
      </c>
      <c r="FS22" s="845" t="str">
        <f t="shared" si="98"/>
        <v>5.6</v>
      </c>
      <c r="FT22" s="841" t="str">
        <f t="shared" si="99"/>
        <v>C</v>
      </c>
      <c r="FU22" s="842">
        <f t="shared" si="100"/>
        <v>2</v>
      </c>
      <c r="FV22" s="842" t="str">
        <f t="shared" si="101"/>
        <v>2.0</v>
      </c>
      <c r="FW22" s="846">
        <v>3</v>
      </c>
      <c r="FX22" s="844">
        <v>3</v>
      </c>
      <c r="FY22" s="865">
        <v>6.2</v>
      </c>
      <c r="FZ22" s="908">
        <v>7</v>
      </c>
      <c r="GA22" s="37"/>
      <c r="GB22" s="827">
        <f t="shared" si="102"/>
        <v>6.7</v>
      </c>
      <c r="GC22" s="839">
        <f t="shared" si="103"/>
        <v>6.7</v>
      </c>
      <c r="GD22" s="845" t="str">
        <f t="shared" si="104"/>
        <v>6.7</v>
      </c>
      <c r="GE22" s="841" t="str">
        <f t="shared" si="105"/>
        <v>C+</v>
      </c>
      <c r="GF22" s="842">
        <f t="shared" si="106"/>
        <v>2.5</v>
      </c>
      <c r="GG22" s="842" t="str">
        <f t="shared" si="107"/>
        <v>2.5</v>
      </c>
      <c r="GH22" s="846">
        <v>3</v>
      </c>
      <c r="GI22" s="844">
        <v>3</v>
      </c>
      <c r="GJ22" s="197">
        <v>5.4</v>
      </c>
      <c r="GK22" s="164">
        <v>5</v>
      </c>
      <c r="GL22" s="164"/>
      <c r="GM22" s="827">
        <f t="shared" si="108"/>
        <v>5.2</v>
      </c>
      <c r="GN22" s="839">
        <f t="shared" si="109"/>
        <v>5.2</v>
      </c>
      <c r="GO22" s="845" t="str">
        <f t="shared" si="110"/>
        <v>5.2</v>
      </c>
      <c r="GP22" s="841" t="str">
        <f t="shared" si="111"/>
        <v>D+</v>
      </c>
      <c r="GQ22" s="842">
        <f t="shared" si="112"/>
        <v>1.5</v>
      </c>
      <c r="GR22" s="842" t="str">
        <f t="shared" si="113"/>
        <v>1.5</v>
      </c>
      <c r="GS22" s="846">
        <v>4</v>
      </c>
      <c r="GT22" s="844">
        <v>4</v>
      </c>
      <c r="GU22" s="865">
        <v>6.6</v>
      </c>
      <c r="GV22" s="908">
        <v>7</v>
      </c>
      <c r="GW22" s="37"/>
      <c r="GX22" s="827">
        <f t="shared" si="114"/>
        <v>6.8</v>
      </c>
      <c r="GY22" s="839">
        <f t="shared" si="115"/>
        <v>6.8</v>
      </c>
      <c r="GZ22" s="845" t="str">
        <f t="shared" si="116"/>
        <v>6.8</v>
      </c>
      <c r="HA22" s="841" t="str">
        <f t="shared" si="117"/>
        <v>C+</v>
      </c>
      <c r="HB22" s="842">
        <f t="shared" si="118"/>
        <v>2.5</v>
      </c>
      <c r="HC22" s="842" t="str">
        <f t="shared" si="119"/>
        <v>2.5</v>
      </c>
      <c r="HD22" s="846">
        <v>4</v>
      </c>
      <c r="HE22" s="844">
        <v>4</v>
      </c>
      <c r="HF22" s="146">
        <v>7</v>
      </c>
      <c r="HG22" s="164">
        <v>7</v>
      </c>
      <c r="HH22" s="37"/>
      <c r="HI22" s="28">
        <f t="shared" si="120"/>
        <v>7</v>
      </c>
      <c r="HJ22" s="29">
        <f t="shared" si="121"/>
        <v>7</v>
      </c>
      <c r="HK22" s="501" t="str">
        <f t="shared" si="122"/>
        <v>7.0</v>
      </c>
      <c r="HL22" s="30" t="str">
        <f t="shared" si="123"/>
        <v>B</v>
      </c>
      <c r="HM22" s="31">
        <f t="shared" si="124"/>
        <v>3</v>
      </c>
      <c r="HN22" s="31" t="str">
        <f t="shared" si="125"/>
        <v>3.0</v>
      </c>
      <c r="HO22" s="42">
        <v>4</v>
      </c>
      <c r="HP22" s="43">
        <v>4</v>
      </c>
      <c r="HQ22" s="867">
        <v>5.0999999999999996</v>
      </c>
      <c r="HR22" s="958">
        <v>6</v>
      </c>
      <c r="HS22" s="736"/>
      <c r="HT22" s="827">
        <f t="shared" si="126"/>
        <v>5.6</v>
      </c>
      <c r="HU22" s="839">
        <f t="shared" si="127"/>
        <v>5.6</v>
      </c>
      <c r="HV22" s="845" t="str">
        <f t="shared" si="128"/>
        <v>5.6</v>
      </c>
      <c r="HW22" s="841" t="str">
        <f t="shared" si="129"/>
        <v>C</v>
      </c>
      <c r="HX22" s="842">
        <f t="shared" si="130"/>
        <v>2</v>
      </c>
      <c r="HY22" s="842" t="str">
        <f t="shared" si="131"/>
        <v>2.0</v>
      </c>
      <c r="HZ22" s="846">
        <v>5</v>
      </c>
      <c r="IA22" s="844">
        <v>5</v>
      </c>
      <c r="IB22" s="767">
        <f t="shared" si="132"/>
        <v>23</v>
      </c>
      <c r="IC22" s="82">
        <f t="shared" si="133"/>
        <v>2.2391304347826089</v>
      </c>
      <c r="ID22" s="83" t="str">
        <f t="shared" si="134"/>
        <v>2.24</v>
      </c>
    </row>
    <row r="23" spans="1:238" x14ac:dyDescent="0.3">
      <c r="A23" s="3">
        <v>22</v>
      </c>
      <c r="B23" s="293" t="s">
        <v>304</v>
      </c>
      <c r="C23" s="293" t="s">
        <v>326</v>
      </c>
      <c r="D23" s="616" t="s">
        <v>138</v>
      </c>
      <c r="E23" s="617" t="s">
        <v>354</v>
      </c>
      <c r="F23" s="276"/>
      <c r="G23" s="288" t="s">
        <v>383</v>
      </c>
      <c r="H23" s="276" t="s">
        <v>23</v>
      </c>
      <c r="I23" s="276" t="s">
        <v>179</v>
      </c>
      <c r="J23" s="169">
        <v>7</v>
      </c>
      <c r="K23" s="1" t="str">
        <f t="shared" si="7"/>
        <v>B</v>
      </c>
      <c r="L23" s="2">
        <f t="shared" si="8"/>
        <v>3</v>
      </c>
      <c r="M23" s="170" t="str">
        <f t="shared" si="9"/>
        <v>3.0</v>
      </c>
      <c r="N23" s="665">
        <v>6.3</v>
      </c>
      <c r="O23" s="1" t="str">
        <f t="shared" si="10"/>
        <v>C</v>
      </c>
      <c r="P23" s="2">
        <f t="shared" si="11"/>
        <v>2</v>
      </c>
      <c r="Q23" s="170" t="str">
        <f t="shared" si="12"/>
        <v>2.0</v>
      </c>
      <c r="R23" s="793">
        <v>6.3</v>
      </c>
      <c r="S23" s="706">
        <v>4</v>
      </c>
      <c r="T23" s="706"/>
      <c r="U23" s="707">
        <f t="shared" si="13"/>
        <v>4.9000000000000004</v>
      </c>
      <c r="V23" s="708">
        <f t="shared" si="14"/>
        <v>4.9000000000000004</v>
      </c>
      <c r="W23" s="709" t="str">
        <f t="shared" si="15"/>
        <v>4.9</v>
      </c>
      <c r="X23" s="30" t="str">
        <f t="shared" si="16"/>
        <v>D</v>
      </c>
      <c r="Y23" s="31">
        <f t="shared" si="17"/>
        <v>1</v>
      </c>
      <c r="Z23" s="31" t="str">
        <f t="shared" si="18"/>
        <v>1.0</v>
      </c>
      <c r="AA23" s="42">
        <v>4</v>
      </c>
      <c r="AB23" s="43">
        <v>4</v>
      </c>
      <c r="AC23" s="180">
        <v>5.7</v>
      </c>
      <c r="AD23" s="161"/>
      <c r="AE23" s="45">
        <v>6</v>
      </c>
      <c r="AF23" s="28">
        <f t="shared" si="19"/>
        <v>2.2999999999999998</v>
      </c>
      <c r="AG23" s="29">
        <f t="shared" si="20"/>
        <v>5.9</v>
      </c>
      <c r="AH23" s="325" t="str">
        <f t="shared" si="21"/>
        <v>5.9</v>
      </c>
      <c r="AI23" s="30" t="str">
        <f t="shared" si="22"/>
        <v>C</v>
      </c>
      <c r="AJ23" s="31">
        <f t="shared" si="23"/>
        <v>2</v>
      </c>
      <c r="AK23" s="31" t="str">
        <f t="shared" si="24"/>
        <v>2.0</v>
      </c>
      <c r="AL23" s="42">
        <v>2</v>
      </c>
      <c r="AM23" s="43">
        <v>2</v>
      </c>
      <c r="AN23" s="188">
        <v>6.3</v>
      </c>
      <c r="AO23" s="73">
        <v>5</v>
      </c>
      <c r="AP23" s="73"/>
      <c r="AQ23" s="28">
        <f t="shared" si="25"/>
        <v>5.5</v>
      </c>
      <c r="AR23" s="29">
        <f t="shared" si="26"/>
        <v>5.5</v>
      </c>
      <c r="AS23" s="325" t="str">
        <f t="shared" si="27"/>
        <v>5.5</v>
      </c>
      <c r="AT23" s="30" t="str">
        <f t="shared" si="28"/>
        <v>C</v>
      </c>
      <c r="AU23" s="31">
        <f t="shared" si="29"/>
        <v>2</v>
      </c>
      <c r="AV23" s="31" t="str">
        <f t="shared" si="30"/>
        <v>2.0</v>
      </c>
      <c r="AW23" s="42">
        <v>2</v>
      </c>
      <c r="AX23" s="43">
        <v>2</v>
      </c>
      <c r="AY23" s="188">
        <v>6.7</v>
      </c>
      <c r="AZ23" s="65">
        <v>5</v>
      </c>
      <c r="BA23" s="65"/>
      <c r="BB23" s="28">
        <f t="shared" si="31"/>
        <v>5.7</v>
      </c>
      <c r="BC23" s="29">
        <f t="shared" si="32"/>
        <v>5.7</v>
      </c>
      <c r="BD23" s="325" t="str">
        <f t="shared" si="33"/>
        <v>5.7</v>
      </c>
      <c r="BE23" s="30" t="str">
        <f t="shared" si="34"/>
        <v>C</v>
      </c>
      <c r="BF23" s="31">
        <f t="shared" si="35"/>
        <v>2</v>
      </c>
      <c r="BG23" s="31" t="str">
        <f t="shared" si="36"/>
        <v>2.0</v>
      </c>
      <c r="BH23" s="42">
        <v>1</v>
      </c>
      <c r="BI23" s="43">
        <v>1</v>
      </c>
      <c r="BJ23" s="212">
        <v>6</v>
      </c>
      <c r="BK23" s="397"/>
      <c r="BL23" s="397"/>
      <c r="BM23" s="225">
        <f t="shared" si="37"/>
        <v>2.4</v>
      </c>
      <c r="BN23" s="226">
        <f t="shared" si="38"/>
        <v>2.4</v>
      </c>
      <c r="BO23" s="342" t="str">
        <f t="shared" si="39"/>
        <v>2.4</v>
      </c>
      <c r="BP23" s="227" t="str">
        <f t="shared" si="0"/>
        <v>F</v>
      </c>
      <c r="BQ23" s="226">
        <f t="shared" si="1"/>
        <v>0</v>
      </c>
      <c r="BR23" s="226" t="str">
        <f t="shared" si="2"/>
        <v>0.0</v>
      </c>
      <c r="BS23" s="157">
        <v>3</v>
      </c>
      <c r="BT23" s="43"/>
      <c r="BU23" s="457">
        <v>0</v>
      </c>
      <c r="BV23" s="147"/>
      <c r="BW23" s="493"/>
      <c r="BX23" s="225">
        <f t="shared" si="40"/>
        <v>0</v>
      </c>
      <c r="BY23" s="226">
        <f t="shared" si="41"/>
        <v>0</v>
      </c>
      <c r="BZ23" s="342" t="str">
        <f t="shared" si="42"/>
        <v>0.0</v>
      </c>
      <c r="CA23" s="227" t="str">
        <f t="shared" si="3"/>
        <v>F</v>
      </c>
      <c r="CB23" s="226">
        <f t="shared" si="4"/>
        <v>0</v>
      </c>
      <c r="CC23" s="226" t="str">
        <f t="shared" si="5"/>
        <v>0.0</v>
      </c>
      <c r="CD23" s="157">
        <v>3</v>
      </c>
      <c r="CE23" s="43"/>
      <c r="CF23" s="179">
        <v>0</v>
      </c>
      <c r="CG23" s="93"/>
      <c r="CH23" s="93"/>
      <c r="CI23" s="28">
        <f t="shared" si="43"/>
        <v>0</v>
      </c>
      <c r="CJ23" s="29">
        <f t="shared" si="44"/>
        <v>0</v>
      </c>
      <c r="CK23" s="325" t="str">
        <f t="shared" si="45"/>
        <v>0.0</v>
      </c>
      <c r="CL23" s="30" t="str">
        <f t="shared" si="46"/>
        <v>F</v>
      </c>
      <c r="CM23" s="31">
        <f t="shared" si="47"/>
        <v>0</v>
      </c>
      <c r="CN23" s="31" t="str">
        <f t="shared" si="6"/>
        <v>0.0</v>
      </c>
      <c r="CO23" s="42">
        <v>2</v>
      </c>
      <c r="CP23" s="43"/>
      <c r="CQ23" s="84">
        <f t="shared" si="48"/>
        <v>17</v>
      </c>
      <c r="CR23" s="87">
        <f t="shared" si="49"/>
        <v>0.82352941176470584</v>
      </c>
      <c r="CS23" s="88" t="str">
        <f t="shared" si="50"/>
        <v>0.82</v>
      </c>
      <c r="CT23" s="64" t="str">
        <f t="shared" si="51"/>
        <v>Lên lớp</v>
      </c>
      <c r="CU23" s="128">
        <f t="shared" si="52"/>
        <v>9</v>
      </c>
      <c r="CV23" s="129">
        <f t="shared" si="53"/>
        <v>1.5555555555555556</v>
      </c>
      <c r="CW23" s="64" t="str">
        <f t="shared" si="54"/>
        <v>Lên lớp</v>
      </c>
      <c r="CX23" s="504" t="s">
        <v>1363</v>
      </c>
      <c r="CY23" s="48">
        <v>5.3</v>
      </c>
      <c r="CZ23" s="70">
        <v>7</v>
      </c>
      <c r="DA23" s="70"/>
      <c r="DB23" s="28">
        <f t="shared" si="55"/>
        <v>6.3</v>
      </c>
      <c r="DC23" s="29">
        <f t="shared" si="56"/>
        <v>6.3</v>
      </c>
      <c r="DD23" s="501" t="str">
        <f t="shared" si="57"/>
        <v>6.3</v>
      </c>
      <c r="DE23" s="30" t="str">
        <f t="shared" si="58"/>
        <v>C</v>
      </c>
      <c r="DF23" s="31">
        <f t="shared" si="59"/>
        <v>2</v>
      </c>
      <c r="DG23" s="31" t="str">
        <f t="shared" si="60"/>
        <v>2.0</v>
      </c>
      <c r="DH23" s="42">
        <v>4</v>
      </c>
      <c r="DI23" s="43">
        <v>4</v>
      </c>
      <c r="DJ23" s="48">
        <v>6.6</v>
      </c>
      <c r="DK23" s="55">
        <v>4</v>
      </c>
      <c r="DL23" s="55"/>
      <c r="DM23" s="28">
        <f t="shared" si="61"/>
        <v>5</v>
      </c>
      <c r="DN23" s="29">
        <f t="shared" si="62"/>
        <v>5</v>
      </c>
      <c r="DO23" s="501" t="str">
        <f t="shared" si="63"/>
        <v>5.0</v>
      </c>
      <c r="DP23" s="30" t="str">
        <f t="shared" si="64"/>
        <v>D+</v>
      </c>
      <c r="DQ23" s="31">
        <f t="shared" si="65"/>
        <v>1.5</v>
      </c>
      <c r="DR23" s="31" t="str">
        <f t="shared" si="66"/>
        <v>1.5</v>
      </c>
      <c r="DS23" s="42">
        <v>2</v>
      </c>
      <c r="DT23" s="43">
        <v>2</v>
      </c>
      <c r="DU23" s="407">
        <v>0.9</v>
      </c>
      <c r="DV23" s="55"/>
      <c r="DW23" s="55"/>
      <c r="DX23" s="28">
        <f t="shared" si="67"/>
        <v>0.4</v>
      </c>
      <c r="DY23" s="29">
        <f t="shared" si="68"/>
        <v>0.4</v>
      </c>
      <c r="DZ23" s="501" t="str">
        <f t="shared" si="69"/>
        <v>0.4</v>
      </c>
      <c r="EA23" s="30" t="str">
        <f t="shared" si="70"/>
        <v>F</v>
      </c>
      <c r="EB23" s="31">
        <f t="shared" si="71"/>
        <v>0</v>
      </c>
      <c r="EC23" s="31" t="str">
        <f t="shared" si="72"/>
        <v>0.0</v>
      </c>
      <c r="ED23" s="42">
        <v>4</v>
      </c>
      <c r="EE23" s="43"/>
      <c r="EF23" s="48">
        <v>6.6</v>
      </c>
      <c r="EG23" s="70">
        <v>6</v>
      </c>
      <c r="EH23" s="70"/>
      <c r="EI23" s="28">
        <f t="shared" si="73"/>
        <v>6.2</v>
      </c>
      <c r="EJ23" s="29">
        <f t="shared" si="74"/>
        <v>6.2</v>
      </c>
      <c r="EK23" s="501" t="str">
        <f t="shared" si="75"/>
        <v>6.2</v>
      </c>
      <c r="EL23" s="30" t="str">
        <f t="shared" si="76"/>
        <v>C</v>
      </c>
      <c r="EM23" s="31">
        <f t="shared" si="77"/>
        <v>2</v>
      </c>
      <c r="EN23" s="31" t="str">
        <f t="shared" si="78"/>
        <v>2.0</v>
      </c>
      <c r="EO23" s="42">
        <v>3</v>
      </c>
      <c r="EP23" s="43">
        <v>3</v>
      </c>
      <c r="EQ23" s="48">
        <v>7</v>
      </c>
      <c r="ER23" s="602">
        <v>9</v>
      </c>
      <c r="ES23" s="602"/>
      <c r="ET23" s="28">
        <f t="shared" si="79"/>
        <v>8.1999999999999993</v>
      </c>
      <c r="EU23" s="29">
        <f t="shared" si="80"/>
        <v>8.1999999999999993</v>
      </c>
      <c r="EV23" s="501" t="str">
        <f t="shared" si="81"/>
        <v>8.2</v>
      </c>
      <c r="EW23" s="30" t="str">
        <f t="shared" si="82"/>
        <v>B+</v>
      </c>
      <c r="EX23" s="31">
        <f t="shared" si="83"/>
        <v>3.5</v>
      </c>
      <c r="EY23" s="31" t="str">
        <f t="shared" si="84"/>
        <v>3.5</v>
      </c>
      <c r="EZ23" s="42">
        <v>2</v>
      </c>
      <c r="FA23" s="43">
        <v>2</v>
      </c>
      <c r="FB23" s="694">
        <f t="shared" si="85"/>
        <v>15</v>
      </c>
      <c r="FC23" s="695">
        <f t="shared" si="86"/>
        <v>1.6</v>
      </c>
      <c r="FD23" s="696" t="str">
        <f t="shared" si="87"/>
        <v>1.60</v>
      </c>
      <c r="FE23" s="697" t="str">
        <f t="shared" si="88"/>
        <v>Lên lớp</v>
      </c>
      <c r="FF23" s="698">
        <f t="shared" si="89"/>
        <v>32</v>
      </c>
      <c r="FG23" s="695">
        <f t="shared" si="90"/>
        <v>1.1875</v>
      </c>
      <c r="FH23" s="696" t="str">
        <f t="shared" si="91"/>
        <v>1.19</v>
      </c>
      <c r="FI23" s="699">
        <f t="shared" si="92"/>
        <v>20</v>
      </c>
      <c r="FJ23" s="700">
        <f t="shared" si="93"/>
        <v>5.9150000000000009</v>
      </c>
      <c r="FK23" s="701">
        <f t="shared" si="94"/>
        <v>1.9</v>
      </c>
      <c r="FL23" s="738" t="str">
        <f t="shared" si="95"/>
        <v>Lên lớp</v>
      </c>
      <c r="FM23" s="903"/>
      <c r="FN23" s="867">
        <v>5</v>
      </c>
      <c r="FO23" s="960"/>
      <c r="FP23" s="869">
        <v>6</v>
      </c>
      <c r="FQ23" s="827">
        <f t="shared" si="96"/>
        <v>2</v>
      </c>
      <c r="FR23" s="839">
        <f t="shared" si="97"/>
        <v>5.6</v>
      </c>
      <c r="FS23" s="845" t="str">
        <f t="shared" si="98"/>
        <v>5.6</v>
      </c>
      <c r="FT23" s="841" t="str">
        <f t="shared" si="99"/>
        <v>C</v>
      </c>
      <c r="FU23" s="842">
        <f t="shared" si="100"/>
        <v>2</v>
      </c>
      <c r="FV23" s="842" t="str">
        <f t="shared" si="101"/>
        <v>2.0</v>
      </c>
      <c r="FW23" s="846">
        <v>3</v>
      </c>
      <c r="FX23" s="844">
        <v>3</v>
      </c>
      <c r="FY23" s="865">
        <v>5.8</v>
      </c>
      <c r="FZ23" s="978"/>
      <c r="GA23" s="908">
        <v>6</v>
      </c>
      <c r="GB23" s="827">
        <f t="shared" si="102"/>
        <v>2.2999999999999998</v>
      </c>
      <c r="GC23" s="839">
        <f t="shared" si="103"/>
        <v>5.9</v>
      </c>
      <c r="GD23" s="845" t="str">
        <f t="shared" si="104"/>
        <v>5.9</v>
      </c>
      <c r="GE23" s="841" t="str">
        <f t="shared" si="105"/>
        <v>C</v>
      </c>
      <c r="GF23" s="842">
        <f t="shared" si="106"/>
        <v>2</v>
      </c>
      <c r="GG23" s="842" t="str">
        <f t="shared" si="107"/>
        <v>2.0</v>
      </c>
      <c r="GH23" s="846">
        <v>3</v>
      </c>
      <c r="GI23" s="844">
        <v>3</v>
      </c>
      <c r="GJ23" s="833">
        <v>0</v>
      </c>
      <c r="GK23" s="164"/>
      <c r="GL23" s="164"/>
      <c r="GM23" s="827">
        <f t="shared" si="108"/>
        <v>0</v>
      </c>
      <c r="GN23" s="839">
        <f t="shared" si="109"/>
        <v>0</v>
      </c>
      <c r="GO23" s="845" t="str">
        <f t="shared" si="110"/>
        <v>0.0</v>
      </c>
      <c r="GP23" s="841" t="str">
        <f t="shared" si="111"/>
        <v>F</v>
      </c>
      <c r="GQ23" s="842">
        <f t="shared" si="112"/>
        <v>0</v>
      </c>
      <c r="GR23" s="842" t="str">
        <f t="shared" si="113"/>
        <v>0.0</v>
      </c>
      <c r="GS23" s="846">
        <v>4</v>
      </c>
      <c r="GT23" s="844"/>
      <c r="GU23" s="865">
        <v>5</v>
      </c>
      <c r="GV23" s="908">
        <v>5</v>
      </c>
      <c r="GW23" s="37"/>
      <c r="GX23" s="827">
        <f t="shared" si="114"/>
        <v>5</v>
      </c>
      <c r="GY23" s="839">
        <f t="shared" si="115"/>
        <v>5</v>
      </c>
      <c r="GZ23" s="845" t="str">
        <f t="shared" si="116"/>
        <v>5.0</v>
      </c>
      <c r="HA23" s="841" t="str">
        <f t="shared" si="117"/>
        <v>D+</v>
      </c>
      <c r="HB23" s="842">
        <f t="shared" si="118"/>
        <v>1.5</v>
      </c>
      <c r="HC23" s="842" t="str">
        <f t="shared" si="119"/>
        <v>1.5</v>
      </c>
      <c r="HD23" s="846">
        <v>4</v>
      </c>
      <c r="HE23" s="844">
        <v>4</v>
      </c>
      <c r="HF23" s="213"/>
      <c r="HG23" s="164"/>
      <c r="HH23" s="37"/>
      <c r="HI23" s="28">
        <f t="shared" si="120"/>
        <v>0</v>
      </c>
      <c r="HJ23" s="29">
        <f t="shared" si="121"/>
        <v>0</v>
      </c>
      <c r="HK23" s="501" t="str">
        <f t="shared" si="122"/>
        <v>0.0</v>
      </c>
      <c r="HL23" s="30" t="str">
        <f t="shared" si="123"/>
        <v>F</v>
      </c>
      <c r="HM23" s="31">
        <f t="shared" si="124"/>
        <v>0</v>
      </c>
      <c r="HN23" s="31" t="str">
        <f t="shared" si="125"/>
        <v>0.0</v>
      </c>
      <c r="HO23" s="42">
        <v>4</v>
      </c>
      <c r="HP23" s="43"/>
      <c r="HQ23" s="951">
        <v>0</v>
      </c>
      <c r="HR23" s="958"/>
      <c r="HS23" s="736"/>
      <c r="HT23" s="827">
        <f t="shared" si="126"/>
        <v>0</v>
      </c>
      <c r="HU23" s="839">
        <f t="shared" si="127"/>
        <v>0</v>
      </c>
      <c r="HV23" s="845" t="str">
        <f t="shared" si="128"/>
        <v>0.0</v>
      </c>
      <c r="HW23" s="841" t="str">
        <f t="shared" si="129"/>
        <v>F</v>
      </c>
      <c r="HX23" s="842">
        <f t="shared" si="130"/>
        <v>0</v>
      </c>
      <c r="HY23" s="842" t="str">
        <f t="shared" si="131"/>
        <v>0.0</v>
      </c>
      <c r="HZ23" s="846">
        <v>5</v>
      </c>
      <c r="IA23" s="844"/>
      <c r="IB23" s="767">
        <f t="shared" si="132"/>
        <v>23</v>
      </c>
      <c r="IC23" s="82">
        <f t="shared" si="133"/>
        <v>0.78260869565217395</v>
      </c>
      <c r="ID23" s="83" t="str">
        <f t="shared" si="134"/>
        <v>0.78</v>
      </c>
    </row>
    <row r="24" spans="1:238" x14ac:dyDescent="0.3">
      <c r="A24" s="3">
        <v>23</v>
      </c>
      <c r="B24" s="293" t="s">
        <v>304</v>
      </c>
      <c r="C24" s="293" t="s">
        <v>327</v>
      </c>
      <c r="D24" s="286" t="s">
        <v>355</v>
      </c>
      <c r="E24" s="287" t="s">
        <v>356</v>
      </c>
      <c r="F24" s="276"/>
      <c r="G24" s="288" t="s">
        <v>384</v>
      </c>
      <c r="H24" s="276" t="s">
        <v>23</v>
      </c>
      <c r="I24" s="276" t="s">
        <v>179</v>
      </c>
      <c r="J24" s="169">
        <v>7</v>
      </c>
      <c r="K24" s="1" t="str">
        <f t="shared" si="7"/>
        <v>B</v>
      </c>
      <c r="L24" s="2">
        <f t="shared" si="8"/>
        <v>3</v>
      </c>
      <c r="M24" s="170" t="str">
        <f t="shared" si="9"/>
        <v>3.0</v>
      </c>
      <c r="N24" s="665">
        <v>7.3</v>
      </c>
      <c r="O24" s="1" t="str">
        <f t="shared" si="10"/>
        <v>B</v>
      </c>
      <c r="P24" s="2">
        <f t="shared" si="11"/>
        <v>3</v>
      </c>
      <c r="Q24" s="170" t="str">
        <f t="shared" si="12"/>
        <v>3.0</v>
      </c>
      <c r="R24" s="408">
        <v>7.7</v>
      </c>
      <c r="S24" s="45">
        <v>5</v>
      </c>
      <c r="T24" s="45"/>
      <c r="U24" s="28">
        <f t="shared" si="13"/>
        <v>6.1</v>
      </c>
      <c r="V24" s="29">
        <f t="shared" si="14"/>
        <v>6.1</v>
      </c>
      <c r="W24" s="325" t="str">
        <f t="shared" si="15"/>
        <v>6.1</v>
      </c>
      <c r="X24" s="30" t="str">
        <f t="shared" si="16"/>
        <v>C</v>
      </c>
      <c r="Y24" s="31">
        <f t="shared" si="17"/>
        <v>2</v>
      </c>
      <c r="Z24" s="31" t="str">
        <f t="shared" si="18"/>
        <v>2.0</v>
      </c>
      <c r="AA24" s="42">
        <v>4</v>
      </c>
      <c r="AB24" s="43">
        <v>4</v>
      </c>
      <c r="AC24" s="180">
        <v>7.3</v>
      </c>
      <c r="AD24" s="55">
        <v>7</v>
      </c>
      <c r="AE24" s="55"/>
      <c r="AF24" s="28">
        <f t="shared" si="19"/>
        <v>7.1</v>
      </c>
      <c r="AG24" s="29">
        <f t="shared" si="20"/>
        <v>7.1</v>
      </c>
      <c r="AH24" s="325" t="str">
        <f t="shared" si="21"/>
        <v>7.1</v>
      </c>
      <c r="AI24" s="30" t="str">
        <f t="shared" si="22"/>
        <v>B</v>
      </c>
      <c r="AJ24" s="31">
        <f t="shared" si="23"/>
        <v>3</v>
      </c>
      <c r="AK24" s="31" t="str">
        <f t="shared" si="24"/>
        <v>3.0</v>
      </c>
      <c r="AL24" s="42">
        <v>2</v>
      </c>
      <c r="AM24" s="43">
        <v>2</v>
      </c>
      <c r="AN24" s="188">
        <v>7.7</v>
      </c>
      <c r="AO24" s="73">
        <v>7</v>
      </c>
      <c r="AP24" s="73"/>
      <c r="AQ24" s="28">
        <f t="shared" si="25"/>
        <v>7.3</v>
      </c>
      <c r="AR24" s="29">
        <f t="shared" si="26"/>
        <v>7.3</v>
      </c>
      <c r="AS24" s="325" t="str">
        <f t="shared" si="27"/>
        <v>7.3</v>
      </c>
      <c r="AT24" s="30" t="str">
        <f t="shared" si="28"/>
        <v>B</v>
      </c>
      <c r="AU24" s="31">
        <f t="shared" si="29"/>
        <v>3</v>
      </c>
      <c r="AV24" s="31" t="str">
        <f t="shared" si="30"/>
        <v>3.0</v>
      </c>
      <c r="AW24" s="42">
        <v>2</v>
      </c>
      <c r="AX24" s="43">
        <v>2</v>
      </c>
      <c r="AY24" s="188">
        <v>8</v>
      </c>
      <c r="AZ24" s="65">
        <v>6</v>
      </c>
      <c r="BA24" s="65"/>
      <c r="BB24" s="28">
        <f t="shared" si="31"/>
        <v>6.8</v>
      </c>
      <c r="BC24" s="29">
        <f t="shared" si="32"/>
        <v>6.8</v>
      </c>
      <c r="BD24" s="325" t="str">
        <f t="shared" si="33"/>
        <v>6.8</v>
      </c>
      <c r="BE24" s="30" t="str">
        <f t="shared" si="34"/>
        <v>C+</v>
      </c>
      <c r="BF24" s="31">
        <f t="shared" si="35"/>
        <v>2.5</v>
      </c>
      <c r="BG24" s="31" t="str">
        <f t="shared" si="36"/>
        <v>2.5</v>
      </c>
      <c r="BH24" s="42">
        <v>1</v>
      </c>
      <c r="BI24" s="43">
        <v>1</v>
      </c>
      <c r="BJ24" s="212">
        <v>7.8</v>
      </c>
      <c r="BK24" s="109">
        <v>8</v>
      </c>
      <c r="BL24" s="109"/>
      <c r="BM24" s="225">
        <f t="shared" si="37"/>
        <v>7.9</v>
      </c>
      <c r="BN24" s="226">
        <f t="shared" si="38"/>
        <v>7.9</v>
      </c>
      <c r="BO24" s="342" t="str">
        <f t="shared" si="39"/>
        <v>7.9</v>
      </c>
      <c r="BP24" s="227" t="str">
        <f t="shared" si="0"/>
        <v>B</v>
      </c>
      <c r="BQ24" s="226">
        <f t="shared" si="1"/>
        <v>3</v>
      </c>
      <c r="BR24" s="226" t="str">
        <f t="shared" si="2"/>
        <v>3.0</v>
      </c>
      <c r="BS24" s="157">
        <v>3</v>
      </c>
      <c r="BT24" s="43">
        <v>3</v>
      </c>
      <c r="BU24" s="411">
        <v>7.4</v>
      </c>
      <c r="BV24" s="147">
        <v>6</v>
      </c>
      <c r="BW24" s="493"/>
      <c r="BX24" s="225">
        <f t="shared" si="40"/>
        <v>6.6</v>
      </c>
      <c r="BY24" s="226">
        <f t="shared" si="41"/>
        <v>6.6</v>
      </c>
      <c r="BZ24" s="342" t="str">
        <f t="shared" si="42"/>
        <v>6.6</v>
      </c>
      <c r="CA24" s="227" t="str">
        <f t="shared" si="3"/>
        <v>C+</v>
      </c>
      <c r="CB24" s="226">
        <f t="shared" si="4"/>
        <v>2.5</v>
      </c>
      <c r="CC24" s="226" t="str">
        <f t="shared" si="5"/>
        <v>2.5</v>
      </c>
      <c r="CD24" s="157">
        <v>3</v>
      </c>
      <c r="CE24" s="43">
        <v>3</v>
      </c>
      <c r="CF24" s="181">
        <v>7.8</v>
      </c>
      <c r="CG24" s="93">
        <v>6</v>
      </c>
      <c r="CH24" s="93"/>
      <c r="CI24" s="28">
        <f t="shared" si="43"/>
        <v>6.7</v>
      </c>
      <c r="CJ24" s="29">
        <f t="shared" si="44"/>
        <v>6.7</v>
      </c>
      <c r="CK24" s="325" t="str">
        <f t="shared" si="45"/>
        <v>6.7</v>
      </c>
      <c r="CL24" s="30" t="str">
        <f t="shared" si="46"/>
        <v>C+</v>
      </c>
      <c r="CM24" s="31">
        <f t="shared" si="47"/>
        <v>2.5</v>
      </c>
      <c r="CN24" s="31" t="str">
        <f t="shared" si="6"/>
        <v>2.5</v>
      </c>
      <c r="CO24" s="42">
        <v>2</v>
      </c>
      <c r="CP24" s="43">
        <v>2</v>
      </c>
      <c r="CQ24" s="84">
        <f t="shared" si="48"/>
        <v>17</v>
      </c>
      <c r="CR24" s="87">
        <f t="shared" si="49"/>
        <v>2.5882352941176472</v>
      </c>
      <c r="CS24" s="88" t="str">
        <f t="shared" si="50"/>
        <v>2.59</v>
      </c>
      <c r="CT24" s="64" t="str">
        <f t="shared" si="51"/>
        <v>Lên lớp</v>
      </c>
      <c r="CU24" s="128">
        <f t="shared" si="52"/>
        <v>17</v>
      </c>
      <c r="CV24" s="129">
        <f t="shared" si="53"/>
        <v>2.5882352941176472</v>
      </c>
      <c r="CW24" s="64" t="str">
        <f t="shared" si="54"/>
        <v>Lên lớp</v>
      </c>
      <c r="CX24" s="504"/>
      <c r="CY24" s="48">
        <v>7.3</v>
      </c>
      <c r="CZ24" s="70">
        <v>7</v>
      </c>
      <c r="DA24" s="70"/>
      <c r="DB24" s="28">
        <f t="shared" si="55"/>
        <v>7.1</v>
      </c>
      <c r="DC24" s="29">
        <f t="shared" si="56"/>
        <v>7.1</v>
      </c>
      <c r="DD24" s="501" t="str">
        <f t="shared" si="57"/>
        <v>7.1</v>
      </c>
      <c r="DE24" s="30" t="str">
        <f t="shared" si="58"/>
        <v>B</v>
      </c>
      <c r="DF24" s="31">
        <f t="shared" si="59"/>
        <v>3</v>
      </c>
      <c r="DG24" s="31" t="str">
        <f t="shared" si="60"/>
        <v>3.0</v>
      </c>
      <c r="DH24" s="42">
        <v>4</v>
      </c>
      <c r="DI24" s="43">
        <v>4</v>
      </c>
      <c r="DJ24" s="48">
        <v>7</v>
      </c>
      <c r="DK24" s="55">
        <v>6</v>
      </c>
      <c r="DL24" s="55"/>
      <c r="DM24" s="28">
        <f t="shared" si="61"/>
        <v>6.4</v>
      </c>
      <c r="DN24" s="29">
        <f t="shared" si="62"/>
        <v>6.4</v>
      </c>
      <c r="DO24" s="501" t="str">
        <f t="shared" si="63"/>
        <v>6.4</v>
      </c>
      <c r="DP24" s="30" t="str">
        <f t="shared" si="64"/>
        <v>C</v>
      </c>
      <c r="DQ24" s="31">
        <f t="shared" si="65"/>
        <v>2</v>
      </c>
      <c r="DR24" s="31" t="str">
        <f t="shared" si="66"/>
        <v>2.0</v>
      </c>
      <c r="DS24" s="42">
        <v>2</v>
      </c>
      <c r="DT24" s="43">
        <v>2</v>
      </c>
      <c r="DU24" s="48">
        <v>7.8</v>
      </c>
      <c r="DV24" s="55">
        <v>5</v>
      </c>
      <c r="DW24" s="55"/>
      <c r="DX24" s="28">
        <f t="shared" si="67"/>
        <v>6.1</v>
      </c>
      <c r="DY24" s="29">
        <f t="shared" si="68"/>
        <v>6.1</v>
      </c>
      <c r="DZ24" s="501" t="str">
        <f t="shared" si="69"/>
        <v>6.1</v>
      </c>
      <c r="EA24" s="30" t="str">
        <f t="shared" si="70"/>
        <v>C</v>
      </c>
      <c r="EB24" s="31">
        <f t="shared" si="71"/>
        <v>2</v>
      </c>
      <c r="EC24" s="31" t="str">
        <f t="shared" si="72"/>
        <v>2.0</v>
      </c>
      <c r="ED24" s="42">
        <v>4</v>
      </c>
      <c r="EE24" s="43">
        <v>4</v>
      </c>
      <c r="EF24" s="48">
        <v>7.8</v>
      </c>
      <c r="EG24" s="70">
        <v>8</v>
      </c>
      <c r="EH24" s="70"/>
      <c r="EI24" s="28">
        <f t="shared" si="73"/>
        <v>7.9</v>
      </c>
      <c r="EJ24" s="29">
        <f t="shared" si="74"/>
        <v>7.9</v>
      </c>
      <c r="EK24" s="501" t="str">
        <f t="shared" si="75"/>
        <v>7.9</v>
      </c>
      <c r="EL24" s="30" t="str">
        <f t="shared" si="76"/>
        <v>B</v>
      </c>
      <c r="EM24" s="31">
        <f t="shared" si="77"/>
        <v>3</v>
      </c>
      <c r="EN24" s="31" t="str">
        <f t="shared" si="78"/>
        <v>3.0</v>
      </c>
      <c r="EO24" s="42">
        <v>3</v>
      </c>
      <c r="EP24" s="43">
        <v>3</v>
      </c>
      <c r="EQ24" s="48">
        <v>8</v>
      </c>
      <c r="ER24" s="602">
        <v>8</v>
      </c>
      <c r="ES24" s="602"/>
      <c r="ET24" s="28">
        <f t="shared" si="79"/>
        <v>8</v>
      </c>
      <c r="EU24" s="29">
        <f t="shared" si="80"/>
        <v>8</v>
      </c>
      <c r="EV24" s="501" t="str">
        <f t="shared" si="81"/>
        <v>8.0</v>
      </c>
      <c r="EW24" s="30" t="str">
        <f t="shared" si="82"/>
        <v>B+</v>
      </c>
      <c r="EX24" s="31">
        <f t="shared" si="83"/>
        <v>3.5</v>
      </c>
      <c r="EY24" s="31" t="str">
        <f t="shared" si="84"/>
        <v>3.5</v>
      </c>
      <c r="EZ24" s="42">
        <v>2</v>
      </c>
      <c r="FA24" s="43">
        <v>2</v>
      </c>
      <c r="FB24" s="694">
        <f t="shared" si="85"/>
        <v>15</v>
      </c>
      <c r="FC24" s="695">
        <f t="shared" si="86"/>
        <v>2.6666666666666665</v>
      </c>
      <c r="FD24" s="696" t="str">
        <f t="shared" si="87"/>
        <v>2.67</v>
      </c>
      <c r="FE24" s="697" t="str">
        <f t="shared" si="88"/>
        <v>Lên lớp</v>
      </c>
      <c r="FF24" s="698">
        <f t="shared" si="89"/>
        <v>32</v>
      </c>
      <c r="FG24" s="695">
        <f t="shared" si="90"/>
        <v>2.625</v>
      </c>
      <c r="FH24" s="696" t="str">
        <f t="shared" si="91"/>
        <v>2.63</v>
      </c>
      <c r="FI24" s="699">
        <f t="shared" si="92"/>
        <v>32</v>
      </c>
      <c r="FJ24" s="700">
        <f t="shared" si="93"/>
        <v>6.9437499999999996</v>
      </c>
      <c r="FK24" s="701">
        <f t="shared" si="94"/>
        <v>2.625</v>
      </c>
      <c r="FL24" s="738" t="str">
        <f t="shared" si="95"/>
        <v>Lên lớp</v>
      </c>
      <c r="FM24" s="903"/>
      <c r="FN24" s="867">
        <v>7.2</v>
      </c>
      <c r="FO24" s="958">
        <v>7</v>
      </c>
      <c r="FP24" s="955"/>
      <c r="FQ24" s="827">
        <f t="shared" si="96"/>
        <v>7.1</v>
      </c>
      <c r="FR24" s="839">
        <f t="shared" si="97"/>
        <v>7.1</v>
      </c>
      <c r="FS24" s="845" t="str">
        <f t="shared" si="98"/>
        <v>7.1</v>
      </c>
      <c r="FT24" s="841" t="str">
        <f t="shared" si="99"/>
        <v>B</v>
      </c>
      <c r="FU24" s="842">
        <f t="shared" si="100"/>
        <v>3</v>
      </c>
      <c r="FV24" s="842" t="str">
        <f t="shared" si="101"/>
        <v>3.0</v>
      </c>
      <c r="FW24" s="846">
        <v>3</v>
      </c>
      <c r="FX24" s="844">
        <v>3</v>
      </c>
      <c r="FY24" s="865">
        <v>5.8</v>
      </c>
      <c r="FZ24" s="908">
        <v>7</v>
      </c>
      <c r="GA24" s="37"/>
      <c r="GB24" s="827">
        <f t="shared" si="102"/>
        <v>6.5</v>
      </c>
      <c r="GC24" s="839">
        <f t="shared" si="103"/>
        <v>6.5</v>
      </c>
      <c r="GD24" s="845" t="str">
        <f t="shared" si="104"/>
        <v>6.5</v>
      </c>
      <c r="GE24" s="841" t="str">
        <f t="shared" si="105"/>
        <v>C+</v>
      </c>
      <c r="GF24" s="842">
        <f t="shared" si="106"/>
        <v>2.5</v>
      </c>
      <c r="GG24" s="842" t="str">
        <f t="shared" si="107"/>
        <v>2.5</v>
      </c>
      <c r="GH24" s="846">
        <v>3</v>
      </c>
      <c r="GI24" s="844">
        <v>3</v>
      </c>
      <c r="GJ24" s="197">
        <v>7.3</v>
      </c>
      <c r="GK24" s="164">
        <v>7</v>
      </c>
      <c r="GL24" s="164"/>
      <c r="GM24" s="827">
        <f t="shared" si="108"/>
        <v>7.1</v>
      </c>
      <c r="GN24" s="839">
        <f t="shared" si="109"/>
        <v>7.1</v>
      </c>
      <c r="GO24" s="845" t="str">
        <f t="shared" si="110"/>
        <v>7.1</v>
      </c>
      <c r="GP24" s="841" t="str">
        <f t="shared" si="111"/>
        <v>B</v>
      </c>
      <c r="GQ24" s="842">
        <f t="shared" si="112"/>
        <v>3</v>
      </c>
      <c r="GR24" s="842" t="str">
        <f t="shared" si="113"/>
        <v>3.0</v>
      </c>
      <c r="GS24" s="846">
        <v>4</v>
      </c>
      <c r="GT24" s="844">
        <v>4</v>
      </c>
      <c r="GU24" s="865">
        <v>6</v>
      </c>
      <c r="GV24" s="908">
        <v>7</v>
      </c>
      <c r="GW24" s="37"/>
      <c r="GX24" s="827">
        <f t="shared" si="114"/>
        <v>6.6</v>
      </c>
      <c r="GY24" s="839">
        <f t="shared" si="115"/>
        <v>6.6</v>
      </c>
      <c r="GZ24" s="845" t="str">
        <f t="shared" si="116"/>
        <v>6.6</v>
      </c>
      <c r="HA24" s="841" t="str">
        <f t="shared" si="117"/>
        <v>C+</v>
      </c>
      <c r="HB24" s="842">
        <f t="shared" si="118"/>
        <v>2.5</v>
      </c>
      <c r="HC24" s="842" t="str">
        <f t="shared" si="119"/>
        <v>2.5</v>
      </c>
      <c r="HD24" s="846">
        <v>4</v>
      </c>
      <c r="HE24" s="844">
        <v>4</v>
      </c>
      <c r="HF24" s="146">
        <v>7.4</v>
      </c>
      <c r="HG24" s="164">
        <v>8</v>
      </c>
      <c r="HH24" s="37"/>
      <c r="HI24" s="28">
        <f t="shared" si="120"/>
        <v>7.8</v>
      </c>
      <c r="HJ24" s="29">
        <f t="shared" si="121"/>
        <v>7.8</v>
      </c>
      <c r="HK24" s="501" t="str">
        <f t="shared" si="122"/>
        <v>7.8</v>
      </c>
      <c r="HL24" s="30" t="str">
        <f t="shared" si="123"/>
        <v>B</v>
      </c>
      <c r="HM24" s="31">
        <f t="shared" si="124"/>
        <v>3</v>
      </c>
      <c r="HN24" s="31" t="str">
        <f t="shared" si="125"/>
        <v>3.0</v>
      </c>
      <c r="HO24" s="42">
        <v>4</v>
      </c>
      <c r="HP24" s="43">
        <v>4</v>
      </c>
      <c r="HQ24" s="867">
        <v>7.2</v>
      </c>
      <c r="HR24" s="958">
        <v>8</v>
      </c>
      <c r="HS24" s="736"/>
      <c r="HT24" s="827">
        <f t="shared" si="126"/>
        <v>7.7</v>
      </c>
      <c r="HU24" s="839">
        <f t="shared" si="127"/>
        <v>7.7</v>
      </c>
      <c r="HV24" s="845" t="str">
        <f t="shared" si="128"/>
        <v>7.7</v>
      </c>
      <c r="HW24" s="841" t="str">
        <f t="shared" si="129"/>
        <v>B</v>
      </c>
      <c r="HX24" s="842">
        <f t="shared" si="130"/>
        <v>3</v>
      </c>
      <c r="HY24" s="842" t="str">
        <f t="shared" si="131"/>
        <v>3.0</v>
      </c>
      <c r="HZ24" s="846">
        <v>5</v>
      </c>
      <c r="IA24" s="844">
        <v>5</v>
      </c>
      <c r="IB24" s="767">
        <f t="shared" si="132"/>
        <v>23</v>
      </c>
      <c r="IC24" s="82">
        <f t="shared" si="133"/>
        <v>2.847826086956522</v>
      </c>
      <c r="ID24" s="83" t="str">
        <f t="shared" si="134"/>
        <v>2.85</v>
      </c>
    </row>
    <row r="25" spans="1:238" x14ac:dyDescent="0.3">
      <c r="A25" s="3">
        <v>24</v>
      </c>
      <c r="B25" s="293" t="s">
        <v>304</v>
      </c>
      <c r="C25" s="293" t="s">
        <v>328</v>
      </c>
      <c r="D25" s="286" t="s">
        <v>173</v>
      </c>
      <c r="E25" s="287" t="s">
        <v>31</v>
      </c>
      <c r="F25" s="276"/>
      <c r="G25" s="288" t="s">
        <v>1826</v>
      </c>
      <c r="H25" s="276" t="s">
        <v>23</v>
      </c>
      <c r="I25" s="276" t="s">
        <v>1819</v>
      </c>
      <c r="J25" s="169">
        <v>6</v>
      </c>
      <c r="K25" s="1" t="str">
        <f t="shared" si="7"/>
        <v>C</v>
      </c>
      <c r="L25" s="2">
        <f t="shared" si="8"/>
        <v>2</v>
      </c>
      <c r="M25" s="170" t="str">
        <f t="shared" si="9"/>
        <v>2.0</v>
      </c>
      <c r="N25" s="665">
        <v>5.7</v>
      </c>
      <c r="O25" s="1" t="str">
        <f t="shared" si="10"/>
        <v>C</v>
      </c>
      <c r="P25" s="2">
        <f t="shared" si="11"/>
        <v>2</v>
      </c>
      <c r="Q25" s="170" t="str">
        <f t="shared" si="12"/>
        <v>2.0</v>
      </c>
      <c r="R25" s="408">
        <v>5.8</v>
      </c>
      <c r="S25" s="45">
        <v>7</v>
      </c>
      <c r="T25" s="45"/>
      <c r="U25" s="28">
        <f t="shared" si="13"/>
        <v>6.5</v>
      </c>
      <c r="V25" s="29">
        <f t="shared" si="14"/>
        <v>6.5</v>
      </c>
      <c r="W25" s="325" t="str">
        <f t="shared" si="15"/>
        <v>6.5</v>
      </c>
      <c r="X25" s="30" t="str">
        <f t="shared" si="16"/>
        <v>C+</v>
      </c>
      <c r="Y25" s="31">
        <f t="shared" si="17"/>
        <v>2.5</v>
      </c>
      <c r="Z25" s="31" t="str">
        <f t="shared" si="18"/>
        <v>2.5</v>
      </c>
      <c r="AA25" s="42">
        <v>4</v>
      </c>
      <c r="AB25" s="43">
        <v>4</v>
      </c>
      <c r="AC25" s="180">
        <v>7.3</v>
      </c>
      <c r="AD25" s="55">
        <v>7</v>
      </c>
      <c r="AE25" s="55"/>
      <c r="AF25" s="28">
        <f t="shared" si="19"/>
        <v>7.1</v>
      </c>
      <c r="AG25" s="29">
        <f t="shared" si="20"/>
        <v>7.1</v>
      </c>
      <c r="AH25" s="325" t="str">
        <f t="shared" si="21"/>
        <v>7.1</v>
      </c>
      <c r="AI25" s="30" t="str">
        <f t="shared" si="22"/>
        <v>B</v>
      </c>
      <c r="AJ25" s="31">
        <f t="shared" si="23"/>
        <v>3</v>
      </c>
      <c r="AK25" s="31" t="str">
        <f t="shared" si="24"/>
        <v>3.0</v>
      </c>
      <c r="AL25" s="42">
        <v>2</v>
      </c>
      <c r="AM25" s="43">
        <v>2</v>
      </c>
      <c r="AN25" s="188">
        <v>6.7</v>
      </c>
      <c r="AO25" s="73">
        <v>6</v>
      </c>
      <c r="AP25" s="73"/>
      <c r="AQ25" s="28">
        <f t="shared" si="25"/>
        <v>6.3</v>
      </c>
      <c r="AR25" s="29">
        <f t="shared" si="26"/>
        <v>6.3</v>
      </c>
      <c r="AS25" s="325" t="str">
        <f t="shared" si="27"/>
        <v>6.3</v>
      </c>
      <c r="AT25" s="30" t="str">
        <f t="shared" si="28"/>
        <v>C</v>
      </c>
      <c r="AU25" s="31">
        <f t="shared" si="29"/>
        <v>2</v>
      </c>
      <c r="AV25" s="31" t="str">
        <f t="shared" si="30"/>
        <v>2.0</v>
      </c>
      <c r="AW25" s="42">
        <v>2</v>
      </c>
      <c r="AX25" s="43">
        <v>2</v>
      </c>
      <c r="AY25" s="188">
        <v>7</v>
      </c>
      <c r="AZ25" s="65">
        <v>8</v>
      </c>
      <c r="BA25" s="65"/>
      <c r="BB25" s="28">
        <f t="shared" si="31"/>
        <v>7.6</v>
      </c>
      <c r="BC25" s="29">
        <f t="shared" si="32"/>
        <v>7.6</v>
      </c>
      <c r="BD25" s="325" t="str">
        <f t="shared" si="33"/>
        <v>7.6</v>
      </c>
      <c r="BE25" s="30" t="str">
        <f t="shared" si="34"/>
        <v>B</v>
      </c>
      <c r="BF25" s="31">
        <f t="shared" si="35"/>
        <v>3</v>
      </c>
      <c r="BG25" s="31" t="str">
        <f t="shared" si="36"/>
        <v>3.0</v>
      </c>
      <c r="BH25" s="42">
        <v>1</v>
      </c>
      <c r="BI25" s="43">
        <v>1</v>
      </c>
      <c r="BJ25" s="212">
        <v>7</v>
      </c>
      <c r="BK25" s="109">
        <v>6</v>
      </c>
      <c r="BL25" s="109"/>
      <c r="BM25" s="225">
        <f t="shared" si="37"/>
        <v>6.4</v>
      </c>
      <c r="BN25" s="226">
        <f t="shared" si="38"/>
        <v>6.4</v>
      </c>
      <c r="BO25" s="342" t="str">
        <f t="shared" si="39"/>
        <v>6.4</v>
      </c>
      <c r="BP25" s="227" t="str">
        <f t="shared" si="0"/>
        <v>C</v>
      </c>
      <c r="BQ25" s="226">
        <f t="shared" si="1"/>
        <v>2</v>
      </c>
      <c r="BR25" s="226" t="str">
        <f t="shared" si="2"/>
        <v>2.0</v>
      </c>
      <c r="BS25" s="157">
        <v>3</v>
      </c>
      <c r="BT25" s="43">
        <v>3</v>
      </c>
      <c r="BU25" s="411">
        <v>7.6</v>
      </c>
      <c r="BV25" s="147">
        <v>8</v>
      </c>
      <c r="BW25" s="493"/>
      <c r="BX25" s="225">
        <f t="shared" si="40"/>
        <v>7.8</v>
      </c>
      <c r="BY25" s="226">
        <f t="shared" si="41"/>
        <v>7.8</v>
      </c>
      <c r="BZ25" s="342" t="str">
        <f t="shared" si="42"/>
        <v>7.8</v>
      </c>
      <c r="CA25" s="227" t="str">
        <f t="shared" si="3"/>
        <v>B</v>
      </c>
      <c r="CB25" s="226">
        <f t="shared" si="4"/>
        <v>3</v>
      </c>
      <c r="CC25" s="226" t="str">
        <f t="shared" si="5"/>
        <v>3.0</v>
      </c>
      <c r="CD25" s="157">
        <v>3</v>
      </c>
      <c r="CE25" s="43">
        <v>3</v>
      </c>
      <c r="CF25" s="181">
        <v>5.8</v>
      </c>
      <c r="CG25" s="93">
        <v>7</v>
      </c>
      <c r="CH25" s="93"/>
      <c r="CI25" s="28">
        <f t="shared" si="43"/>
        <v>6.5</v>
      </c>
      <c r="CJ25" s="29">
        <f t="shared" si="44"/>
        <v>6.5</v>
      </c>
      <c r="CK25" s="325" t="str">
        <f t="shared" si="45"/>
        <v>6.5</v>
      </c>
      <c r="CL25" s="30" t="str">
        <f t="shared" si="46"/>
        <v>C+</v>
      </c>
      <c r="CM25" s="31">
        <f t="shared" si="47"/>
        <v>2.5</v>
      </c>
      <c r="CN25" s="31" t="str">
        <f t="shared" si="6"/>
        <v>2.5</v>
      </c>
      <c r="CO25" s="42">
        <v>2</v>
      </c>
      <c r="CP25" s="43">
        <v>2</v>
      </c>
      <c r="CQ25" s="84">
        <f t="shared" si="48"/>
        <v>17</v>
      </c>
      <c r="CR25" s="87">
        <f t="shared" si="49"/>
        <v>2.5294117647058822</v>
      </c>
      <c r="CS25" s="88" t="str">
        <f t="shared" si="50"/>
        <v>2.53</v>
      </c>
      <c r="CT25" s="64" t="str">
        <f t="shared" si="51"/>
        <v>Lên lớp</v>
      </c>
      <c r="CU25" s="128">
        <f t="shared" si="52"/>
        <v>17</v>
      </c>
      <c r="CV25" s="129">
        <f t="shared" si="53"/>
        <v>2.5294117647058822</v>
      </c>
      <c r="CW25" s="64" t="str">
        <f t="shared" si="54"/>
        <v>Lên lớp</v>
      </c>
      <c r="CX25" s="504"/>
      <c r="CY25" s="48">
        <v>7</v>
      </c>
      <c r="CZ25" s="70">
        <v>6</v>
      </c>
      <c r="DA25" s="70"/>
      <c r="DB25" s="28">
        <f t="shared" si="55"/>
        <v>6.4</v>
      </c>
      <c r="DC25" s="29">
        <f t="shared" si="56"/>
        <v>6.4</v>
      </c>
      <c r="DD25" s="501" t="str">
        <f t="shared" si="57"/>
        <v>6.4</v>
      </c>
      <c r="DE25" s="30" t="str">
        <f t="shared" si="58"/>
        <v>C</v>
      </c>
      <c r="DF25" s="31">
        <f t="shared" si="59"/>
        <v>2</v>
      </c>
      <c r="DG25" s="31" t="str">
        <f t="shared" si="60"/>
        <v>2.0</v>
      </c>
      <c r="DH25" s="42">
        <v>4</v>
      </c>
      <c r="DI25" s="43">
        <v>4</v>
      </c>
      <c r="DJ25" s="48">
        <v>5</v>
      </c>
      <c r="DK25" s="55">
        <v>8</v>
      </c>
      <c r="DL25" s="55"/>
      <c r="DM25" s="28">
        <f t="shared" si="61"/>
        <v>6.8</v>
      </c>
      <c r="DN25" s="29">
        <f t="shared" si="62"/>
        <v>6.8</v>
      </c>
      <c r="DO25" s="501" t="str">
        <f t="shared" si="63"/>
        <v>6.8</v>
      </c>
      <c r="DP25" s="30" t="str">
        <f t="shared" si="64"/>
        <v>C+</v>
      </c>
      <c r="DQ25" s="31">
        <f t="shared" si="65"/>
        <v>2.5</v>
      </c>
      <c r="DR25" s="31" t="str">
        <f t="shared" si="66"/>
        <v>2.5</v>
      </c>
      <c r="DS25" s="42">
        <v>2</v>
      </c>
      <c r="DT25" s="43">
        <v>2</v>
      </c>
      <c r="DU25" s="48">
        <v>5.7</v>
      </c>
      <c r="DV25" s="55">
        <v>7</v>
      </c>
      <c r="DW25" s="55"/>
      <c r="DX25" s="28">
        <f t="shared" si="67"/>
        <v>6.5</v>
      </c>
      <c r="DY25" s="29">
        <f t="shared" si="68"/>
        <v>6.5</v>
      </c>
      <c r="DZ25" s="501" t="str">
        <f t="shared" si="69"/>
        <v>6.5</v>
      </c>
      <c r="EA25" s="30" t="str">
        <f t="shared" si="70"/>
        <v>C+</v>
      </c>
      <c r="EB25" s="31">
        <f t="shared" si="71"/>
        <v>2.5</v>
      </c>
      <c r="EC25" s="31" t="str">
        <f t="shared" si="72"/>
        <v>2.5</v>
      </c>
      <c r="ED25" s="42">
        <v>4</v>
      </c>
      <c r="EE25" s="43">
        <v>4</v>
      </c>
      <c r="EF25" s="48">
        <v>6.4</v>
      </c>
      <c r="EG25" s="70">
        <v>3</v>
      </c>
      <c r="EH25" s="70"/>
      <c r="EI25" s="28">
        <f t="shared" si="73"/>
        <v>4.4000000000000004</v>
      </c>
      <c r="EJ25" s="29">
        <f t="shared" si="74"/>
        <v>4.4000000000000004</v>
      </c>
      <c r="EK25" s="501" t="str">
        <f t="shared" si="75"/>
        <v>4.4</v>
      </c>
      <c r="EL25" s="30" t="str">
        <f t="shared" si="76"/>
        <v>D</v>
      </c>
      <c r="EM25" s="31">
        <f t="shared" si="77"/>
        <v>1</v>
      </c>
      <c r="EN25" s="31" t="str">
        <f t="shared" si="78"/>
        <v>1.0</v>
      </c>
      <c r="EO25" s="42">
        <v>3</v>
      </c>
      <c r="EP25" s="43">
        <v>3</v>
      </c>
      <c r="EQ25" s="48">
        <v>7.8</v>
      </c>
      <c r="ER25" s="602">
        <v>5</v>
      </c>
      <c r="ES25" s="602"/>
      <c r="ET25" s="28">
        <f t="shared" si="79"/>
        <v>6.1</v>
      </c>
      <c r="EU25" s="29">
        <f t="shared" si="80"/>
        <v>6.1</v>
      </c>
      <c r="EV25" s="501" t="str">
        <f t="shared" si="81"/>
        <v>6.1</v>
      </c>
      <c r="EW25" s="30" t="str">
        <f t="shared" si="82"/>
        <v>C</v>
      </c>
      <c r="EX25" s="31">
        <f t="shared" si="83"/>
        <v>2</v>
      </c>
      <c r="EY25" s="31" t="str">
        <f t="shared" si="84"/>
        <v>2.0</v>
      </c>
      <c r="EZ25" s="42">
        <v>2</v>
      </c>
      <c r="FA25" s="43">
        <v>2</v>
      </c>
      <c r="FB25" s="694">
        <f t="shared" si="85"/>
        <v>15</v>
      </c>
      <c r="FC25" s="695">
        <f t="shared" si="86"/>
        <v>2</v>
      </c>
      <c r="FD25" s="696" t="str">
        <f t="shared" si="87"/>
        <v>2.00</v>
      </c>
      <c r="FE25" s="697" t="str">
        <f t="shared" si="88"/>
        <v>Lên lớp</v>
      </c>
      <c r="FF25" s="698">
        <f t="shared" si="89"/>
        <v>32</v>
      </c>
      <c r="FG25" s="695">
        <f t="shared" si="90"/>
        <v>2.28125</v>
      </c>
      <c r="FH25" s="696" t="str">
        <f t="shared" si="91"/>
        <v>2.28</v>
      </c>
      <c r="FI25" s="699">
        <f t="shared" si="92"/>
        <v>32</v>
      </c>
      <c r="FJ25" s="700">
        <f t="shared" si="93"/>
        <v>6.4562499999999989</v>
      </c>
      <c r="FK25" s="701">
        <f t="shared" si="94"/>
        <v>2.28125</v>
      </c>
      <c r="FL25" s="738" t="str">
        <f t="shared" si="95"/>
        <v>Lên lớp</v>
      </c>
      <c r="FM25" s="903"/>
      <c r="FN25" s="867">
        <v>6.2</v>
      </c>
      <c r="FO25" s="958">
        <v>6</v>
      </c>
      <c r="FP25" s="955"/>
      <c r="FQ25" s="827">
        <f t="shared" si="96"/>
        <v>6.1</v>
      </c>
      <c r="FR25" s="839">
        <f t="shared" si="97"/>
        <v>6.1</v>
      </c>
      <c r="FS25" s="845" t="str">
        <f t="shared" si="98"/>
        <v>6.1</v>
      </c>
      <c r="FT25" s="841" t="str">
        <f t="shared" si="99"/>
        <v>C</v>
      </c>
      <c r="FU25" s="842">
        <f t="shared" si="100"/>
        <v>2</v>
      </c>
      <c r="FV25" s="842" t="str">
        <f t="shared" si="101"/>
        <v>2.0</v>
      </c>
      <c r="FW25" s="846">
        <v>3</v>
      </c>
      <c r="FX25" s="844">
        <v>3</v>
      </c>
      <c r="FY25" s="865">
        <v>5.4</v>
      </c>
      <c r="FZ25" s="908">
        <v>7</v>
      </c>
      <c r="GA25" s="37"/>
      <c r="GB25" s="827">
        <f t="shared" si="102"/>
        <v>6.4</v>
      </c>
      <c r="GC25" s="839">
        <f t="shared" si="103"/>
        <v>6.4</v>
      </c>
      <c r="GD25" s="845" t="str">
        <f t="shared" si="104"/>
        <v>6.4</v>
      </c>
      <c r="GE25" s="841" t="str">
        <f t="shared" si="105"/>
        <v>C</v>
      </c>
      <c r="GF25" s="842">
        <f t="shared" si="106"/>
        <v>2</v>
      </c>
      <c r="GG25" s="842" t="str">
        <f t="shared" si="107"/>
        <v>2.0</v>
      </c>
      <c r="GH25" s="846">
        <v>3</v>
      </c>
      <c r="GI25" s="844">
        <v>3</v>
      </c>
      <c r="GJ25" s="197">
        <v>5.7</v>
      </c>
      <c r="GK25" s="164">
        <v>6</v>
      </c>
      <c r="GL25" s="164"/>
      <c r="GM25" s="827">
        <f t="shared" si="108"/>
        <v>5.9</v>
      </c>
      <c r="GN25" s="839">
        <f t="shared" si="109"/>
        <v>5.9</v>
      </c>
      <c r="GO25" s="845" t="str">
        <f t="shared" si="110"/>
        <v>5.9</v>
      </c>
      <c r="GP25" s="841" t="str">
        <f t="shared" si="111"/>
        <v>C</v>
      </c>
      <c r="GQ25" s="842">
        <f t="shared" si="112"/>
        <v>2</v>
      </c>
      <c r="GR25" s="842" t="str">
        <f t="shared" si="113"/>
        <v>2.0</v>
      </c>
      <c r="GS25" s="846">
        <v>4</v>
      </c>
      <c r="GT25" s="844">
        <v>4</v>
      </c>
      <c r="GU25" s="865">
        <v>5.2</v>
      </c>
      <c r="GV25" s="908">
        <v>5</v>
      </c>
      <c r="GW25" s="37"/>
      <c r="GX25" s="827">
        <f t="shared" si="114"/>
        <v>5.0999999999999996</v>
      </c>
      <c r="GY25" s="839">
        <f t="shared" si="115"/>
        <v>5.0999999999999996</v>
      </c>
      <c r="GZ25" s="845" t="str">
        <f t="shared" si="116"/>
        <v>5.1</v>
      </c>
      <c r="HA25" s="841" t="str">
        <f t="shared" si="117"/>
        <v>D+</v>
      </c>
      <c r="HB25" s="842">
        <f t="shared" si="118"/>
        <v>1.5</v>
      </c>
      <c r="HC25" s="842" t="str">
        <f t="shared" si="119"/>
        <v>1.5</v>
      </c>
      <c r="HD25" s="846">
        <v>4</v>
      </c>
      <c r="HE25" s="844">
        <v>4</v>
      </c>
      <c r="HF25" s="146">
        <v>5.6</v>
      </c>
      <c r="HG25" s="164">
        <v>5</v>
      </c>
      <c r="HH25" s="37"/>
      <c r="HI25" s="28">
        <f t="shared" si="120"/>
        <v>5.2</v>
      </c>
      <c r="HJ25" s="29">
        <f t="shared" si="121"/>
        <v>5.2</v>
      </c>
      <c r="HK25" s="501" t="str">
        <f t="shared" si="122"/>
        <v>5.2</v>
      </c>
      <c r="HL25" s="30" t="str">
        <f t="shared" si="123"/>
        <v>D+</v>
      </c>
      <c r="HM25" s="31">
        <f t="shared" si="124"/>
        <v>1.5</v>
      </c>
      <c r="HN25" s="31" t="str">
        <f t="shared" si="125"/>
        <v>1.5</v>
      </c>
      <c r="HO25" s="42">
        <v>4</v>
      </c>
      <c r="HP25" s="43">
        <v>4</v>
      </c>
      <c r="HQ25" s="867">
        <v>5.5</v>
      </c>
      <c r="HR25" s="958">
        <v>5</v>
      </c>
      <c r="HS25" s="736"/>
      <c r="HT25" s="827">
        <f t="shared" si="126"/>
        <v>5.2</v>
      </c>
      <c r="HU25" s="839">
        <f t="shared" si="127"/>
        <v>5.2</v>
      </c>
      <c r="HV25" s="845" t="str">
        <f t="shared" si="128"/>
        <v>5.2</v>
      </c>
      <c r="HW25" s="841" t="str">
        <f t="shared" si="129"/>
        <v>D+</v>
      </c>
      <c r="HX25" s="842">
        <f t="shared" si="130"/>
        <v>1.5</v>
      </c>
      <c r="HY25" s="842" t="str">
        <f t="shared" si="131"/>
        <v>1.5</v>
      </c>
      <c r="HZ25" s="846">
        <v>5</v>
      </c>
      <c r="IA25" s="844">
        <v>5</v>
      </c>
      <c r="IB25" s="767">
        <f t="shared" si="132"/>
        <v>23</v>
      </c>
      <c r="IC25" s="82">
        <f t="shared" si="133"/>
        <v>1.7173913043478262</v>
      </c>
      <c r="ID25" s="83" t="str">
        <f t="shared" si="134"/>
        <v>1.72</v>
      </c>
    </row>
    <row r="26" spans="1:238" x14ac:dyDescent="0.3">
      <c r="A26" s="3">
        <v>26</v>
      </c>
      <c r="B26" s="293" t="s">
        <v>304</v>
      </c>
      <c r="C26" s="293" t="s">
        <v>329</v>
      </c>
      <c r="D26" s="289" t="s">
        <v>357</v>
      </c>
      <c r="E26" s="287" t="s">
        <v>32</v>
      </c>
      <c r="F26" s="276"/>
      <c r="G26" s="288" t="s">
        <v>385</v>
      </c>
      <c r="H26" s="276" t="s">
        <v>23</v>
      </c>
      <c r="I26" s="276" t="s">
        <v>301</v>
      </c>
      <c r="J26" s="169">
        <v>6.6</v>
      </c>
      <c r="K26" s="1" t="str">
        <f t="shared" si="7"/>
        <v>C+</v>
      </c>
      <c r="L26" s="2">
        <f t="shared" si="8"/>
        <v>2.5</v>
      </c>
      <c r="M26" s="170" t="str">
        <f t="shared" si="9"/>
        <v>2.5</v>
      </c>
      <c r="N26" s="665">
        <v>6.3</v>
      </c>
      <c r="O26" s="1" t="str">
        <f t="shared" si="10"/>
        <v>C</v>
      </c>
      <c r="P26" s="2">
        <f t="shared" si="11"/>
        <v>2</v>
      </c>
      <c r="Q26" s="170" t="str">
        <f t="shared" si="12"/>
        <v>2.0</v>
      </c>
      <c r="R26" s="408">
        <v>8.5</v>
      </c>
      <c r="S26" s="45">
        <v>9</v>
      </c>
      <c r="T26" s="45"/>
      <c r="U26" s="28">
        <f t="shared" si="13"/>
        <v>8.8000000000000007</v>
      </c>
      <c r="V26" s="29">
        <f t="shared" si="14"/>
        <v>8.8000000000000007</v>
      </c>
      <c r="W26" s="325" t="str">
        <f t="shared" si="15"/>
        <v>8.8</v>
      </c>
      <c r="X26" s="30" t="str">
        <f t="shared" si="16"/>
        <v>A</v>
      </c>
      <c r="Y26" s="31">
        <f t="shared" si="17"/>
        <v>4</v>
      </c>
      <c r="Z26" s="31" t="str">
        <f t="shared" si="18"/>
        <v>4.0</v>
      </c>
      <c r="AA26" s="42">
        <v>4</v>
      </c>
      <c r="AB26" s="43">
        <v>4</v>
      </c>
      <c r="AC26" s="180">
        <v>8.3000000000000007</v>
      </c>
      <c r="AD26" s="55">
        <v>7</v>
      </c>
      <c r="AE26" s="55"/>
      <c r="AF26" s="28">
        <f t="shared" si="19"/>
        <v>7.5</v>
      </c>
      <c r="AG26" s="29">
        <f t="shared" si="20"/>
        <v>7.5</v>
      </c>
      <c r="AH26" s="325" t="str">
        <f t="shared" si="21"/>
        <v>7.5</v>
      </c>
      <c r="AI26" s="30" t="str">
        <f t="shared" si="22"/>
        <v>B</v>
      </c>
      <c r="AJ26" s="31">
        <f t="shared" si="23"/>
        <v>3</v>
      </c>
      <c r="AK26" s="31" t="str">
        <f t="shared" si="24"/>
        <v>3.0</v>
      </c>
      <c r="AL26" s="42">
        <v>2</v>
      </c>
      <c r="AM26" s="43">
        <v>2</v>
      </c>
      <c r="AN26" s="188">
        <v>8.3000000000000007</v>
      </c>
      <c r="AO26" s="73">
        <v>8</v>
      </c>
      <c r="AP26" s="73"/>
      <c r="AQ26" s="28">
        <f t="shared" si="25"/>
        <v>8.1</v>
      </c>
      <c r="AR26" s="29">
        <f t="shared" si="26"/>
        <v>8.1</v>
      </c>
      <c r="AS26" s="325" t="str">
        <f t="shared" si="27"/>
        <v>8.1</v>
      </c>
      <c r="AT26" s="30" t="str">
        <f t="shared" si="28"/>
        <v>B+</v>
      </c>
      <c r="AU26" s="31">
        <f t="shared" si="29"/>
        <v>3.5</v>
      </c>
      <c r="AV26" s="31" t="str">
        <f t="shared" si="30"/>
        <v>3.5</v>
      </c>
      <c r="AW26" s="42">
        <v>2</v>
      </c>
      <c r="AX26" s="43">
        <v>2</v>
      </c>
      <c r="AY26" s="188">
        <v>7</v>
      </c>
      <c r="AZ26" s="65">
        <v>6</v>
      </c>
      <c r="BA26" s="65"/>
      <c r="BB26" s="28">
        <f t="shared" si="31"/>
        <v>6.4</v>
      </c>
      <c r="BC26" s="29">
        <f t="shared" si="32"/>
        <v>6.4</v>
      </c>
      <c r="BD26" s="325" t="str">
        <f t="shared" si="33"/>
        <v>6.4</v>
      </c>
      <c r="BE26" s="30" t="str">
        <f t="shared" si="34"/>
        <v>C</v>
      </c>
      <c r="BF26" s="31">
        <f t="shared" si="35"/>
        <v>2</v>
      </c>
      <c r="BG26" s="31" t="str">
        <f t="shared" si="36"/>
        <v>2.0</v>
      </c>
      <c r="BH26" s="42">
        <v>1</v>
      </c>
      <c r="BI26" s="43">
        <v>1</v>
      </c>
      <c r="BJ26" s="212">
        <v>8.1999999999999993</v>
      </c>
      <c r="BK26" s="109">
        <v>8</v>
      </c>
      <c r="BL26" s="109"/>
      <c r="BM26" s="225">
        <f t="shared" si="37"/>
        <v>8.1</v>
      </c>
      <c r="BN26" s="226">
        <f t="shared" si="38"/>
        <v>8.1</v>
      </c>
      <c r="BO26" s="342" t="str">
        <f t="shared" si="39"/>
        <v>8.1</v>
      </c>
      <c r="BP26" s="227" t="str">
        <f t="shared" si="0"/>
        <v>B+</v>
      </c>
      <c r="BQ26" s="226">
        <f t="shared" si="1"/>
        <v>3.5</v>
      </c>
      <c r="BR26" s="226" t="str">
        <f t="shared" si="2"/>
        <v>3.5</v>
      </c>
      <c r="BS26" s="157">
        <v>3</v>
      </c>
      <c r="BT26" s="43">
        <v>3</v>
      </c>
      <c r="BU26" s="411">
        <v>7</v>
      </c>
      <c r="BV26" s="147">
        <v>7</v>
      </c>
      <c r="BW26" s="493"/>
      <c r="BX26" s="225">
        <f t="shared" si="40"/>
        <v>7</v>
      </c>
      <c r="BY26" s="226">
        <f t="shared" si="41"/>
        <v>7</v>
      </c>
      <c r="BZ26" s="342" t="str">
        <f t="shared" si="42"/>
        <v>7.0</v>
      </c>
      <c r="CA26" s="227" t="str">
        <f t="shared" si="3"/>
        <v>B</v>
      </c>
      <c r="CB26" s="226">
        <f t="shared" si="4"/>
        <v>3</v>
      </c>
      <c r="CC26" s="226" t="str">
        <f t="shared" si="5"/>
        <v>3.0</v>
      </c>
      <c r="CD26" s="157">
        <v>3</v>
      </c>
      <c r="CE26" s="43">
        <v>3</v>
      </c>
      <c r="CF26" s="181">
        <v>7.6</v>
      </c>
      <c r="CG26" s="93">
        <v>7</v>
      </c>
      <c r="CH26" s="93"/>
      <c r="CI26" s="28">
        <f t="shared" si="43"/>
        <v>7.2</v>
      </c>
      <c r="CJ26" s="29">
        <f t="shared" si="44"/>
        <v>7.2</v>
      </c>
      <c r="CK26" s="325" t="str">
        <f t="shared" si="45"/>
        <v>7.2</v>
      </c>
      <c r="CL26" s="30" t="str">
        <f t="shared" si="46"/>
        <v>B</v>
      </c>
      <c r="CM26" s="31">
        <f t="shared" si="47"/>
        <v>3</v>
      </c>
      <c r="CN26" s="31" t="str">
        <f t="shared" si="6"/>
        <v>3.0</v>
      </c>
      <c r="CO26" s="42">
        <v>2</v>
      </c>
      <c r="CP26" s="43">
        <v>2</v>
      </c>
      <c r="CQ26" s="84">
        <f t="shared" si="48"/>
        <v>17</v>
      </c>
      <c r="CR26" s="87">
        <f t="shared" si="49"/>
        <v>3.3235294117647061</v>
      </c>
      <c r="CS26" s="88" t="str">
        <f t="shared" si="50"/>
        <v>3.32</v>
      </c>
      <c r="CT26" s="64" t="str">
        <f t="shared" si="51"/>
        <v>Lên lớp</v>
      </c>
      <c r="CU26" s="128">
        <f t="shared" si="52"/>
        <v>17</v>
      </c>
      <c r="CV26" s="129">
        <f t="shared" si="53"/>
        <v>3.3235294117647061</v>
      </c>
      <c r="CW26" s="64" t="str">
        <f t="shared" si="54"/>
        <v>Lên lớp</v>
      </c>
      <c r="CX26" s="504"/>
      <c r="CY26" s="48">
        <v>7.5</v>
      </c>
      <c r="CZ26" s="70">
        <v>9</v>
      </c>
      <c r="DA26" s="70"/>
      <c r="DB26" s="28">
        <f t="shared" si="55"/>
        <v>8.4</v>
      </c>
      <c r="DC26" s="29">
        <f t="shared" si="56"/>
        <v>8.4</v>
      </c>
      <c r="DD26" s="501" t="str">
        <f t="shared" si="57"/>
        <v>8.4</v>
      </c>
      <c r="DE26" s="30" t="str">
        <f t="shared" si="58"/>
        <v>B+</v>
      </c>
      <c r="DF26" s="31">
        <f t="shared" si="59"/>
        <v>3.5</v>
      </c>
      <c r="DG26" s="31" t="str">
        <f t="shared" si="60"/>
        <v>3.5</v>
      </c>
      <c r="DH26" s="42">
        <v>4</v>
      </c>
      <c r="DI26" s="43">
        <v>4</v>
      </c>
      <c r="DJ26" s="48">
        <v>7</v>
      </c>
      <c r="DK26" s="55">
        <v>6</v>
      </c>
      <c r="DL26" s="55"/>
      <c r="DM26" s="28">
        <f t="shared" si="61"/>
        <v>6.4</v>
      </c>
      <c r="DN26" s="29">
        <f t="shared" si="62"/>
        <v>6.4</v>
      </c>
      <c r="DO26" s="501" t="str">
        <f t="shared" si="63"/>
        <v>6.4</v>
      </c>
      <c r="DP26" s="30" t="str">
        <f t="shared" si="64"/>
        <v>C</v>
      </c>
      <c r="DQ26" s="31">
        <f t="shared" si="65"/>
        <v>2</v>
      </c>
      <c r="DR26" s="31" t="str">
        <f t="shared" si="66"/>
        <v>2.0</v>
      </c>
      <c r="DS26" s="42">
        <v>2</v>
      </c>
      <c r="DT26" s="43">
        <v>2</v>
      </c>
      <c r="DU26" s="48">
        <v>6.7</v>
      </c>
      <c r="DV26" s="55">
        <v>5</v>
      </c>
      <c r="DW26" s="55"/>
      <c r="DX26" s="28">
        <f t="shared" si="67"/>
        <v>5.7</v>
      </c>
      <c r="DY26" s="29">
        <f t="shared" si="68"/>
        <v>5.7</v>
      </c>
      <c r="DZ26" s="501" t="str">
        <f t="shared" si="69"/>
        <v>5.7</v>
      </c>
      <c r="EA26" s="30" t="str">
        <f t="shared" si="70"/>
        <v>C</v>
      </c>
      <c r="EB26" s="31">
        <f t="shared" si="71"/>
        <v>2</v>
      </c>
      <c r="EC26" s="31" t="str">
        <f t="shared" si="72"/>
        <v>2.0</v>
      </c>
      <c r="ED26" s="42">
        <v>4</v>
      </c>
      <c r="EE26" s="43">
        <v>4</v>
      </c>
      <c r="EF26" s="48">
        <v>8.1999999999999993</v>
      </c>
      <c r="EG26" s="70">
        <v>8</v>
      </c>
      <c r="EH26" s="70"/>
      <c r="EI26" s="28">
        <f t="shared" si="73"/>
        <v>8.1</v>
      </c>
      <c r="EJ26" s="29">
        <f t="shared" si="74"/>
        <v>8.1</v>
      </c>
      <c r="EK26" s="501" t="str">
        <f t="shared" si="75"/>
        <v>8.1</v>
      </c>
      <c r="EL26" s="30" t="str">
        <f t="shared" si="76"/>
        <v>B+</v>
      </c>
      <c r="EM26" s="31">
        <f t="shared" si="77"/>
        <v>3.5</v>
      </c>
      <c r="EN26" s="31" t="str">
        <f t="shared" si="78"/>
        <v>3.5</v>
      </c>
      <c r="EO26" s="42">
        <v>3</v>
      </c>
      <c r="EP26" s="43">
        <v>3</v>
      </c>
      <c r="EQ26" s="48">
        <v>9.5</v>
      </c>
      <c r="ER26" s="602">
        <v>9</v>
      </c>
      <c r="ES26" s="602"/>
      <c r="ET26" s="28">
        <f t="shared" si="79"/>
        <v>9.1999999999999993</v>
      </c>
      <c r="EU26" s="29">
        <f t="shared" si="80"/>
        <v>9.1999999999999993</v>
      </c>
      <c r="EV26" s="501" t="str">
        <f t="shared" si="81"/>
        <v>9.2</v>
      </c>
      <c r="EW26" s="30" t="str">
        <f t="shared" si="82"/>
        <v>A</v>
      </c>
      <c r="EX26" s="31">
        <f t="shared" si="83"/>
        <v>4</v>
      </c>
      <c r="EY26" s="31" t="str">
        <f t="shared" si="84"/>
        <v>4.0</v>
      </c>
      <c r="EZ26" s="42">
        <v>2</v>
      </c>
      <c r="FA26" s="43">
        <v>2</v>
      </c>
      <c r="FB26" s="694">
        <f t="shared" si="85"/>
        <v>15</v>
      </c>
      <c r="FC26" s="695">
        <f t="shared" si="86"/>
        <v>2.9666666666666668</v>
      </c>
      <c r="FD26" s="696" t="str">
        <f t="shared" si="87"/>
        <v>2.97</v>
      </c>
      <c r="FE26" s="697" t="str">
        <f t="shared" si="88"/>
        <v>Lên lớp</v>
      </c>
      <c r="FF26" s="698">
        <f t="shared" si="89"/>
        <v>32</v>
      </c>
      <c r="FG26" s="695">
        <f t="shared" si="90"/>
        <v>3.15625</v>
      </c>
      <c r="FH26" s="696" t="str">
        <f t="shared" si="91"/>
        <v>3.16</v>
      </c>
      <c r="FI26" s="699">
        <f t="shared" si="92"/>
        <v>32</v>
      </c>
      <c r="FJ26" s="700">
        <f t="shared" si="93"/>
        <v>7.6375000000000011</v>
      </c>
      <c r="FK26" s="701">
        <f t="shared" si="94"/>
        <v>3.15625</v>
      </c>
      <c r="FL26" s="738" t="str">
        <f t="shared" si="95"/>
        <v>Lên lớp</v>
      </c>
      <c r="FM26" s="903"/>
      <c r="FN26" s="867">
        <v>8.8000000000000007</v>
      </c>
      <c r="FO26" s="958">
        <v>8</v>
      </c>
      <c r="FP26" s="955"/>
      <c r="FQ26" s="827">
        <f t="shared" si="96"/>
        <v>8.3000000000000007</v>
      </c>
      <c r="FR26" s="839">
        <f t="shared" si="97"/>
        <v>8.3000000000000007</v>
      </c>
      <c r="FS26" s="845" t="str">
        <f t="shared" si="98"/>
        <v>8.3</v>
      </c>
      <c r="FT26" s="841" t="str">
        <f t="shared" si="99"/>
        <v>B+</v>
      </c>
      <c r="FU26" s="842">
        <f t="shared" si="100"/>
        <v>3.5</v>
      </c>
      <c r="FV26" s="842" t="str">
        <f t="shared" si="101"/>
        <v>3.5</v>
      </c>
      <c r="FW26" s="846">
        <v>3</v>
      </c>
      <c r="FX26" s="844">
        <v>3</v>
      </c>
      <c r="FY26" s="865">
        <v>6.8</v>
      </c>
      <c r="FZ26" s="908">
        <v>8</v>
      </c>
      <c r="GA26" s="37"/>
      <c r="GB26" s="827">
        <f t="shared" si="102"/>
        <v>7.5</v>
      </c>
      <c r="GC26" s="839">
        <f t="shared" si="103"/>
        <v>7.5</v>
      </c>
      <c r="GD26" s="845" t="str">
        <f t="shared" si="104"/>
        <v>7.5</v>
      </c>
      <c r="GE26" s="841" t="str">
        <f t="shared" si="105"/>
        <v>B</v>
      </c>
      <c r="GF26" s="842">
        <f t="shared" si="106"/>
        <v>3</v>
      </c>
      <c r="GG26" s="842" t="str">
        <f t="shared" si="107"/>
        <v>3.0</v>
      </c>
      <c r="GH26" s="846">
        <v>3</v>
      </c>
      <c r="GI26" s="844">
        <v>3</v>
      </c>
      <c r="GJ26" s="197">
        <v>9</v>
      </c>
      <c r="GK26" s="164">
        <v>9</v>
      </c>
      <c r="GL26" s="164"/>
      <c r="GM26" s="827">
        <f t="shared" si="108"/>
        <v>9</v>
      </c>
      <c r="GN26" s="839">
        <f t="shared" si="109"/>
        <v>9</v>
      </c>
      <c r="GO26" s="845" t="str">
        <f t="shared" si="110"/>
        <v>9.0</v>
      </c>
      <c r="GP26" s="841" t="str">
        <f t="shared" si="111"/>
        <v>A</v>
      </c>
      <c r="GQ26" s="842">
        <f t="shared" si="112"/>
        <v>4</v>
      </c>
      <c r="GR26" s="842" t="str">
        <f t="shared" si="113"/>
        <v>4.0</v>
      </c>
      <c r="GS26" s="846">
        <v>4</v>
      </c>
      <c r="GT26" s="844">
        <v>4</v>
      </c>
      <c r="GU26" s="865">
        <v>7</v>
      </c>
      <c r="GV26" s="908">
        <v>7</v>
      </c>
      <c r="GW26" s="37"/>
      <c r="GX26" s="827">
        <f t="shared" si="114"/>
        <v>7</v>
      </c>
      <c r="GY26" s="839">
        <f t="shared" si="115"/>
        <v>7</v>
      </c>
      <c r="GZ26" s="845" t="str">
        <f t="shared" si="116"/>
        <v>7.0</v>
      </c>
      <c r="HA26" s="841" t="str">
        <f t="shared" si="117"/>
        <v>B</v>
      </c>
      <c r="HB26" s="842">
        <f t="shared" si="118"/>
        <v>3</v>
      </c>
      <c r="HC26" s="842" t="str">
        <f t="shared" si="119"/>
        <v>3.0</v>
      </c>
      <c r="HD26" s="846">
        <v>4</v>
      </c>
      <c r="HE26" s="844">
        <v>4</v>
      </c>
      <c r="HF26" s="146">
        <v>7.1</v>
      </c>
      <c r="HG26" s="164">
        <v>8</v>
      </c>
      <c r="HH26" s="37"/>
      <c r="HI26" s="28">
        <f t="shared" si="120"/>
        <v>7.6</v>
      </c>
      <c r="HJ26" s="29">
        <f t="shared" si="121"/>
        <v>7.6</v>
      </c>
      <c r="HK26" s="501" t="str">
        <f t="shared" si="122"/>
        <v>7.6</v>
      </c>
      <c r="HL26" s="30" t="str">
        <f t="shared" si="123"/>
        <v>B</v>
      </c>
      <c r="HM26" s="31">
        <f t="shared" si="124"/>
        <v>3</v>
      </c>
      <c r="HN26" s="31" t="str">
        <f t="shared" si="125"/>
        <v>3.0</v>
      </c>
      <c r="HO26" s="42">
        <v>4</v>
      </c>
      <c r="HP26" s="43">
        <v>4</v>
      </c>
      <c r="HQ26" s="867">
        <v>8.4</v>
      </c>
      <c r="HR26" s="958">
        <v>8</v>
      </c>
      <c r="HS26" s="736"/>
      <c r="HT26" s="827">
        <f t="shared" si="126"/>
        <v>8.1999999999999993</v>
      </c>
      <c r="HU26" s="839">
        <f t="shared" si="127"/>
        <v>8.1999999999999993</v>
      </c>
      <c r="HV26" s="845" t="str">
        <f t="shared" si="128"/>
        <v>8.2</v>
      </c>
      <c r="HW26" s="841" t="str">
        <f t="shared" si="129"/>
        <v>B+</v>
      </c>
      <c r="HX26" s="842">
        <f t="shared" si="130"/>
        <v>3.5</v>
      </c>
      <c r="HY26" s="842" t="str">
        <f t="shared" si="131"/>
        <v>3.5</v>
      </c>
      <c r="HZ26" s="846">
        <v>5</v>
      </c>
      <c r="IA26" s="844">
        <v>5</v>
      </c>
      <c r="IB26" s="767">
        <f t="shared" si="132"/>
        <v>23</v>
      </c>
      <c r="IC26" s="82">
        <f t="shared" si="133"/>
        <v>3.347826086956522</v>
      </c>
      <c r="ID26" s="83" t="str">
        <f t="shared" si="134"/>
        <v>3.35</v>
      </c>
    </row>
    <row r="27" spans="1:238" x14ac:dyDescent="0.3">
      <c r="A27" s="3">
        <v>27</v>
      </c>
      <c r="B27" s="293" t="s">
        <v>304</v>
      </c>
      <c r="C27" s="293" t="s">
        <v>330</v>
      </c>
      <c r="D27" s="286" t="s">
        <v>358</v>
      </c>
      <c r="E27" s="287" t="s">
        <v>32</v>
      </c>
      <c r="F27" s="276"/>
      <c r="G27" s="288" t="s">
        <v>386</v>
      </c>
      <c r="H27" s="276" t="s">
        <v>23</v>
      </c>
      <c r="I27" s="276" t="s">
        <v>395</v>
      </c>
      <c r="J27" s="169">
        <v>6</v>
      </c>
      <c r="K27" s="1" t="str">
        <f t="shared" si="7"/>
        <v>C</v>
      </c>
      <c r="L27" s="2">
        <f t="shared" si="8"/>
        <v>2</v>
      </c>
      <c r="M27" s="170" t="str">
        <f t="shared" si="9"/>
        <v>2.0</v>
      </c>
      <c r="N27" s="665">
        <v>7.3</v>
      </c>
      <c r="O27" s="1" t="str">
        <f t="shared" si="10"/>
        <v>B</v>
      </c>
      <c r="P27" s="2">
        <f t="shared" si="11"/>
        <v>3</v>
      </c>
      <c r="Q27" s="170" t="str">
        <f t="shared" si="12"/>
        <v>3.0</v>
      </c>
      <c r="R27" s="408">
        <v>8.1999999999999993</v>
      </c>
      <c r="S27" s="45">
        <v>6</v>
      </c>
      <c r="T27" s="45"/>
      <c r="U27" s="28">
        <f t="shared" si="13"/>
        <v>6.9</v>
      </c>
      <c r="V27" s="29">
        <f t="shared" si="14"/>
        <v>6.9</v>
      </c>
      <c r="W27" s="325" t="str">
        <f t="shared" si="15"/>
        <v>6.9</v>
      </c>
      <c r="X27" s="30" t="str">
        <f t="shared" si="16"/>
        <v>C+</v>
      </c>
      <c r="Y27" s="31">
        <f t="shared" si="17"/>
        <v>2.5</v>
      </c>
      <c r="Z27" s="31" t="str">
        <f t="shared" si="18"/>
        <v>2.5</v>
      </c>
      <c r="AA27" s="42">
        <v>4</v>
      </c>
      <c r="AB27" s="43">
        <v>4</v>
      </c>
      <c r="AC27" s="180">
        <v>7.7</v>
      </c>
      <c r="AD27" s="55">
        <v>7</v>
      </c>
      <c r="AE27" s="55"/>
      <c r="AF27" s="28">
        <f t="shared" si="19"/>
        <v>7.3</v>
      </c>
      <c r="AG27" s="29">
        <f t="shared" si="20"/>
        <v>7.3</v>
      </c>
      <c r="AH27" s="325" t="str">
        <f t="shared" si="21"/>
        <v>7.3</v>
      </c>
      <c r="AI27" s="30" t="str">
        <f t="shared" si="22"/>
        <v>B</v>
      </c>
      <c r="AJ27" s="31">
        <f t="shared" si="23"/>
        <v>3</v>
      </c>
      <c r="AK27" s="31" t="str">
        <f t="shared" si="24"/>
        <v>3.0</v>
      </c>
      <c r="AL27" s="42">
        <v>2</v>
      </c>
      <c r="AM27" s="43">
        <v>2</v>
      </c>
      <c r="AN27" s="188">
        <v>8.3000000000000007</v>
      </c>
      <c r="AO27" s="73">
        <v>8</v>
      </c>
      <c r="AP27" s="73"/>
      <c r="AQ27" s="28">
        <f t="shared" si="25"/>
        <v>8.1</v>
      </c>
      <c r="AR27" s="29">
        <f t="shared" si="26"/>
        <v>8.1</v>
      </c>
      <c r="AS27" s="325" t="str">
        <f t="shared" si="27"/>
        <v>8.1</v>
      </c>
      <c r="AT27" s="30" t="str">
        <f t="shared" si="28"/>
        <v>B+</v>
      </c>
      <c r="AU27" s="31">
        <f t="shared" si="29"/>
        <v>3.5</v>
      </c>
      <c r="AV27" s="31" t="str">
        <f t="shared" si="30"/>
        <v>3.5</v>
      </c>
      <c r="AW27" s="42">
        <v>2</v>
      </c>
      <c r="AX27" s="43">
        <v>2</v>
      </c>
      <c r="AY27" s="188">
        <v>8</v>
      </c>
      <c r="AZ27" s="65">
        <v>4</v>
      </c>
      <c r="BA27" s="65"/>
      <c r="BB27" s="28">
        <f t="shared" si="31"/>
        <v>5.6</v>
      </c>
      <c r="BC27" s="29">
        <f t="shared" si="32"/>
        <v>5.6</v>
      </c>
      <c r="BD27" s="325" t="str">
        <f t="shared" si="33"/>
        <v>5.6</v>
      </c>
      <c r="BE27" s="30" t="str">
        <f t="shared" si="34"/>
        <v>C</v>
      </c>
      <c r="BF27" s="31">
        <f t="shared" si="35"/>
        <v>2</v>
      </c>
      <c r="BG27" s="31" t="str">
        <f t="shared" si="36"/>
        <v>2.0</v>
      </c>
      <c r="BH27" s="42">
        <v>1</v>
      </c>
      <c r="BI27" s="43">
        <v>1</v>
      </c>
      <c r="BJ27" s="212">
        <v>7.8</v>
      </c>
      <c r="BK27" s="109">
        <v>8</v>
      </c>
      <c r="BL27" s="109"/>
      <c r="BM27" s="225">
        <f t="shared" si="37"/>
        <v>7.9</v>
      </c>
      <c r="BN27" s="226">
        <f t="shared" si="38"/>
        <v>7.9</v>
      </c>
      <c r="BO27" s="342" t="str">
        <f t="shared" si="39"/>
        <v>7.9</v>
      </c>
      <c r="BP27" s="227" t="str">
        <f t="shared" si="0"/>
        <v>B</v>
      </c>
      <c r="BQ27" s="226">
        <f t="shared" si="1"/>
        <v>3</v>
      </c>
      <c r="BR27" s="226" t="str">
        <f t="shared" si="2"/>
        <v>3.0</v>
      </c>
      <c r="BS27" s="157">
        <v>3</v>
      </c>
      <c r="BT27" s="43">
        <v>3</v>
      </c>
      <c r="BU27" s="411">
        <v>8</v>
      </c>
      <c r="BV27" s="147">
        <v>6</v>
      </c>
      <c r="BW27" s="493"/>
      <c r="BX27" s="225">
        <f t="shared" si="40"/>
        <v>6.8</v>
      </c>
      <c r="BY27" s="226">
        <f t="shared" si="41"/>
        <v>6.8</v>
      </c>
      <c r="BZ27" s="342" t="str">
        <f t="shared" si="42"/>
        <v>6.8</v>
      </c>
      <c r="CA27" s="227" t="str">
        <f t="shared" si="3"/>
        <v>C+</v>
      </c>
      <c r="CB27" s="226">
        <f t="shared" si="4"/>
        <v>2.5</v>
      </c>
      <c r="CC27" s="226" t="str">
        <f t="shared" si="5"/>
        <v>2.5</v>
      </c>
      <c r="CD27" s="157">
        <v>3</v>
      </c>
      <c r="CE27" s="43">
        <v>3</v>
      </c>
      <c r="CF27" s="181">
        <v>6.6</v>
      </c>
      <c r="CG27" s="93">
        <v>7</v>
      </c>
      <c r="CH27" s="93"/>
      <c r="CI27" s="28">
        <f t="shared" si="43"/>
        <v>6.8</v>
      </c>
      <c r="CJ27" s="29">
        <f t="shared" si="44"/>
        <v>6.8</v>
      </c>
      <c r="CK27" s="325" t="str">
        <f t="shared" si="45"/>
        <v>6.8</v>
      </c>
      <c r="CL27" s="30" t="str">
        <f t="shared" si="46"/>
        <v>C+</v>
      </c>
      <c r="CM27" s="31">
        <f t="shared" si="47"/>
        <v>2.5</v>
      </c>
      <c r="CN27" s="31" t="str">
        <f t="shared" si="6"/>
        <v>2.5</v>
      </c>
      <c r="CO27" s="42">
        <v>2</v>
      </c>
      <c r="CP27" s="43">
        <v>2</v>
      </c>
      <c r="CQ27" s="84">
        <f t="shared" si="48"/>
        <v>17</v>
      </c>
      <c r="CR27" s="87">
        <f t="shared" si="49"/>
        <v>2.7352941176470589</v>
      </c>
      <c r="CS27" s="88" t="str">
        <f t="shared" si="50"/>
        <v>2.74</v>
      </c>
      <c r="CT27" s="64" t="str">
        <f t="shared" si="51"/>
        <v>Lên lớp</v>
      </c>
      <c r="CU27" s="128">
        <f t="shared" si="52"/>
        <v>17</v>
      </c>
      <c r="CV27" s="129">
        <f t="shared" si="53"/>
        <v>2.7352941176470589</v>
      </c>
      <c r="CW27" s="64" t="str">
        <f t="shared" si="54"/>
        <v>Lên lớp</v>
      </c>
      <c r="CX27" s="504"/>
      <c r="CY27" s="48">
        <v>7.5</v>
      </c>
      <c r="CZ27" s="70">
        <v>9</v>
      </c>
      <c r="DA27" s="70"/>
      <c r="DB27" s="28">
        <f t="shared" si="55"/>
        <v>8.4</v>
      </c>
      <c r="DC27" s="29">
        <f t="shared" si="56"/>
        <v>8.4</v>
      </c>
      <c r="DD27" s="501" t="str">
        <f t="shared" si="57"/>
        <v>8.4</v>
      </c>
      <c r="DE27" s="30" t="str">
        <f t="shared" si="58"/>
        <v>B+</v>
      </c>
      <c r="DF27" s="31">
        <f t="shared" si="59"/>
        <v>3.5</v>
      </c>
      <c r="DG27" s="31" t="str">
        <f t="shared" si="60"/>
        <v>3.5</v>
      </c>
      <c r="DH27" s="42">
        <v>4</v>
      </c>
      <c r="DI27" s="43">
        <v>4</v>
      </c>
      <c r="DJ27" s="48">
        <v>6.2</v>
      </c>
      <c r="DK27" s="55">
        <v>8</v>
      </c>
      <c r="DL27" s="55"/>
      <c r="DM27" s="28">
        <f t="shared" si="61"/>
        <v>7.3</v>
      </c>
      <c r="DN27" s="29">
        <f t="shared" si="62"/>
        <v>7.3</v>
      </c>
      <c r="DO27" s="501" t="str">
        <f t="shared" si="63"/>
        <v>7.3</v>
      </c>
      <c r="DP27" s="30" t="str">
        <f t="shared" si="64"/>
        <v>B</v>
      </c>
      <c r="DQ27" s="31">
        <f t="shared" si="65"/>
        <v>3</v>
      </c>
      <c r="DR27" s="31" t="str">
        <f t="shared" si="66"/>
        <v>3.0</v>
      </c>
      <c r="DS27" s="42">
        <v>2</v>
      </c>
      <c r="DT27" s="43">
        <v>2</v>
      </c>
      <c r="DU27" s="48">
        <v>6.8</v>
      </c>
      <c r="DV27" s="55">
        <v>6</v>
      </c>
      <c r="DW27" s="55"/>
      <c r="DX27" s="28">
        <f t="shared" si="67"/>
        <v>6.3</v>
      </c>
      <c r="DY27" s="29">
        <f t="shared" si="68"/>
        <v>6.3</v>
      </c>
      <c r="DZ27" s="501" t="str">
        <f t="shared" si="69"/>
        <v>6.3</v>
      </c>
      <c r="EA27" s="30" t="str">
        <f t="shared" si="70"/>
        <v>C</v>
      </c>
      <c r="EB27" s="31">
        <f t="shared" si="71"/>
        <v>2</v>
      </c>
      <c r="EC27" s="31" t="str">
        <f t="shared" si="72"/>
        <v>2.0</v>
      </c>
      <c r="ED27" s="42">
        <v>4</v>
      </c>
      <c r="EE27" s="43">
        <v>4</v>
      </c>
      <c r="EF27" s="48">
        <v>8.1999999999999993</v>
      </c>
      <c r="EG27" s="70">
        <v>8</v>
      </c>
      <c r="EH27" s="70"/>
      <c r="EI27" s="28">
        <f t="shared" si="73"/>
        <v>8.1</v>
      </c>
      <c r="EJ27" s="29">
        <f t="shared" si="74"/>
        <v>8.1</v>
      </c>
      <c r="EK27" s="501" t="str">
        <f t="shared" si="75"/>
        <v>8.1</v>
      </c>
      <c r="EL27" s="30" t="str">
        <f t="shared" si="76"/>
        <v>B+</v>
      </c>
      <c r="EM27" s="31">
        <f t="shared" si="77"/>
        <v>3.5</v>
      </c>
      <c r="EN27" s="31" t="str">
        <f t="shared" si="78"/>
        <v>3.5</v>
      </c>
      <c r="EO27" s="42">
        <v>3</v>
      </c>
      <c r="EP27" s="43">
        <v>3</v>
      </c>
      <c r="EQ27" s="48">
        <v>8.5</v>
      </c>
      <c r="ER27" s="602">
        <v>9</v>
      </c>
      <c r="ES27" s="602"/>
      <c r="ET27" s="28">
        <f t="shared" si="79"/>
        <v>8.8000000000000007</v>
      </c>
      <c r="EU27" s="29">
        <f t="shared" si="80"/>
        <v>8.8000000000000007</v>
      </c>
      <c r="EV27" s="501" t="str">
        <f t="shared" si="81"/>
        <v>8.8</v>
      </c>
      <c r="EW27" s="30" t="str">
        <f t="shared" si="82"/>
        <v>A</v>
      </c>
      <c r="EX27" s="31">
        <f t="shared" si="83"/>
        <v>4</v>
      </c>
      <c r="EY27" s="31" t="str">
        <f t="shared" si="84"/>
        <v>4.0</v>
      </c>
      <c r="EZ27" s="42">
        <v>2</v>
      </c>
      <c r="FA27" s="43">
        <v>2</v>
      </c>
      <c r="FB27" s="694">
        <f t="shared" si="85"/>
        <v>15</v>
      </c>
      <c r="FC27" s="695">
        <f t="shared" si="86"/>
        <v>3.1</v>
      </c>
      <c r="FD27" s="696" t="str">
        <f t="shared" si="87"/>
        <v>3.10</v>
      </c>
      <c r="FE27" s="697" t="str">
        <f t="shared" si="88"/>
        <v>Lên lớp</v>
      </c>
      <c r="FF27" s="698">
        <f t="shared" si="89"/>
        <v>32</v>
      </c>
      <c r="FG27" s="695">
        <f t="shared" si="90"/>
        <v>2.90625</v>
      </c>
      <c r="FH27" s="696" t="str">
        <f t="shared" si="91"/>
        <v>2.91</v>
      </c>
      <c r="FI27" s="699">
        <f t="shared" si="92"/>
        <v>32</v>
      </c>
      <c r="FJ27" s="700">
        <f t="shared" si="93"/>
        <v>7.4062499999999991</v>
      </c>
      <c r="FK27" s="701">
        <f t="shared" si="94"/>
        <v>2.90625</v>
      </c>
      <c r="FL27" s="738" t="str">
        <f t="shared" si="95"/>
        <v>Lên lớp</v>
      </c>
      <c r="FM27" s="903"/>
      <c r="FN27" s="867">
        <v>8</v>
      </c>
      <c r="FO27" s="958">
        <v>7</v>
      </c>
      <c r="FP27" s="955"/>
      <c r="FQ27" s="827">
        <f t="shared" si="96"/>
        <v>7.4</v>
      </c>
      <c r="FR27" s="839">
        <f t="shared" si="97"/>
        <v>7.4</v>
      </c>
      <c r="FS27" s="845" t="str">
        <f t="shared" si="98"/>
        <v>7.4</v>
      </c>
      <c r="FT27" s="841" t="str">
        <f t="shared" si="99"/>
        <v>B</v>
      </c>
      <c r="FU27" s="842">
        <f t="shared" si="100"/>
        <v>3</v>
      </c>
      <c r="FV27" s="842" t="str">
        <f t="shared" si="101"/>
        <v>3.0</v>
      </c>
      <c r="FW27" s="846">
        <v>3</v>
      </c>
      <c r="FX27" s="844">
        <v>3</v>
      </c>
      <c r="FY27" s="865">
        <v>6.2</v>
      </c>
      <c r="FZ27" s="908">
        <v>7</v>
      </c>
      <c r="GA27" s="37"/>
      <c r="GB27" s="827">
        <f t="shared" si="102"/>
        <v>6.7</v>
      </c>
      <c r="GC27" s="839">
        <f t="shared" si="103"/>
        <v>6.7</v>
      </c>
      <c r="GD27" s="845" t="str">
        <f t="shared" si="104"/>
        <v>6.7</v>
      </c>
      <c r="GE27" s="841" t="str">
        <f t="shared" si="105"/>
        <v>C+</v>
      </c>
      <c r="GF27" s="842">
        <f t="shared" si="106"/>
        <v>2.5</v>
      </c>
      <c r="GG27" s="842" t="str">
        <f t="shared" si="107"/>
        <v>2.5</v>
      </c>
      <c r="GH27" s="846">
        <v>3</v>
      </c>
      <c r="GI27" s="844">
        <v>3</v>
      </c>
      <c r="GJ27" s="197">
        <v>8.1</v>
      </c>
      <c r="GK27" s="164">
        <v>8</v>
      </c>
      <c r="GL27" s="164"/>
      <c r="GM27" s="827">
        <f t="shared" si="108"/>
        <v>8</v>
      </c>
      <c r="GN27" s="839">
        <f t="shared" si="109"/>
        <v>8</v>
      </c>
      <c r="GO27" s="845" t="str">
        <f t="shared" si="110"/>
        <v>8.0</v>
      </c>
      <c r="GP27" s="841" t="str">
        <f t="shared" si="111"/>
        <v>B+</v>
      </c>
      <c r="GQ27" s="842">
        <f t="shared" si="112"/>
        <v>3.5</v>
      </c>
      <c r="GR27" s="842" t="str">
        <f t="shared" si="113"/>
        <v>3.5</v>
      </c>
      <c r="GS27" s="846">
        <v>4</v>
      </c>
      <c r="GT27" s="844">
        <v>4</v>
      </c>
      <c r="GU27" s="865">
        <v>6.2</v>
      </c>
      <c r="GV27" s="908">
        <v>6</v>
      </c>
      <c r="GW27" s="37"/>
      <c r="GX27" s="827">
        <f t="shared" si="114"/>
        <v>6.1</v>
      </c>
      <c r="GY27" s="839">
        <f t="shared" si="115"/>
        <v>6.1</v>
      </c>
      <c r="GZ27" s="845" t="str">
        <f t="shared" si="116"/>
        <v>6.1</v>
      </c>
      <c r="HA27" s="841" t="str">
        <f t="shared" si="117"/>
        <v>C</v>
      </c>
      <c r="HB27" s="842">
        <f t="shared" si="118"/>
        <v>2</v>
      </c>
      <c r="HC27" s="842" t="str">
        <f t="shared" si="119"/>
        <v>2.0</v>
      </c>
      <c r="HD27" s="846">
        <v>4</v>
      </c>
      <c r="HE27" s="844">
        <v>4</v>
      </c>
      <c r="HF27" s="146">
        <v>7.9</v>
      </c>
      <c r="HG27" s="164">
        <v>8</v>
      </c>
      <c r="HH27" s="37"/>
      <c r="HI27" s="28">
        <f t="shared" si="120"/>
        <v>8</v>
      </c>
      <c r="HJ27" s="29">
        <f t="shared" si="121"/>
        <v>8</v>
      </c>
      <c r="HK27" s="501" t="str">
        <f t="shared" si="122"/>
        <v>8.0</v>
      </c>
      <c r="HL27" s="30" t="str">
        <f t="shared" si="123"/>
        <v>B+</v>
      </c>
      <c r="HM27" s="31">
        <f t="shared" si="124"/>
        <v>3.5</v>
      </c>
      <c r="HN27" s="31" t="str">
        <f t="shared" si="125"/>
        <v>3.5</v>
      </c>
      <c r="HO27" s="42">
        <v>4</v>
      </c>
      <c r="HP27" s="43">
        <v>4</v>
      </c>
      <c r="HQ27" s="867">
        <v>7.6</v>
      </c>
      <c r="HR27" s="958">
        <v>8</v>
      </c>
      <c r="HS27" s="736"/>
      <c r="HT27" s="827">
        <f t="shared" si="126"/>
        <v>7.8</v>
      </c>
      <c r="HU27" s="839">
        <f t="shared" si="127"/>
        <v>7.8</v>
      </c>
      <c r="HV27" s="845" t="str">
        <f t="shared" si="128"/>
        <v>7.8</v>
      </c>
      <c r="HW27" s="841" t="str">
        <f t="shared" si="129"/>
        <v>B</v>
      </c>
      <c r="HX27" s="842">
        <f t="shared" si="130"/>
        <v>3</v>
      </c>
      <c r="HY27" s="842" t="str">
        <f t="shared" si="131"/>
        <v>3.0</v>
      </c>
      <c r="HZ27" s="846">
        <v>5</v>
      </c>
      <c r="IA27" s="844">
        <v>5</v>
      </c>
      <c r="IB27" s="767">
        <f t="shared" si="132"/>
        <v>23</v>
      </c>
      <c r="IC27" s="82">
        <f t="shared" si="133"/>
        <v>2.9347826086956523</v>
      </c>
      <c r="ID27" s="83" t="str">
        <f t="shared" si="134"/>
        <v>2.93</v>
      </c>
    </row>
    <row r="28" spans="1:238" x14ac:dyDescent="0.3">
      <c r="A28" s="3">
        <v>29</v>
      </c>
      <c r="B28" s="293" t="s">
        <v>304</v>
      </c>
      <c r="C28" s="293" t="s">
        <v>331</v>
      </c>
      <c r="D28" s="289" t="s">
        <v>359</v>
      </c>
      <c r="E28" s="287" t="s">
        <v>46</v>
      </c>
      <c r="F28" s="277"/>
      <c r="G28" s="274" t="s">
        <v>388</v>
      </c>
      <c r="H28" s="277" t="s">
        <v>169</v>
      </c>
      <c r="I28" s="277" t="s">
        <v>179</v>
      </c>
      <c r="J28" s="464">
        <v>5.4</v>
      </c>
      <c r="K28" s="465" t="str">
        <f t="shared" ref="K28:K34" si="135">IF(J28&gt;=8.5,"A",IF(J28&gt;=8,"B+",IF(J28&gt;=7,"B",IF(J28&gt;=6.5,"C+",IF(J28&gt;=5.5,"C",IF(J28&gt;=5,"D+",IF(J28&gt;=4,"D","F")))))))</f>
        <v>D+</v>
      </c>
      <c r="L28" s="466">
        <f t="shared" ref="L28:L34" si="136">IF(K28="A",4,IF(K28="B+",3.5,IF(K28="B",3,IF(K28="C+",2.5,IF(K28="C",2,IF(K28="D+",1.5,IF(K28="D",1,0)))))))</f>
        <v>1.5</v>
      </c>
      <c r="M28" s="468" t="str">
        <f t="shared" ref="M28:M34" si="137">TEXT(L28,"0.0")</f>
        <v>1.5</v>
      </c>
      <c r="N28" s="169">
        <v>6.7</v>
      </c>
      <c r="O28" s="472" t="str">
        <f t="shared" ref="O28:O34" si="138">IF(N28&gt;=8.5,"A",IF(N28&gt;=8,"B+",IF(N28&gt;=7,"B",IF(N28&gt;=6.5,"C+",IF(N28&gt;=5.5,"C",IF(N28&gt;=5,"D+",IF(N28&gt;=4,"D","F")))))))</f>
        <v>C+</v>
      </c>
      <c r="P28" s="466">
        <f t="shared" ref="P28:P34" si="139">IF(O28="A",4,IF(O28="B+",3.5,IF(O28="B",3,IF(O28="C+",2.5,IF(O28="C",2,IF(O28="D+",1.5,IF(O28="D",1,0)))))))</f>
        <v>2.5</v>
      </c>
      <c r="Q28" s="467" t="str">
        <f t="shared" ref="Q28:Q34" si="140">TEXT(P28,"0.0")</f>
        <v>2.5</v>
      </c>
      <c r="R28" s="408">
        <v>5.5</v>
      </c>
      <c r="S28" s="45">
        <v>7</v>
      </c>
      <c r="T28" s="45"/>
      <c r="U28" s="28">
        <f t="shared" si="13"/>
        <v>6.4</v>
      </c>
      <c r="V28" s="29">
        <f t="shared" si="14"/>
        <v>6.4</v>
      </c>
      <c r="W28" s="325" t="str">
        <f t="shared" si="15"/>
        <v>6.4</v>
      </c>
      <c r="X28" s="30" t="str">
        <f t="shared" si="16"/>
        <v>C</v>
      </c>
      <c r="Y28" s="31">
        <f t="shared" si="17"/>
        <v>2</v>
      </c>
      <c r="Z28" s="31" t="str">
        <f t="shared" si="18"/>
        <v>2.0</v>
      </c>
      <c r="AA28" s="42">
        <v>4</v>
      </c>
      <c r="AB28" s="43">
        <v>4</v>
      </c>
      <c r="AC28" s="48">
        <v>8.6999999999999993</v>
      </c>
      <c r="AD28" s="55">
        <v>0</v>
      </c>
      <c r="AE28" s="55">
        <v>7</v>
      </c>
      <c r="AF28" s="28">
        <f t="shared" si="19"/>
        <v>3.5</v>
      </c>
      <c r="AG28" s="29">
        <f t="shared" si="20"/>
        <v>7.7</v>
      </c>
      <c r="AH28" s="325" t="str">
        <f t="shared" si="21"/>
        <v>7.7</v>
      </c>
      <c r="AI28" s="30" t="str">
        <f t="shared" si="22"/>
        <v>B</v>
      </c>
      <c r="AJ28" s="31">
        <f t="shared" si="23"/>
        <v>3</v>
      </c>
      <c r="AK28" s="31" t="str">
        <f t="shared" ref="AK28:AK34" si="141">TEXT(AJ28,"0.0")</f>
        <v>3.0</v>
      </c>
      <c r="AL28" s="42">
        <v>2</v>
      </c>
      <c r="AM28" s="43">
        <v>2</v>
      </c>
      <c r="AN28" s="475">
        <v>7.7</v>
      </c>
      <c r="AO28" s="476">
        <v>7</v>
      </c>
      <c r="AP28" s="476"/>
      <c r="AQ28" s="28">
        <f t="shared" si="25"/>
        <v>7.3</v>
      </c>
      <c r="AR28" s="29">
        <f t="shared" si="26"/>
        <v>7.3</v>
      </c>
      <c r="AS28" s="325" t="str">
        <f t="shared" si="27"/>
        <v>7.3</v>
      </c>
      <c r="AT28" s="30" t="str">
        <f t="shared" si="28"/>
        <v>B</v>
      </c>
      <c r="AU28" s="31">
        <f t="shared" si="29"/>
        <v>3</v>
      </c>
      <c r="AV28" s="31" t="str">
        <f t="shared" si="30"/>
        <v>3.0</v>
      </c>
      <c r="AW28" s="42">
        <v>2</v>
      </c>
      <c r="AX28" s="43">
        <v>2</v>
      </c>
      <c r="AY28" s="219">
        <v>8</v>
      </c>
      <c r="AZ28" s="65">
        <v>7</v>
      </c>
      <c r="BA28" s="65"/>
      <c r="BB28" s="28">
        <f t="shared" si="31"/>
        <v>7.4</v>
      </c>
      <c r="BC28" s="29">
        <f t="shared" si="32"/>
        <v>7.4</v>
      </c>
      <c r="BD28" s="325" t="str">
        <f t="shared" si="33"/>
        <v>7.4</v>
      </c>
      <c r="BE28" s="30" t="str">
        <f t="shared" si="34"/>
        <v>B</v>
      </c>
      <c r="BF28" s="31">
        <f t="shared" si="35"/>
        <v>3</v>
      </c>
      <c r="BG28" s="31" t="str">
        <f t="shared" si="36"/>
        <v>3.0</v>
      </c>
      <c r="BH28" s="42">
        <v>1</v>
      </c>
      <c r="BI28" s="43">
        <v>1</v>
      </c>
      <c r="BJ28" s="309">
        <v>6.6</v>
      </c>
      <c r="BK28" s="109">
        <v>6</v>
      </c>
      <c r="BL28" s="109"/>
      <c r="BM28" s="225">
        <f t="shared" si="37"/>
        <v>6.2</v>
      </c>
      <c r="BN28" s="226">
        <f t="shared" si="38"/>
        <v>6.2</v>
      </c>
      <c r="BO28" s="342" t="str">
        <f t="shared" si="39"/>
        <v>6.2</v>
      </c>
      <c r="BP28" s="227" t="str">
        <f t="shared" si="0"/>
        <v>C</v>
      </c>
      <c r="BQ28" s="226">
        <f t="shared" si="1"/>
        <v>2</v>
      </c>
      <c r="BR28" s="226" t="str">
        <f t="shared" si="2"/>
        <v>2.0</v>
      </c>
      <c r="BS28" s="157">
        <v>3</v>
      </c>
      <c r="BT28" s="43">
        <v>3</v>
      </c>
      <c r="BU28" s="411">
        <v>7.4</v>
      </c>
      <c r="BV28" s="147">
        <v>8</v>
      </c>
      <c r="BW28" s="493"/>
      <c r="BX28" s="225">
        <f t="shared" si="40"/>
        <v>7.8</v>
      </c>
      <c r="BY28" s="226">
        <f t="shared" si="41"/>
        <v>7.8</v>
      </c>
      <c r="BZ28" s="342" t="str">
        <f t="shared" si="42"/>
        <v>7.8</v>
      </c>
      <c r="CA28" s="227" t="str">
        <f t="shared" si="3"/>
        <v>B</v>
      </c>
      <c r="CB28" s="226">
        <f t="shared" si="4"/>
        <v>3</v>
      </c>
      <c r="CC28" s="226" t="str">
        <f t="shared" si="5"/>
        <v>3.0</v>
      </c>
      <c r="CD28" s="157">
        <v>3</v>
      </c>
      <c r="CE28" s="43">
        <v>3</v>
      </c>
      <c r="CF28" s="181">
        <v>6.6</v>
      </c>
      <c r="CG28" s="93">
        <v>6</v>
      </c>
      <c r="CH28" s="93"/>
      <c r="CI28" s="28">
        <f t="shared" si="43"/>
        <v>6.2</v>
      </c>
      <c r="CJ28" s="29">
        <f t="shared" si="44"/>
        <v>6.2</v>
      </c>
      <c r="CK28" s="325" t="str">
        <f t="shared" si="45"/>
        <v>6.2</v>
      </c>
      <c r="CL28" s="30" t="str">
        <f t="shared" si="46"/>
        <v>C</v>
      </c>
      <c r="CM28" s="31">
        <f t="shared" si="47"/>
        <v>2</v>
      </c>
      <c r="CN28" s="31" t="str">
        <f t="shared" si="6"/>
        <v>2.0</v>
      </c>
      <c r="CO28" s="42">
        <v>2</v>
      </c>
      <c r="CP28" s="43">
        <v>2</v>
      </c>
      <c r="CQ28" s="84">
        <f t="shared" si="48"/>
        <v>17</v>
      </c>
      <c r="CR28" s="87">
        <f t="shared" si="49"/>
        <v>2.4705882352941178</v>
      </c>
      <c r="CS28" s="88" t="str">
        <f t="shared" si="50"/>
        <v>2.47</v>
      </c>
      <c r="CT28" s="64" t="str">
        <f t="shared" si="51"/>
        <v>Lên lớp</v>
      </c>
      <c r="CU28" s="128">
        <f t="shared" si="52"/>
        <v>17</v>
      </c>
      <c r="CV28" s="129">
        <f t="shared" si="53"/>
        <v>2.4705882352941178</v>
      </c>
      <c r="CW28" s="64" t="str">
        <f t="shared" si="54"/>
        <v>Lên lớp</v>
      </c>
      <c r="CX28" s="504"/>
      <c r="CY28" s="48">
        <v>7.3</v>
      </c>
      <c r="CZ28" s="70">
        <v>9</v>
      </c>
      <c r="DA28" s="70"/>
      <c r="DB28" s="28">
        <f t="shared" si="55"/>
        <v>8.3000000000000007</v>
      </c>
      <c r="DC28" s="29">
        <f t="shared" si="56"/>
        <v>8.3000000000000007</v>
      </c>
      <c r="DD28" s="501" t="str">
        <f t="shared" si="57"/>
        <v>8.3</v>
      </c>
      <c r="DE28" s="30" t="str">
        <f t="shared" si="58"/>
        <v>B+</v>
      </c>
      <c r="DF28" s="31">
        <f t="shared" si="59"/>
        <v>3.5</v>
      </c>
      <c r="DG28" s="31" t="str">
        <f t="shared" si="60"/>
        <v>3.5</v>
      </c>
      <c r="DH28" s="42">
        <v>4</v>
      </c>
      <c r="DI28" s="43">
        <v>4</v>
      </c>
      <c r="DJ28" s="48">
        <v>8</v>
      </c>
      <c r="DK28" s="55">
        <v>8</v>
      </c>
      <c r="DL28" s="55"/>
      <c r="DM28" s="28">
        <f t="shared" si="61"/>
        <v>8</v>
      </c>
      <c r="DN28" s="29">
        <f t="shared" si="62"/>
        <v>8</v>
      </c>
      <c r="DO28" s="501" t="str">
        <f t="shared" si="63"/>
        <v>8.0</v>
      </c>
      <c r="DP28" s="30" t="str">
        <f t="shared" si="64"/>
        <v>B+</v>
      </c>
      <c r="DQ28" s="31">
        <f t="shared" si="65"/>
        <v>3.5</v>
      </c>
      <c r="DR28" s="31" t="str">
        <f t="shared" si="66"/>
        <v>3.5</v>
      </c>
      <c r="DS28" s="42">
        <v>2</v>
      </c>
      <c r="DT28" s="43">
        <v>2</v>
      </c>
      <c r="DU28" s="48">
        <v>6.6</v>
      </c>
      <c r="DV28" s="55">
        <v>6</v>
      </c>
      <c r="DW28" s="55"/>
      <c r="DX28" s="28">
        <f t="shared" si="67"/>
        <v>6.2</v>
      </c>
      <c r="DY28" s="29">
        <f t="shared" si="68"/>
        <v>6.2</v>
      </c>
      <c r="DZ28" s="501" t="str">
        <f t="shared" si="69"/>
        <v>6.2</v>
      </c>
      <c r="EA28" s="30" t="str">
        <f t="shared" si="70"/>
        <v>C</v>
      </c>
      <c r="EB28" s="31">
        <f t="shared" si="71"/>
        <v>2</v>
      </c>
      <c r="EC28" s="31" t="str">
        <f t="shared" si="72"/>
        <v>2.0</v>
      </c>
      <c r="ED28" s="42">
        <v>4</v>
      </c>
      <c r="EE28" s="43">
        <v>4</v>
      </c>
      <c r="EF28" s="48">
        <v>7.4</v>
      </c>
      <c r="EG28" s="70">
        <v>8</v>
      </c>
      <c r="EH28" s="70"/>
      <c r="EI28" s="28">
        <f t="shared" si="73"/>
        <v>7.8</v>
      </c>
      <c r="EJ28" s="29">
        <f t="shared" si="74"/>
        <v>7.8</v>
      </c>
      <c r="EK28" s="501" t="str">
        <f t="shared" si="75"/>
        <v>7.8</v>
      </c>
      <c r="EL28" s="30" t="str">
        <f t="shared" si="76"/>
        <v>B</v>
      </c>
      <c r="EM28" s="31">
        <f t="shared" si="77"/>
        <v>3</v>
      </c>
      <c r="EN28" s="31" t="str">
        <f t="shared" si="78"/>
        <v>3.0</v>
      </c>
      <c r="EO28" s="42">
        <v>3</v>
      </c>
      <c r="EP28" s="43">
        <v>3</v>
      </c>
      <c r="EQ28" s="48">
        <v>8.6</v>
      </c>
      <c r="ER28" s="602">
        <v>7</v>
      </c>
      <c r="ES28" s="602"/>
      <c r="ET28" s="28">
        <f t="shared" si="79"/>
        <v>7.6</v>
      </c>
      <c r="EU28" s="29">
        <f t="shared" si="80"/>
        <v>7.6</v>
      </c>
      <c r="EV28" s="501" t="str">
        <f t="shared" si="81"/>
        <v>7.6</v>
      </c>
      <c r="EW28" s="30" t="str">
        <f t="shared" si="82"/>
        <v>B</v>
      </c>
      <c r="EX28" s="31">
        <f t="shared" si="83"/>
        <v>3</v>
      </c>
      <c r="EY28" s="31" t="str">
        <f t="shared" si="84"/>
        <v>3.0</v>
      </c>
      <c r="EZ28" s="42">
        <v>2</v>
      </c>
      <c r="FA28" s="43">
        <v>2</v>
      </c>
      <c r="FB28" s="694">
        <f t="shared" si="85"/>
        <v>15</v>
      </c>
      <c r="FC28" s="695">
        <f t="shared" si="86"/>
        <v>2.9333333333333331</v>
      </c>
      <c r="FD28" s="696" t="str">
        <f t="shared" si="87"/>
        <v>2.93</v>
      </c>
      <c r="FE28" s="697" t="str">
        <f t="shared" si="88"/>
        <v>Lên lớp</v>
      </c>
      <c r="FF28" s="698">
        <f t="shared" si="89"/>
        <v>32</v>
      </c>
      <c r="FG28" s="695">
        <f t="shared" si="90"/>
        <v>2.6875</v>
      </c>
      <c r="FH28" s="696" t="str">
        <f t="shared" si="91"/>
        <v>2.69</v>
      </c>
      <c r="FI28" s="699">
        <f t="shared" si="92"/>
        <v>32</v>
      </c>
      <c r="FJ28" s="700">
        <f t="shared" si="93"/>
        <v>7.1875</v>
      </c>
      <c r="FK28" s="701">
        <f t="shared" si="94"/>
        <v>2.6875</v>
      </c>
      <c r="FL28" s="738" t="str">
        <f t="shared" si="95"/>
        <v>Lên lớp</v>
      </c>
      <c r="FM28" s="903"/>
      <c r="FN28" s="867">
        <v>5.4</v>
      </c>
      <c r="FO28" s="958">
        <v>7</v>
      </c>
      <c r="FP28" s="955"/>
      <c r="FQ28" s="827">
        <f t="shared" si="96"/>
        <v>6.4</v>
      </c>
      <c r="FR28" s="839">
        <f t="shared" si="97"/>
        <v>6.4</v>
      </c>
      <c r="FS28" s="845" t="str">
        <f t="shared" si="98"/>
        <v>6.4</v>
      </c>
      <c r="FT28" s="841" t="str">
        <f t="shared" si="99"/>
        <v>C</v>
      </c>
      <c r="FU28" s="842">
        <f t="shared" si="100"/>
        <v>2</v>
      </c>
      <c r="FV28" s="842" t="str">
        <f t="shared" si="101"/>
        <v>2.0</v>
      </c>
      <c r="FW28" s="846">
        <v>3</v>
      </c>
      <c r="FX28" s="844">
        <v>3</v>
      </c>
      <c r="FY28" s="865">
        <v>5.8</v>
      </c>
      <c r="FZ28" s="908">
        <v>8</v>
      </c>
      <c r="GA28" s="37"/>
      <c r="GB28" s="827">
        <f t="shared" si="102"/>
        <v>7.1</v>
      </c>
      <c r="GC28" s="839">
        <f t="shared" si="103"/>
        <v>7.1</v>
      </c>
      <c r="GD28" s="845" t="str">
        <f t="shared" si="104"/>
        <v>7.1</v>
      </c>
      <c r="GE28" s="841" t="str">
        <f t="shared" si="105"/>
        <v>B</v>
      </c>
      <c r="GF28" s="842">
        <f t="shared" si="106"/>
        <v>3</v>
      </c>
      <c r="GG28" s="842" t="str">
        <f t="shared" si="107"/>
        <v>3.0</v>
      </c>
      <c r="GH28" s="846">
        <v>3</v>
      </c>
      <c r="GI28" s="844">
        <v>3</v>
      </c>
      <c r="GJ28" s="197">
        <v>5.4</v>
      </c>
      <c r="GK28" s="164">
        <v>6</v>
      </c>
      <c r="GL28" s="164"/>
      <c r="GM28" s="827">
        <f t="shared" si="108"/>
        <v>5.8</v>
      </c>
      <c r="GN28" s="839">
        <f t="shared" si="109"/>
        <v>5.8</v>
      </c>
      <c r="GO28" s="845" t="str">
        <f t="shared" si="110"/>
        <v>5.8</v>
      </c>
      <c r="GP28" s="841" t="str">
        <f t="shared" si="111"/>
        <v>C</v>
      </c>
      <c r="GQ28" s="842">
        <f t="shared" si="112"/>
        <v>2</v>
      </c>
      <c r="GR28" s="842" t="str">
        <f t="shared" si="113"/>
        <v>2.0</v>
      </c>
      <c r="GS28" s="846">
        <v>4</v>
      </c>
      <c r="GT28" s="844">
        <v>4</v>
      </c>
      <c r="GU28" s="865">
        <v>7.2</v>
      </c>
      <c r="GV28" s="908">
        <v>7</v>
      </c>
      <c r="GW28" s="37"/>
      <c r="GX28" s="827">
        <f t="shared" si="114"/>
        <v>7.1</v>
      </c>
      <c r="GY28" s="839">
        <f t="shared" si="115"/>
        <v>7.1</v>
      </c>
      <c r="GZ28" s="845" t="str">
        <f t="shared" si="116"/>
        <v>7.1</v>
      </c>
      <c r="HA28" s="841" t="str">
        <f t="shared" si="117"/>
        <v>B</v>
      </c>
      <c r="HB28" s="842">
        <f t="shared" si="118"/>
        <v>3</v>
      </c>
      <c r="HC28" s="842" t="str">
        <f t="shared" si="119"/>
        <v>3.0</v>
      </c>
      <c r="HD28" s="846">
        <v>4</v>
      </c>
      <c r="HE28" s="844">
        <v>4</v>
      </c>
      <c r="HF28" s="146">
        <v>6.1</v>
      </c>
      <c r="HG28" s="164">
        <v>6</v>
      </c>
      <c r="HH28" s="37"/>
      <c r="HI28" s="28">
        <f t="shared" si="120"/>
        <v>6</v>
      </c>
      <c r="HJ28" s="29">
        <f t="shared" si="121"/>
        <v>6</v>
      </c>
      <c r="HK28" s="501" t="str">
        <f t="shared" si="122"/>
        <v>6.0</v>
      </c>
      <c r="HL28" s="30" t="str">
        <f t="shared" si="123"/>
        <v>C</v>
      </c>
      <c r="HM28" s="31">
        <f t="shared" si="124"/>
        <v>2</v>
      </c>
      <c r="HN28" s="31" t="str">
        <f t="shared" si="125"/>
        <v>2.0</v>
      </c>
      <c r="HO28" s="42">
        <v>4</v>
      </c>
      <c r="HP28" s="43">
        <v>4</v>
      </c>
      <c r="HQ28" s="867">
        <v>5.4</v>
      </c>
      <c r="HR28" s="958">
        <v>5</v>
      </c>
      <c r="HS28" s="736"/>
      <c r="HT28" s="827">
        <f t="shared" si="126"/>
        <v>5.2</v>
      </c>
      <c r="HU28" s="839">
        <f t="shared" si="127"/>
        <v>5.2</v>
      </c>
      <c r="HV28" s="845" t="str">
        <f t="shared" si="128"/>
        <v>5.2</v>
      </c>
      <c r="HW28" s="841" t="str">
        <f t="shared" si="129"/>
        <v>D+</v>
      </c>
      <c r="HX28" s="842">
        <f t="shared" si="130"/>
        <v>1.5</v>
      </c>
      <c r="HY28" s="842" t="str">
        <f t="shared" si="131"/>
        <v>1.5</v>
      </c>
      <c r="HZ28" s="846">
        <v>5</v>
      </c>
      <c r="IA28" s="844">
        <v>5</v>
      </c>
      <c r="IB28" s="767">
        <f t="shared" si="132"/>
        <v>23</v>
      </c>
      <c r="IC28" s="82">
        <f t="shared" si="133"/>
        <v>2.1956521739130435</v>
      </c>
      <c r="ID28" s="83" t="str">
        <f t="shared" si="134"/>
        <v>2.20</v>
      </c>
    </row>
    <row r="29" spans="1:238" x14ac:dyDescent="0.3">
      <c r="A29" s="3">
        <v>30</v>
      </c>
      <c r="B29" s="293" t="s">
        <v>304</v>
      </c>
      <c r="C29" s="293" t="s">
        <v>332</v>
      </c>
      <c r="D29" s="286" t="s">
        <v>25</v>
      </c>
      <c r="E29" s="287" t="s">
        <v>64</v>
      </c>
      <c r="F29" s="276"/>
      <c r="G29" s="288" t="s">
        <v>389</v>
      </c>
      <c r="H29" s="276" t="s">
        <v>23</v>
      </c>
      <c r="I29" s="276" t="s">
        <v>179</v>
      </c>
      <c r="J29" s="169">
        <v>5.4</v>
      </c>
      <c r="K29" s="1" t="str">
        <f t="shared" si="135"/>
        <v>D+</v>
      </c>
      <c r="L29" s="2">
        <f t="shared" si="136"/>
        <v>1.5</v>
      </c>
      <c r="M29" s="172" t="str">
        <f t="shared" si="137"/>
        <v>1.5</v>
      </c>
      <c r="N29" s="169">
        <v>6.7</v>
      </c>
      <c r="O29" s="473" t="str">
        <f t="shared" si="138"/>
        <v>C+</v>
      </c>
      <c r="P29" s="2">
        <f t="shared" si="139"/>
        <v>2.5</v>
      </c>
      <c r="Q29" s="170" t="str">
        <f t="shared" si="140"/>
        <v>2.5</v>
      </c>
      <c r="R29" s="408">
        <v>6.8</v>
      </c>
      <c r="S29" s="45">
        <v>7</v>
      </c>
      <c r="T29" s="45"/>
      <c r="U29" s="28">
        <f t="shared" si="13"/>
        <v>6.9</v>
      </c>
      <c r="V29" s="29">
        <f t="shared" si="14"/>
        <v>6.9</v>
      </c>
      <c r="W29" s="325" t="str">
        <f>TEXT(V29,"0.0")</f>
        <v>6.9</v>
      </c>
      <c r="X29" s="30" t="str">
        <f t="shared" si="16"/>
        <v>C+</v>
      </c>
      <c r="Y29" s="31">
        <f t="shared" si="17"/>
        <v>2.5</v>
      </c>
      <c r="Z29" s="31" t="str">
        <f t="shared" si="18"/>
        <v>2.5</v>
      </c>
      <c r="AA29" s="42">
        <v>4</v>
      </c>
      <c r="AB29" s="43">
        <v>4</v>
      </c>
      <c r="AC29" s="48">
        <v>7.3</v>
      </c>
      <c r="AD29" s="55">
        <v>6</v>
      </c>
      <c r="AE29" s="55"/>
      <c r="AF29" s="28">
        <f t="shared" si="19"/>
        <v>6.5</v>
      </c>
      <c r="AG29" s="29">
        <f t="shared" si="20"/>
        <v>6.5</v>
      </c>
      <c r="AH29" s="325" t="str">
        <f t="shared" si="21"/>
        <v>6.5</v>
      </c>
      <c r="AI29" s="30" t="str">
        <f t="shared" si="22"/>
        <v>C+</v>
      </c>
      <c r="AJ29" s="31">
        <f t="shared" si="23"/>
        <v>2.5</v>
      </c>
      <c r="AK29" s="31" t="str">
        <f t="shared" si="141"/>
        <v>2.5</v>
      </c>
      <c r="AL29" s="42">
        <v>2</v>
      </c>
      <c r="AM29" s="43">
        <v>2</v>
      </c>
      <c r="AN29" s="219">
        <v>7.7</v>
      </c>
      <c r="AO29" s="73">
        <v>9</v>
      </c>
      <c r="AP29" s="73"/>
      <c r="AQ29" s="28">
        <f t="shared" si="25"/>
        <v>8.5</v>
      </c>
      <c r="AR29" s="29">
        <f t="shared" si="26"/>
        <v>8.5</v>
      </c>
      <c r="AS29" s="325" t="str">
        <f t="shared" si="27"/>
        <v>8.5</v>
      </c>
      <c r="AT29" s="30" t="str">
        <f t="shared" si="28"/>
        <v>A</v>
      </c>
      <c r="AU29" s="31">
        <f t="shared" si="29"/>
        <v>4</v>
      </c>
      <c r="AV29" s="31" t="str">
        <f t="shared" si="30"/>
        <v>4.0</v>
      </c>
      <c r="AW29" s="42">
        <v>2</v>
      </c>
      <c r="AX29" s="43">
        <v>2</v>
      </c>
      <c r="AY29" s="219">
        <v>7.7</v>
      </c>
      <c r="AZ29" s="65">
        <v>7</v>
      </c>
      <c r="BA29" s="65"/>
      <c r="BB29" s="28">
        <f t="shared" si="31"/>
        <v>7.3</v>
      </c>
      <c r="BC29" s="29">
        <f t="shared" si="32"/>
        <v>7.3</v>
      </c>
      <c r="BD29" s="325" t="str">
        <f t="shared" si="33"/>
        <v>7.3</v>
      </c>
      <c r="BE29" s="30" t="str">
        <f t="shared" si="34"/>
        <v>B</v>
      </c>
      <c r="BF29" s="31">
        <f t="shared" si="35"/>
        <v>3</v>
      </c>
      <c r="BG29" s="31" t="str">
        <f t="shared" si="36"/>
        <v>3.0</v>
      </c>
      <c r="BH29" s="42">
        <v>1</v>
      </c>
      <c r="BI29" s="43">
        <v>1</v>
      </c>
      <c r="BJ29" s="309">
        <v>6.8</v>
      </c>
      <c r="BK29" s="109">
        <v>7</v>
      </c>
      <c r="BL29" s="109"/>
      <c r="BM29" s="225">
        <f t="shared" si="37"/>
        <v>6.9</v>
      </c>
      <c r="BN29" s="226">
        <f t="shared" si="38"/>
        <v>6.9</v>
      </c>
      <c r="BO29" s="342" t="str">
        <f t="shared" si="39"/>
        <v>6.9</v>
      </c>
      <c r="BP29" s="227" t="str">
        <f t="shared" si="0"/>
        <v>C+</v>
      </c>
      <c r="BQ29" s="226">
        <f t="shared" si="1"/>
        <v>2.5</v>
      </c>
      <c r="BR29" s="226" t="str">
        <f t="shared" si="2"/>
        <v>2.5</v>
      </c>
      <c r="BS29" s="157">
        <v>3</v>
      </c>
      <c r="BT29" s="43">
        <v>3</v>
      </c>
      <c r="BU29" s="411">
        <v>8</v>
      </c>
      <c r="BV29" s="147">
        <v>6</v>
      </c>
      <c r="BW29" s="493"/>
      <c r="BX29" s="225">
        <f t="shared" si="40"/>
        <v>6.8</v>
      </c>
      <c r="BY29" s="226">
        <f t="shared" si="41"/>
        <v>6.8</v>
      </c>
      <c r="BZ29" s="342" t="str">
        <f t="shared" si="42"/>
        <v>6.8</v>
      </c>
      <c r="CA29" s="227" t="str">
        <f t="shared" si="3"/>
        <v>C+</v>
      </c>
      <c r="CB29" s="226">
        <f t="shared" si="4"/>
        <v>2.5</v>
      </c>
      <c r="CC29" s="226" t="str">
        <f t="shared" si="5"/>
        <v>2.5</v>
      </c>
      <c r="CD29" s="157">
        <v>3</v>
      </c>
      <c r="CE29" s="43">
        <v>3</v>
      </c>
      <c r="CF29" s="181">
        <v>7.8</v>
      </c>
      <c r="CG29" s="93">
        <v>7</v>
      </c>
      <c r="CH29" s="93"/>
      <c r="CI29" s="28">
        <f t="shared" si="43"/>
        <v>7.3</v>
      </c>
      <c r="CJ29" s="29">
        <f t="shared" si="44"/>
        <v>7.3</v>
      </c>
      <c r="CK29" s="325" t="str">
        <f t="shared" si="45"/>
        <v>7.3</v>
      </c>
      <c r="CL29" s="30" t="str">
        <f t="shared" si="46"/>
        <v>B</v>
      </c>
      <c r="CM29" s="31">
        <f t="shared" si="47"/>
        <v>3</v>
      </c>
      <c r="CN29" s="31" t="str">
        <f t="shared" si="6"/>
        <v>3.0</v>
      </c>
      <c r="CO29" s="42">
        <v>2</v>
      </c>
      <c r="CP29" s="43">
        <v>2</v>
      </c>
      <c r="CQ29" s="84">
        <f t="shared" si="48"/>
        <v>17</v>
      </c>
      <c r="CR29" s="87">
        <f t="shared" si="49"/>
        <v>2.7647058823529411</v>
      </c>
      <c r="CS29" s="88" t="str">
        <f t="shared" si="50"/>
        <v>2.76</v>
      </c>
      <c r="CT29" s="64" t="str">
        <f t="shared" si="51"/>
        <v>Lên lớp</v>
      </c>
      <c r="CU29" s="128">
        <f t="shared" si="52"/>
        <v>17</v>
      </c>
      <c r="CV29" s="129">
        <f t="shared" si="53"/>
        <v>2.7647058823529411</v>
      </c>
      <c r="CW29" s="64" t="str">
        <f t="shared" si="54"/>
        <v>Lên lớp</v>
      </c>
      <c r="CX29" s="504"/>
      <c r="CY29" s="48">
        <v>8.5</v>
      </c>
      <c r="CZ29" s="70">
        <v>6</v>
      </c>
      <c r="DA29" s="70"/>
      <c r="DB29" s="28">
        <f t="shared" si="55"/>
        <v>7</v>
      </c>
      <c r="DC29" s="29">
        <f t="shared" si="56"/>
        <v>7</v>
      </c>
      <c r="DD29" s="501" t="str">
        <f t="shared" si="57"/>
        <v>7.0</v>
      </c>
      <c r="DE29" s="30" t="str">
        <f t="shared" si="58"/>
        <v>B</v>
      </c>
      <c r="DF29" s="31">
        <f t="shared" si="59"/>
        <v>3</v>
      </c>
      <c r="DG29" s="31" t="str">
        <f t="shared" si="60"/>
        <v>3.0</v>
      </c>
      <c r="DH29" s="42">
        <v>4</v>
      </c>
      <c r="DI29" s="43">
        <v>4</v>
      </c>
      <c r="DJ29" s="48">
        <v>6.2</v>
      </c>
      <c r="DK29" s="55">
        <v>7</v>
      </c>
      <c r="DL29" s="55"/>
      <c r="DM29" s="28">
        <f t="shared" si="61"/>
        <v>6.7</v>
      </c>
      <c r="DN29" s="29">
        <f t="shared" si="62"/>
        <v>6.7</v>
      </c>
      <c r="DO29" s="501" t="str">
        <f t="shared" si="63"/>
        <v>6.7</v>
      </c>
      <c r="DP29" s="30" t="str">
        <f t="shared" si="64"/>
        <v>C+</v>
      </c>
      <c r="DQ29" s="31">
        <f t="shared" si="65"/>
        <v>2.5</v>
      </c>
      <c r="DR29" s="31" t="str">
        <f t="shared" si="66"/>
        <v>2.5</v>
      </c>
      <c r="DS29" s="42">
        <v>2</v>
      </c>
      <c r="DT29" s="43">
        <v>2</v>
      </c>
      <c r="DU29" s="48">
        <v>6.8</v>
      </c>
      <c r="DV29" s="55">
        <v>5</v>
      </c>
      <c r="DW29" s="55"/>
      <c r="DX29" s="28">
        <f t="shared" si="67"/>
        <v>5.7</v>
      </c>
      <c r="DY29" s="29">
        <f t="shared" si="68"/>
        <v>5.7</v>
      </c>
      <c r="DZ29" s="501" t="str">
        <f t="shared" si="69"/>
        <v>5.7</v>
      </c>
      <c r="EA29" s="30" t="str">
        <f t="shared" si="70"/>
        <v>C</v>
      </c>
      <c r="EB29" s="31">
        <f t="shared" si="71"/>
        <v>2</v>
      </c>
      <c r="EC29" s="31" t="str">
        <f t="shared" si="72"/>
        <v>2.0</v>
      </c>
      <c r="ED29" s="42">
        <v>4</v>
      </c>
      <c r="EE29" s="43">
        <v>4</v>
      </c>
      <c r="EF29" s="48">
        <v>7.8</v>
      </c>
      <c r="EG29" s="70">
        <v>8</v>
      </c>
      <c r="EH29" s="70"/>
      <c r="EI29" s="28">
        <f t="shared" si="73"/>
        <v>7.9</v>
      </c>
      <c r="EJ29" s="29">
        <f t="shared" si="74"/>
        <v>7.9</v>
      </c>
      <c r="EK29" s="501" t="str">
        <f t="shared" si="75"/>
        <v>7.9</v>
      </c>
      <c r="EL29" s="30" t="str">
        <f t="shared" si="76"/>
        <v>B</v>
      </c>
      <c r="EM29" s="31">
        <f t="shared" si="77"/>
        <v>3</v>
      </c>
      <c r="EN29" s="31" t="str">
        <f t="shared" si="78"/>
        <v>3.0</v>
      </c>
      <c r="EO29" s="42">
        <v>3</v>
      </c>
      <c r="EP29" s="43">
        <v>3</v>
      </c>
      <c r="EQ29" s="48">
        <v>10</v>
      </c>
      <c r="ER29" s="602">
        <v>8</v>
      </c>
      <c r="ES29" s="602"/>
      <c r="ET29" s="28">
        <f t="shared" si="79"/>
        <v>8.8000000000000007</v>
      </c>
      <c r="EU29" s="29">
        <f t="shared" si="80"/>
        <v>8.8000000000000007</v>
      </c>
      <c r="EV29" s="501" t="str">
        <f t="shared" si="81"/>
        <v>8.8</v>
      </c>
      <c r="EW29" s="30" t="str">
        <f t="shared" si="82"/>
        <v>A</v>
      </c>
      <c r="EX29" s="31">
        <f t="shared" si="83"/>
        <v>4</v>
      </c>
      <c r="EY29" s="31" t="str">
        <f t="shared" si="84"/>
        <v>4.0</v>
      </c>
      <c r="EZ29" s="42">
        <v>2</v>
      </c>
      <c r="FA29" s="43">
        <v>2</v>
      </c>
      <c r="FB29" s="694">
        <f t="shared" si="85"/>
        <v>15</v>
      </c>
      <c r="FC29" s="695">
        <f t="shared" si="86"/>
        <v>2.8</v>
      </c>
      <c r="FD29" s="696" t="str">
        <f t="shared" si="87"/>
        <v>2.80</v>
      </c>
      <c r="FE29" s="697" t="str">
        <f t="shared" si="88"/>
        <v>Lên lớp</v>
      </c>
      <c r="FF29" s="698">
        <f t="shared" si="89"/>
        <v>32</v>
      </c>
      <c r="FG29" s="695">
        <f t="shared" si="90"/>
        <v>2.78125</v>
      </c>
      <c r="FH29" s="696" t="str">
        <f t="shared" si="91"/>
        <v>2.78</v>
      </c>
      <c r="FI29" s="699">
        <f t="shared" si="92"/>
        <v>32</v>
      </c>
      <c r="FJ29" s="700">
        <f t="shared" si="93"/>
        <v>7.0656249999999998</v>
      </c>
      <c r="FK29" s="701">
        <f t="shared" si="94"/>
        <v>2.78125</v>
      </c>
      <c r="FL29" s="738" t="str">
        <f t="shared" si="95"/>
        <v>Lên lớp</v>
      </c>
      <c r="FM29" s="903"/>
      <c r="FN29" s="867">
        <v>6.4</v>
      </c>
      <c r="FO29" s="958">
        <v>6</v>
      </c>
      <c r="FP29" s="955"/>
      <c r="FQ29" s="827">
        <f t="shared" si="96"/>
        <v>6.2</v>
      </c>
      <c r="FR29" s="839">
        <f t="shared" si="97"/>
        <v>6.2</v>
      </c>
      <c r="FS29" s="845" t="str">
        <f t="shared" si="98"/>
        <v>6.2</v>
      </c>
      <c r="FT29" s="841" t="str">
        <f t="shared" si="99"/>
        <v>C</v>
      </c>
      <c r="FU29" s="842">
        <f t="shared" si="100"/>
        <v>2</v>
      </c>
      <c r="FV29" s="842" t="str">
        <f t="shared" si="101"/>
        <v>2.0</v>
      </c>
      <c r="FW29" s="846">
        <v>3</v>
      </c>
      <c r="FX29" s="844">
        <v>3</v>
      </c>
      <c r="FY29" s="865">
        <v>5.2</v>
      </c>
      <c r="FZ29" s="908">
        <v>4</v>
      </c>
      <c r="GA29" s="908"/>
      <c r="GB29" s="827">
        <f t="shared" si="102"/>
        <v>4.5</v>
      </c>
      <c r="GC29" s="839">
        <f t="shared" si="103"/>
        <v>4.5</v>
      </c>
      <c r="GD29" s="845" t="str">
        <f t="shared" si="104"/>
        <v>4.5</v>
      </c>
      <c r="GE29" s="841" t="str">
        <f t="shared" si="105"/>
        <v>D</v>
      </c>
      <c r="GF29" s="842">
        <f t="shared" si="106"/>
        <v>1</v>
      </c>
      <c r="GG29" s="842" t="str">
        <f t="shared" si="107"/>
        <v>1.0</v>
      </c>
      <c r="GH29" s="846">
        <v>3</v>
      </c>
      <c r="GI29" s="844">
        <v>3</v>
      </c>
      <c r="GJ29" s="197">
        <v>5.7</v>
      </c>
      <c r="GK29" s="164">
        <v>6</v>
      </c>
      <c r="GL29" s="164"/>
      <c r="GM29" s="827">
        <f t="shared" si="108"/>
        <v>5.9</v>
      </c>
      <c r="GN29" s="839">
        <f t="shared" si="109"/>
        <v>5.9</v>
      </c>
      <c r="GO29" s="845" t="str">
        <f t="shared" si="110"/>
        <v>5.9</v>
      </c>
      <c r="GP29" s="841" t="str">
        <f t="shared" si="111"/>
        <v>C</v>
      </c>
      <c r="GQ29" s="842">
        <f t="shared" si="112"/>
        <v>2</v>
      </c>
      <c r="GR29" s="842" t="str">
        <f t="shared" si="113"/>
        <v>2.0</v>
      </c>
      <c r="GS29" s="846">
        <v>4</v>
      </c>
      <c r="GT29" s="844">
        <v>4</v>
      </c>
      <c r="GU29" s="865">
        <v>6.4</v>
      </c>
      <c r="GV29" s="908">
        <v>7</v>
      </c>
      <c r="GW29" s="37"/>
      <c r="GX29" s="827">
        <f t="shared" si="114"/>
        <v>6.8</v>
      </c>
      <c r="GY29" s="839">
        <f t="shared" si="115"/>
        <v>6.8</v>
      </c>
      <c r="GZ29" s="845" t="str">
        <f t="shared" si="116"/>
        <v>6.8</v>
      </c>
      <c r="HA29" s="841" t="str">
        <f t="shared" si="117"/>
        <v>C+</v>
      </c>
      <c r="HB29" s="842">
        <f t="shared" si="118"/>
        <v>2.5</v>
      </c>
      <c r="HC29" s="842" t="str">
        <f t="shared" si="119"/>
        <v>2.5</v>
      </c>
      <c r="HD29" s="846">
        <v>4</v>
      </c>
      <c r="HE29" s="844">
        <v>4</v>
      </c>
      <c r="HF29" s="146">
        <v>5.0999999999999996</v>
      </c>
      <c r="HG29" s="164">
        <v>5</v>
      </c>
      <c r="HH29" s="37"/>
      <c r="HI29" s="28">
        <f t="shared" si="120"/>
        <v>5</v>
      </c>
      <c r="HJ29" s="29">
        <f t="shared" si="121"/>
        <v>5</v>
      </c>
      <c r="HK29" s="501" t="str">
        <f t="shared" si="122"/>
        <v>5.0</v>
      </c>
      <c r="HL29" s="30" t="str">
        <f t="shared" si="123"/>
        <v>D+</v>
      </c>
      <c r="HM29" s="31">
        <f t="shared" si="124"/>
        <v>1.5</v>
      </c>
      <c r="HN29" s="31" t="str">
        <f t="shared" si="125"/>
        <v>1.5</v>
      </c>
      <c r="HO29" s="42">
        <v>4</v>
      </c>
      <c r="HP29" s="43">
        <v>4</v>
      </c>
      <c r="HQ29" s="867">
        <v>5.5</v>
      </c>
      <c r="HR29" s="958">
        <v>5</v>
      </c>
      <c r="HS29" s="736"/>
      <c r="HT29" s="827">
        <f t="shared" si="126"/>
        <v>5.2</v>
      </c>
      <c r="HU29" s="839">
        <f t="shared" si="127"/>
        <v>5.2</v>
      </c>
      <c r="HV29" s="845" t="str">
        <f t="shared" si="128"/>
        <v>5.2</v>
      </c>
      <c r="HW29" s="841" t="str">
        <f t="shared" si="129"/>
        <v>D+</v>
      </c>
      <c r="HX29" s="842">
        <f t="shared" si="130"/>
        <v>1.5</v>
      </c>
      <c r="HY29" s="842" t="str">
        <f t="shared" si="131"/>
        <v>1.5</v>
      </c>
      <c r="HZ29" s="846">
        <v>5</v>
      </c>
      <c r="IA29" s="844">
        <v>5</v>
      </c>
      <c r="IB29" s="767">
        <f t="shared" si="132"/>
        <v>23</v>
      </c>
      <c r="IC29" s="82">
        <f t="shared" si="133"/>
        <v>1.7608695652173914</v>
      </c>
      <c r="ID29" s="83" t="str">
        <f t="shared" si="134"/>
        <v>1.76</v>
      </c>
    </row>
    <row r="30" spans="1:238" x14ac:dyDescent="0.3">
      <c r="A30" s="3">
        <v>31</v>
      </c>
      <c r="B30" s="293" t="s">
        <v>304</v>
      </c>
      <c r="C30" s="293" t="s">
        <v>333</v>
      </c>
      <c r="D30" s="286" t="s">
        <v>145</v>
      </c>
      <c r="E30" s="287" t="s">
        <v>360</v>
      </c>
      <c r="F30" s="276"/>
      <c r="G30" s="288" t="s">
        <v>390</v>
      </c>
      <c r="H30" s="276" t="s">
        <v>169</v>
      </c>
      <c r="I30" s="276" t="s">
        <v>179</v>
      </c>
      <c r="J30" s="169">
        <v>5.4</v>
      </c>
      <c r="K30" s="1" t="str">
        <f t="shared" si="135"/>
        <v>D+</v>
      </c>
      <c r="L30" s="2">
        <f t="shared" si="136"/>
        <v>1.5</v>
      </c>
      <c r="M30" s="172" t="str">
        <f t="shared" si="137"/>
        <v>1.5</v>
      </c>
      <c r="N30" s="169">
        <v>7</v>
      </c>
      <c r="O30" s="473" t="str">
        <f t="shared" si="138"/>
        <v>B</v>
      </c>
      <c r="P30" s="2">
        <f t="shared" si="139"/>
        <v>3</v>
      </c>
      <c r="Q30" s="170" t="str">
        <f t="shared" si="140"/>
        <v>3.0</v>
      </c>
      <c r="R30" s="408">
        <v>8.8000000000000007</v>
      </c>
      <c r="S30" s="45">
        <v>6</v>
      </c>
      <c r="T30" s="45"/>
      <c r="U30" s="28">
        <f t="shared" si="13"/>
        <v>7.1</v>
      </c>
      <c r="V30" s="29">
        <f t="shared" si="14"/>
        <v>7.1</v>
      </c>
      <c r="W30" s="325" t="str">
        <f t="shared" si="15"/>
        <v>7.1</v>
      </c>
      <c r="X30" s="30" t="str">
        <f t="shared" si="16"/>
        <v>B</v>
      </c>
      <c r="Y30" s="31">
        <f t="shared" si="17"/>
        <v>3</v>
      </c>
      <c r="Z30" s="31" t="str">
        <f t="shared" si="18"/>
        <v>3.0</v>
      </c>
      <c r="AA30" s="42">
        <v>4</v>
      </c>
      <c r="AB30" s="43">
        <v>4</v>
      </c>
      <c r="AC30" s="48">
        <v>10</v>
      </c>
      <c r="AD30" s="55">
        <v>7</v>
      </c>
      <c r="AE30" s="55"/>
      <c r="AF30" s="28">
        <f t="shared" si="19"/>
        <v>8.1999999999999993</v>
      </c>
      <c r="AG30" s="29">
        <f t="shared" si="20"/>
        <v>8.1999999999999993</v>
      </c>
      <c r="AH30" s="325" t="str">
        <f t="shared" si="21"/>
        <v>8.2</v>
      </c>
      <c r="AI30" s="30" t="str">
        <f t="shared" si="22"/>
        <v>B+</v>
      </c>
      <c r="AJ30" s="31">
        <f t="shared" si="23"/>
        <v>3.5</v>
      </c>
      <c r="AK30" s="31" t="str">
        <f t="shared" si="141"/>
        <v>3.5</v>
      </c>
      <c r="AL30" s="42">
        <v>2</v>
      </c>
      <c r="AM30" s="43">
        <v>2</v>
      </c>
      <c r="AN30" s="219">
        <v>9.6999999999999993</v>
      </c>
      <c r="AO30" s="73">
        <v>10</v>
      </c>
      <c r="AP30" s="73"/>
      <c r="AQ30" s="28">
        <f t="shared" si="25"/>
        <v>9.9</v>
      </c>
      <c r="AR30" s="29">
        <f t="shared" si="26"/>
        <v>9.9</v>
      </c>
      <c r="AS30" s="325" t="str">
        <f t="shared" si="27"/>
        <v>9.9</v>
      </c>
      <c r="AT30" s="30" t="str">
        <f t="shared" si="28"/>
        <v>A</v>
      </c>
      <c r="AU30" s="31">
        <f t="shared" si="29"/>
        <v>4</v>
      </c>
      <c r="AV30" s="31" t="str">
        <f t="shared" si="30"/>
        <v>4.0</v>
      </c>
      <c r="AW30" s="42">
        <v>2</v>
      </c>
      <c r="AX30" s="43">
        <v>2</v>
      </c>
      <c r="AY30" s="219">
        <v>7.7</v>
      </c>
      <c r="AZ30" s="65">
        <v>9</v>
      </c>
      <c r="BA30" s="65"/>
      <c r="BB30" s="28">
        <f t="shared" si="31"/>
        <v>8.5</v>
      </c>
      <c r="BC30" s="29">
        <f t="shared" si="32"/>
        <v>8.5</v>
      </c>
      <c r="BD30" s="325" t="str">
        <f t="shared" si="33"/>
        <v>8.5</v>
      </c>
      <c r="BE30" s="30" t="str">
        <f t="shared" si="34"/>
        <v>A</v>
      </c>
      <c r="BF30" s="31">
        <f t="shared" si="35"/>
        <v>4</v>
      </c>
      <c r="BG30" s="31" t="str">
        <f t="shared" si="36"/>
        <v>4.0</v>
      </c>
      <c r="BH30" s="42">
        <v>1</v>
      </c>
      <c r="BI30" s="43">
        <v>1</v>
      </c>
      <c r="BJ30" s="309">
        <v>8.1999999999999993</v>
      </c>
      <c r="BK30" s="109">
        <v>8</v>
      </c>
      <c r="BL30" s="109"/>
      <c r="BM30" s="225">
        <f t="shared" si="37"/>
        <v>8.1</v>
      </c>
      <c r="BN30" s="226">
        <f t="shared" si="38"/>
        <v>8.1</v>
      </c>
      <c r="BO30" s="342" t="str">
        <f t="shared" si="39"/>
        <v>8.1</v>
      </c>
      <c r="BP30" s="227" t="str">
        <f t="shared" si="0"/>
        <v>B+</v>
      </c>
      <c r="BQ30" s="226">
        <f t="shared" si="1"/>
        <v>3.5</v>
      </c>
      <c r="BR30" s="226" t="str">
        <f t="shared" si="2"/>
        <v>3.5</v>
      </c>
      <c r="BS30" s="157">
        <v>3</v>
      </c>
      <c r="BT30" s="43">
        <v>3</v>
      </c>
      <c r="BU30" s="411">
        <v>8.4</v>
      </c>
      <c r="BV30" s="147">
        <v>10</v>
      </c>
      <c r="BW30" s="493"/>
      <c r="BX30" s="225">
        <f t="shared" si="40"/>
        <v>9.4</v>
      </c>
      <c r="BY30" s="226">
        <f t="shared" si="41"/>
        <v>9.4</v>
      </c>
      <c r="BZ30" s="342" t="str">
        <f t="shared" si="42"/>
        <v>9.4</v>
      </c>
      <c r="CA30" s="227" t="str">
        <f t="shared" si="3"/>
        <v>A</v>
      </c>
      <c r="CB30" s="226">
        <f t="shared" si="4"/>
        <v>4</v>
      </c>
      <c r="CC30" s="226" t="str">
        <f t="shared" si="5"/>
        <v>4.0</v>
      </c>
      <c r="CD30" s="157">
        <v>3</v>
      </c>
      <c r="CE30" s="43">
        <v>3</v>
      </c>
      <c r="CF30" s="181">
        <v>8.1999999999999993</v>
      </c>
      <c r="CG30" s="93">
        <v>7</v>
      </c>
      <c r="CH30" s="93"/>
      <c r="CI30" s="28">
        <f t="shared" si="43"/>
        <v>7.5</v>
      </c>
      <c r="CJ30" s="29">
        <f t="shared" si="44"/>
        <v>7.5</v>
      </c>
      <c r="CK30" s="325" t="str">
        <f t="shared" si="45"/>
        <v>7.5</v>
      </c>
      <c r="CL30" s="30" t="str">
        <f t="shared" si="46"/>
        <v>B</v>
      </c>
      <c r="CM30" s="31">
        <f t="shared" si="47"/>
        <v>3</v>
      </c>
      <c r="CN30" s="31" t="str">
        <f t="shared" si="6"/>
        <v>3.0</v>
      </c>
      <c r="CO30" s="42">
        <v>2</v>
      </c>
      <c r="CP30" s="43">
        <v>2</v>
      </c>
      <c r="CQ30" s="84">
        <f t="shared" si="48"/>
        <v>17</v>
      </c>
      <c r="CR30" s="87">
        <f t="shared" si="49"/>
        <v>3.5</v>
      </c>
      <c r="CS30" s="88" t="str">
        <f t="shared" si="50"/>
        <v>3.50</v>
      </c>
      <c r="CT30" s="64" t="str">
        <f t="shared" si="51"/>
        <v>Lên lớp</v>
      </c>
      <c r="CU30" s="128">
        <f t="shared" si="52"/>
        <v>17</v>
      </c>
      <c r="CV30" s="129">
        <f t="shared" si="53"/>
        <v>3.5</v>
      </c>
      <c r="CW30" s="64" t="str">
        <f t="shared" si="54"/>
        <v>Lên lớp</v>
      </c>
      <c r="CX30" s="504"/>
      <c r="CY30" s="48">
        <v>8.3000000000000007</v>
      </c>
      <c r="CZ30" s="70">
        <v>10</v>
      </c>
      <c r="DA30" s="70"/>
      <c r="DB30" s="28">
        <f t="shared" si="55"/>
        <v>9.3000000000000007</v>
      </c>
      <c r="DC30" s="29">
        <f t="shared" si="56"/>
        <v>9.3000000000000007</v>
      </c>
      <c r="DD30" s="501" t="str">
        <f t="shared" si="57"/>
        <v>9.3</v>
      </c>
      <c r="DE30" s="30" t="str">
        <f t="shared" si="58"/>
        <v>A</v>
      </c>
      <c r="DF30" s="31">
        <f t="shared" si="59"/>
        <v>4</v>
      </c>
      <c r="DG30" s="31" t="str">
        <f t="shared" si="60"/>
        <v>4.0</v>
      </c>
      <c r="DH30" s="42">
        <v>4</v>
      </c>
      <c r="DI30" s="43">
        <v>4</v>
      </c>
      <c r="DJ30" s="48">
        <v>8.4</v>
      </c>
      <c r="DK30" s="55">
        <v>8</v>
      </c>
      <c r="DL30" s="55"/>
      <c r="DM30" s="28">
        <f t="shared" si="61"/>
        <v>8.1999999999999993</v>
      </c>
      <c r="DN30" s="29">
        <f t="shared" si="62"/>
        <v>8.1999999999999993</v>
      </c>
      <c r="DO30" s="501" t="str">
        <f t="shared" si="63"/>
        <v>8.2</v>
      </c>
      <c r="DP30" s="30" t="str">
        <f t="shared" si="64"/>
        <v>B+</v>
      </c>
      <c r="DQ30" s="31">
        <f t="shared" si="65"/>
        <v>3.5</v>
      </c>
      <c r="DR30" s="31" t="str">
        <f t="shared" si="66"/>
        <v>3.5</v>
      </c>
      <c r="DS30" s="42">
        <v>2</v>
      </c>
      <c r="DT30" s="43">
        <v>2</v>
      </c>
      <c r="DU30" s="48">
        <v>9.6</v>
      </c>
      <c r="DV30" s="55">
        <v>7</v>
      </c>
      <c r="DW30" s="55"/>
      <c r="DX30" s="28">
        <f t="shared" si="67"/>
        <v>8</v>
      </c>
      <c r="DY30" s="29">
        <f t="shared" si="68"/>
        <v>8</v>
      </c>
      <c r="DZ30" s="501" t="str">
        <f t="shared" si="69"/>
        <v>8.0</v>
      </c>
      <c r="EA30" s="30" t="str">
        <f t="shared" si="70"/>
        <v>B+</v>
      </c>
      <c r="EB30" s="31">
        <f t="shared" si="71"/>
        <v>3.5</v>
      </c>
      <c r="EC30" s="31" t="str">
        <f t="shared" si="72"/>
        <v>3.5</v>
      </c>
      <c r="ED30" s="42">
        <v>4</v>
      </c>
      <c r="EE30" s="43">
        <v>4</v>
      </c>
      <c r="EF30" s="48">
        <v>8.1999999999999993</v>
      </c>
      <c r="EG30" s="70">
        <v>9</v>
      </c>
      <c r="EH30" s="70"/>
      <c r="EI30" s="28">
        <f t="shared" si="73"/>
        <v>8.6999999999999993</v>
      </c>
      <c r="EJ30" s="29">
        <f t="shared" si="74"/>
        <v>8.6999999999999993</v>
      </c>
      <c r="EK30" s="501" t="str">
        <f t="shared" si="75"/>
        <v>8.7</v>
      </c>
      <c r="EL30" s="30" t="str">
        <f t="shared" si="76"/>
        <v>A</v>
      </c>
      <c r="EM30" s="31">
        <f t="shared" si="77"/>
        <v>4</v>
      </c>
      <c r="EN30" s="31" t="str">
        <f t="shared" si="78"/>
        <v>4.0</v>
      </c>
      <c r="EO30" s="42">
        <v>3</v>
      </c>
      <c r="EP30" s="43">
        <v>3</v>
      </c>
      <c r="EQ30" s="48">
        <v>9.8000000000000007</v>
      </c>
      <c r="ER30" s="602">
        <v>9</v>
      </c>
      <c r="ES30" s="602"/>
      <c r="ET30" s="28">
        <f t="shared" si="79"/>
        <v>9.3000000000000007</v>
      </c>
      <c r="EU30" s="29">
        <f t="shared" si="80"/>
        <v>9.3000000000000007</v>
      </c>
      <c r="EV30" s="501" t="str">
        <f t="shared" si="81"/>
        <v>9.3</v>
      </c>
      <c r="EW30" s="30" t="str">
        <f t="shared" si="82"/>
        <v>A</v>
      </c>
      <c r="EX30" s="31">
        <f t="shared" si="83"/>
        <v>4</v>
      </c>
      <c r="EY30" s="31" t="str">
        <f t="shared" si="84"/>
        <v>4.0</v>
      </c>
      <c r="EZ30" s="42">
        <v>2</v>
      </c>
      <c r="FA30" s="43">
        <v>2</v>
      </c>
      <c r="FB30" s="694">
        <f t="shared" si="85"/>
        <v>15</v>
      </c>
      <c r="FC30" s="695">
        <f t="shared" si="86"/>
        <v>3.8</v>
      </c>
      <c r="FD30" s="696" t="str">
        <f t="shared" si="87"/>
        <v>3.80</v>
      </c>
      <c r="FE30" s="697" t="str">
        <f t="shared" si="88"/>
        <v>Lên lớp</v>
      </c>
      <c r="FF30" s="698">
        <f t="shared" si="89"/>
        <v>32</v>
      </c>
      <c r="FG30" s="695">
        <f t="shared" si="90"/>
        <v>3.640625</v>
      </c>
      <c r="FH30" s="696" t="str">
        <f t="shared" si="91"/>
        <v>3.64</v>
      </c>
      <c r="FI30" s="699">
        <f t="shared" si="92"/>
        <v>32</v>
      </c>
      <c r="FJ30" s="700">
        <f t="shared" si="93"/>
        <v>8.4656250000000011</v>
      </c>
      <c r="FK30" s="701">
        <f t="shared" si="94"/>
        <v>3.640625</v>
      </c>
      <c r="FL30" s="738" t="str">
        <f t="shared" si="95"/>
        <v>Lên lớp</v>
      </c>
      <c r="FM30" s="903"/>
      <c r="FN30" s="867">
        <v>8.8000000000000007</v>
      </c>
      <c r="FO30" s="958">
        <v>9</v>
      </c>
      <c r="FP30" s="955"/>
      <c r="FQ30" s="827">
        <f t="shared" si="96"/>
        <v>8.9</v>
      </c>
      <c r="FR30" s="839">
        <f t="shared" si="97"/>
        <v>8.9</v>
      </c>
      <c r="FS30" s="845" t="str">
        <f t="shared" si="98"/>
        <v>8.9</v>
      </c>
      <c r="FT30" s="841" t="str">
        <f t="shared" si="99"/>
        <v>A</v>
      </c>
      <c r="FU30" s="842">
        <f t="shared" si="100"/>
        <v>4</v>
      </c>
      <c r="FV30" s="842" t="str">
        <f t="shared" si="101"/>
        <v>4.0</v>
      </c>
      <c r="FW30" s="846">
        <v>3</v>
      </c>
      <c r="FX30" s="844">
        <v>3</v>
      </c>
      <c r="FY30" s="865">
        <v>7.6</v>
      </c>
      <c r="FZ30" s="908">
        <v>8</v>
      </c>
      <c r="GA30" s="37"/>
      <c r="GB30" s="827">
        <f t="shared" si="102"/>
        <v>7.8</v>
      </c>
      <c r="GC30" s="839">
        <f t="shared" si="103"/>
        <v>7.8</v>
      </c>
      <c r="GD30" s="845" t="str">
        <f t="shared" si="104"/>
        <v>7.8</v>
      </c>
      <c r="GE30" s="841" t="str">
        <f t="shared" si="105"/>
        <v>B</v>
      </c>
      <c r="GF30" s="842">
        <f t="shared" si="106"/>
        <v>3</v>
      </c>
      <c r="GG30" s="842" t="str">
        <f t="shared" si="107"/>
        <v>3.0</v>
      </c>
      <c r="GH30" s="846">
        <v>3</v>
      </c>
      <c r="GI30" s="844">
        <v>3</v>
      </c>
      <c r="GJ30" s="197">
        <v>8.4</v>
      </c>
      <c r="GK30" s="164">
        <v>8</v>
      </c>
      <c r="GL30" s="164"/>
      <c r="GM30" s="827">
        <f t="shared" si="108"/>
        <v>8.1999999999999993</v>
      </c>
      <c r="GN30" s="839">
        <f t="shared" si="109"/>
        <v>8.1999999999999993</v>
      </c>
      <c r="GO30" s="845" t="str">
        <f t="shared" si="110"/>
        <v>8.2</v>
      </c>
      <c r="GP30" s="841" t="str">
        <f t="shared" si="111"/>
        <v>B+</v>
      </c>
      <c r="GQ30" s="842">
        <f t="shared" si="112"/>
        <v>3.5</v>
      </c>
      <c r="GR30" s="842" t="str">
        <f t="shared" si="113"/>
        <v>3.5</v>
      </c>
      <c r="GS30" s="846">
        <v>4</v>
      </c>
      <c r="GT30" s="844">
        <v>4</v>
      </c>
      <c r="GU30" s="865">
        <v>8</v>
      </c>
      <c r="GV30" s="908">
        <v>8</v>
      </c>
      <c r="GW30" s="37"/>
      <c r="GX30" s="827">
        <f t="shared" si="114"/>
        <v>8</v>
      </c>
      <c r="GY30" s="839">
        <f t="shared" si="115"/>
        <v>8</v>
      </c>
      <c r="GZ30" s="845" t="str">
        <f t="shared" si="116"/>
        <v>8.0</v>
      </c>
      <c r="HA30" s="841" t="str">
        <f t="shared" si="117"/>
        <v>B+</v>
      </c>
      <c r="HB30" s="842">
        <f t="shared" si="118"/>
        <v>3.5</v>
      </c>
      <c r="HC30" s="842" t="str">
        <f t="shared" si="119"/>
        <v>3.5</v>
      </c>
      <c r="HD30" s="846">
        <v>4</v>
      </c>
      <c r="HE30" s="844">
        <v>4</v>
      </c>
      <c r="HF30" s="146">
        <v>8.6</v>
      </c>
      <c r="HG30" s="164">
        <v>9</v>
      </c>
      <c r="HH30" s="37"/>
      <c r="HI30" s="28">
        <f t="shared" si="120"/>
        <v>8.8000000000000007</v>
      </c>
      <c r="HJ30" s="29">
        <f t="shared" si="121"/>
        <v>8.8000000000000007</v>
      </c>
      <c r="HK30" s="501" t="str">
        <f t="shared" si="122"/>
        <v>8.8</v>
      </c>
      <c r="HL30" s="30" t="str">
        <f t="shared" si="123"/>
        <v>A</v>
      </c>
      <c r="HM30" s="31">
        <f t="shared" si="124"/>
        <v>4</v>
      </c>
      <c r="HN30" s="31" t="str">
        <f t="shared" si="125"/>
        <v>4.0</v>
      </c>
      <c r="HO30" s="42">
        <v>4</v>
      </c>
      <c r="HP30" s="43">
        <v>4</v>
      </c>
      <c r="HQ30" s="867">
        <v>9.1</v>
      </c>
      <c r="HR30" s="958">
        <v>7</v>
      </c>
      <c r="HS30" s="736"/>
      <c r="HT30" s="827">
        <f t="shared" si="126"/>
        <v>7.8</v>
      </c>
      <c r="HU30" s="839">
        <f t="shared" si="127"/>
        <v>7.8</v>
      </c>
      <c r="HV30" s="845" t="str">
        <f t="shared" si="128"/>
        <v>7.8</v>
      </c>
      <c r="HW30" s="841" t="str">
        <f t="shared" si="129"/>
        <v>B</v>
      </c>
      <c r="HX30" s="842">
        <f t="shared" si="130"/>
        <v>3</v>
      </c>
      <c r="HY30" s="842" t="str">
        <f t="shared" si="131"/>
        <v>3.0</v>
      </c>
      <c r="HZ30" s="846">
        <v>5</v>
      </c>
      <c r="IA30" s="844">
        <v>5</v>
      </c>
      <c r="IB30" s="767">
        <f t="shared" si="132"/>
        <v>23</v>
      </c>
      <c r="IC30" s="82">
        <f t="shared" si="133"/>
        <v>3.4782608695652173</v>
      </c>
      <c r="ID30" s="83" t="str">
        <f t="shared" si="134"/>
        <v>3.48</v>
      </c>
    </row>
    <row r="31" spans="1:238" x14ac:dyDescent="0.3">
      <c r="A31" s="3">
        <v>32</v>
      </c>
      <c r="B31" s="293" t="s">
        <v>304</v>
      </c>
      <c r="C31" s="293" t="s">
        <v>334</v>
      </c>
      <c r="D31" s="286" t="s">
        <v>176</v>
      </c>
      <c r="E31" s="287" t="s">
        <v>361</v>
      </c>
      <c r="F31" s="276"/>
      <c r="G31" s="288" t="s">
        <v>391</v>
      </c>
      <c r="H31" s="276" t="s">
        <v>23</v>
      </c>
      <c r="I31" s="276" t="s">
        <v>179</v>
      </c>
      <c r="J31" s="169">
        <v>6.6</v>
      </c>
      <c r="K31" s="1" t="str">
        <f t="shared" si="135"/>
        <v>C+</v>
      </c>
      <c r="L31" s="2">
        <f t="shared" si="136"/>
        <v>2.5</v>
      </c>
      <c r="M31" s="172" t="str">
        <f t="shared" si="137"/>
        <v>2.5</v>
      </c>
      <c r="N31" s="169">
        <v>7.3</v>
      </c>
      <c r="O31" s="473" t="str">
        <f t="shared" si="138"/>
        <v>B</v>
      </c>
      <c r="P31" s="2">
        <f t="shared" si="139"/>
        <v>3</v>
      </c>
      <c r="Q31" s="170" t="str">
        <f t="shared" si="140"/>
        <v>3.0</v>
      </c>
      <c r="R31" s="408">
        <v>8.3000000000000007</v>
      </c>
      <c r="S31" s="45">
        <v>5</v>
      </c>
      <c r="T31" s="45"/>
      <c r="U31" s="28">
        <f t="shared" si="13"/>
        <v>6.3</v>
      </c>
      <c r="V31" s="29">
        <f t="shared" si="14"/>
        <v>6.3</v>
      </c>
      <c r="W31" s="325" t="str">
        <f t="shared" si="15"/>
        <v>6.3</v>
      </c>
      <c r="X31" s="30" t="str">
        <f t="shared" si="16"/>
        <v>C</v>
      </c>
      <c r="Y31" s="31">
        <f t="shared" si="17"/>
        <v>2</v>
      </c>
      <c r="Z31" s="31" t="str">
        <f t="shared" si="18"/>
        <v>2.0</v>
      </c>
      <c r="AA31" s="42">
        <v>4</v>
      </c>
      <c r="AB31" s="43">
        <v>4</v>
      </c>
      <c r="AC31" s="48">
        <v>7.7</v>
      </c>
      <c r="AD31" s="55">
        <v>7</v>
      </c>
      <c r="AE31" s="55"/>
      <c r="AF31" s="28">
        <f t="shared" si="19"/>
        <v>7.3</v>
      </c>
      <c r="AG31" s="29">
        <f t="shared" si="20"/>
        <v>7.3</v>
      </c>
      <c r="AH31" s="325" t="str">
        <f t="shared" si="21"/>
        <v>7.3</v>
      </c>
      <c r="AI31" s="30" t="str">
        <f t="shared" si="22"/>
        <v>B</v>
      </c>
      <c r="AJ31" s="31">
        <f t="shared" si="23"/>
        <v>3</v>
      </c>
      <c r="AK31" s="31" t="str">
        <f t="shared" si="141"/>
        <v>3.0</v>
      </c>
      <c r="AL31" s="42">
        <v>2</v>
      </c>
      <c r="AM31" s="43">
        <v>2</v>
      </c>
      <c r="AN31" s="219">
        <v>9.3000000000000007</v>
      </c>
      <c r="AO31" s="73">
        <v>9</v>
      </c>
      <c r="AP31" s="73"/>
      <c r="AQ31" s="28">
        <f t="shared" si="25"/>
        <v>9.1</v>
      </c>
      <c r="AR31" s="29">
        <f t="shared" si="26"/>
        <v>9.1</v>
      </c>
      <c r="AS31" s="325" t="str">
        <f t="shared" si="27"/>
        <v>9.1</v>
      </c>
      <c r="AT31" s="30" t="str">
        <f t="shared" si="28"/>
        <v>A</v>
      </c>
      <c r="AU31" s="31">
        <f t="shared" si="29"/>
        <v>4</v>
      </c>
      <c r="AV31" s="31" t="str">
        <f t="shared" si="30"/>
        <v>4.0</v>
      </c>
      <c r="AW31" s="42">
        <v>2</v>
      </c>
      <c r="AX31" s="43">
        <v>2</v>
      </c>
      <c r="AY31" s="219">
        <v>9</v>
      </c>
      <c r="AZ31" s="65">
        <v>8</v>
      </c>
      <c r="BA31" s="65"/>
      <c r="BB31" s="28">
        <f t="shared" si="31"/>
        <v>8.4</v>
      </c>
      <c r="BC31" s="29">
        <f t="shared" si="32"/>
        <v>8.4</v>
      </c>
      <c r="BD31" s="325" t="str">
        <f t="shared" si="33"/>
        <v>8.4</v>
      </c>
      <c r="BE31" s="30" t="str">
        <f t="shared" si="34"/>
        <v>B+</v>
      </c>
      <c r="BF31" s="31">
        <f t="shared" si="35"/>
        <v>3.5</v>
      </c>
      <c r="BG31" s="31" t="str">
        <f t="shared" si="36"/>
        <v>3.5</v>
      </c>
      <c r="BH31" s="42">
        <v>1</v>
      </c>
      <c r="BI31" s="43">
        <v>1</v>
      </c>
      <c r="BJ31" s="309">
        <v>7.8</v>
      </c>
      <c r="BK31" s="109">
        <v>8</v>
      </c>
      <c r="BL31" s="109"/>
      <c r="BM31" s="225">
        <f t="shared" si="37"/>
        <v>7.9</v>
      </c>
      <c r="BN31" s="226">
        <f t="shared" si="38"/>
        <v>7.9</v>
      </c>
      <c r="BO31" s="342" t="str">
        <f t="shared" si="39"/>
        <v>7.9</v>
      </c>
      <c r="BP31" s="227" t="str">
        <f t="shared" si="0"/>
        <v>B</v>
      </c>
      <c r="BQ31" s="226">
        <f t="shared" si="1"/>
        <v>3</v>
      </c>
      <c r="BR31" s="226" t="str">
        <f t="shared" si="2"/>
        <v>3.0</v>
      </c>
      <c r="BS31" s="157">
        <v>3</v>
      </c>
      <c r="BT31" s="43">
        <v>3</v>
      </c>
      <c r="BU31" s="411">
        <v>7.4</v>
      </c>
      <c r="BV31" s="147">
        <v>10</v>
      </c>
      <c r="BW31" s="493"/>
      <c r="BX31" s="225">
        <f t="shared" si="40"/>
        <v>9</v>
      </c>
      <c r="BY31" s="226">
        <f t="shared" si="41"/>
        <v>9</v>
      </c>
      <c r="BZ31" s="342" t="str">
        <f t="shared" si="42"/>
        <v>9.0</v>
      </c>
      <c r="CA31" s="227" t="str">
        <f t="shared" si="3"/>
        <v>A</v>
      </c>
      <c r="CB31" s="226">
        <f t="shared" si="4"/>
        <v>4</v>
      </c>
      <c r="CC31" s="226" t="str">
        <f t="shared" si="5"/>
        <v>4.0</v>
      </c>
      <c r="CD31" s="157">
        <v>3</v>
      </c>
      <c r="CE31" s="43">
        <v>3</v>
      </c>
      <c r="CF31" s="181">
        <v>7.4</v>
      </c>
      <c r="CG31" s="93">
        <v>8</v>
      </c>
      <c r="CH31" s="93"/>
      <c r="CI31" s="28">
        <f t="shared" si="43"/>
        <v>7.8</v>
      </c>
      <c r="CJ31" s="29">
        <f t="shared" si="44"/>
        <v>7.8</v>
      </c>
      <c r="CK31" s="325" t="str">
        <f t="shared" si="45"/>
        <v>7.8</v>
      </c>
      <c r="CL31" s="30" t="str">
        <f t="shared" si="46"/>
        <v>B</v>
      </c>
      <c r="CM31" s="31">
        <f t="shared" si="47"/>
        <v>3</v>
      </c>
      <c r="CN31" s="31" t="str">
        <f t="shared" si="6"/>
        <v>3.0</v>
      </c>
      <c r="CO31" s="42">
        <v>2</v>
      </c>
      <c r="CP31" s="43">
        <v>2</v>
      </c>
      <c r="CQ31" s="84">
        <f t="shared" si="48"/>
        <v>17</v>
      </c>
      <c r="CR31" s="87">
        <f t="shared" si="49"/>
        <v>3.0882352941176472</v>
      </c>
      <c r="CS31" s="88" t="str">
        <f t="shared" si="50"/>
        <v>3.09</v>
      </c>
      <c r="CT31" s="64" t="str">
        <f t="shared" si="51"/>
        <v>Lên lớp</v>
      </c>
      <c r="CU31" s="128">
        <f t="shared" si="52"/>
        <v>17</v>
      </c>
      <c r="CV31" s="129">
        <f t="shared" si="53"/>
        <v>3.0882352941176472</v>
      </c>
      <c r="CW31" s="64" t="str">
        <f t="shared" si="54"/>
        <v>Lên lớp</v>
      </c>
      <c r="CX31" s="504"/>
      <c r="CY31" s="48">
        <v>8.5</v>
      </c>
      <c r="CZ31" s="70">
        <v>10</v>
      </c>
      <c r="DA31" s="70"/>
      <c r="DB31" s="28">
        <f t="shared" si="55"/>
        <v>9.4</v>
      </c>
      <c r="DC31" s="29">
        <f t="shared" si="56"/>
        <v>9.4</v>
      </c>
      <c r="DD31" s="501" t="str">
        <f t="shared" si="57"/>
        <v>9.4</v>
      </c>
      <c r="DE31" s="30" t="str">
        <f t="shared" si="58"/>
        <v>A</v>
      </c>
      <c r="DF31" s="31">
        <f t="shared" si="59"/>
        <v>4</v>
      </c>
      <c r="DG31" s="31" t="str">
        <f t="shared" si="60"/>
        <v>4.0</v>
      </c>
      <c r="DH31" s="42">
        <v>4</v>
      </c>
      <c r="DI31" s="43">
        <v>4</v>
      </c>
      <c r="DJ31" s="48">
        <v>7.2</v>
      </c>
      <c r="DK31" s="55">
        <v>4</v>
      </c>
      <c r="DL31" s="55"/>
      <c r="DM31" s="28">
        <f t="shared" si="61"/>
        <v>5.3</v>
      </c>
      <c r="DN31" s="29">
        <f t="shared" si="62"/>
        <v>5.3</v>
      </c>
      <c r="DO31" s="501" t="str">
        <f t="shared" si="63"/>
        <v>5.3</v>
      </c>
      <c r="DP31" s="30" t="str">
        <f t="shared" si="64"/>
        <v>D+</v>
      </c>
      <c r="DQ31" s="31">
        <f t="shared" si="65"/>
        <v>1.5</v>
      </c>
      <c r="DR31" s="31" t="str">
        <f t="shared" si="66"/>
        <v>1.5</v>
      </c>
      <c r="DS31" s="42">
        <v>2</v>
      </c>
      <c r="DT31" s="43">
        <v>2</v>
      </c>
      <c r="DU31" s="48">
        <v>9.4</v>
      </c>
      <c r="DV31" s="55">
        <v>8</v>
      </c>
      <c r="DW31" s="55"/>
      <c r="DX31" s="28">
        <f t="shared" si="67"/>
        <v>8.6</v>
      </c>
      <c r="DY31" s="29">
        <f t="shared" si="68"/>
        <v>8.6</v>
      </c>
      <c r="DZ31" s="501" t="str">
        <f t="shared" si="69"/>
        <v>8.6</v>
      </c>
      <c r="EA31" s="30" t="str">
        <f t="shared" si="70"/>
        <v>A</v>
      </c>
      <c r="EB31" s="31">
        <f t="shared" si="71"/>
        <v>4</v>
      </c>
      <c r="EC31" s="31" t="str">
        <f t="shared" si="72"/>
        <v>4.0</v>
      </c>
      <c r="ED31" s="42">
        <v>4</v>
      </c>
      <c r="EE31" s="43">
        <v>4</v>
      </c>
      <c r="EF31" s="48">
        <v>8.4</v>
      </c>
      <c r="EG31" s="70">
        <v>7</v>
      </c>
      <c r="EH31" s="70"/>
      <c r="EI31" s="28">
        <f t="shared" si="73"/>
        <v>7.6</v>
      </c>
      <c r="EJ31" s="29">
        <f t="shared" si="74"/>
        <v>7.6</v>
      </c>
      <c r="EK31" s="501" t="str">
        <f t="shared" si="75"/>
        <v>7.6</v>
      </c>
      <c r="EL31" s="30" t="str">
        <f t="shared" si="76"/>
        <v>B</v>
      </c>
      <c r="EM31" s="31">
        <f t="shared" si="77"/>
        <v>3</v>
      </c>
      <c r="EN31" s="31" t="str">
        <f t="shared" si="78"/>
        <v>3.0</v>
      </c>
      <c r="EO31" s="42">
        <v>3</v>
      </c>
      <c r="EP31" s="43">
        <v>3</v>
      </c>
      <c r="EQ31" s="48">
        <v>10</v>
      </c>
      <c r="ER31" s="602">
        <v>9</v>
      </c>
      <c r="ES31" s="602"/>
      <c r="ET31" s="28">
        <f t="shared" si="79"/>
        <v>9.4</v>
      </c>
      <c r="EU31" s="29">
        <f t="shared" si="80"/>
        <v>9.4</v>
      </c>
      <c r="EV31" s="501" t="str">
        <f t="shared" si="81"/>
        <v>9.4</v>
      </c>
      <c r="EW31" s="30" t="str">
        <f t="shared" si="82"/>
        <v>A</v>
      </c>
      <c r="EX31" s="31">
        <f t="shared" si="83"/>
        <v>4</v>
      </c>
      <c r="EY31" s="31" t="str">
        <f t="shared" si="84"/>
        <v>4.0</v>
      </c>
      <c r="EZ31" s="42">
        <v>2</v>
      </c>
      <c r="FA31" s="43">
        <v>2</v>
      </c>
      <c r="FB31" s="694">
        <f t="shared" si="85"/>
        <v>15</v>
      </c>
      <c r="FC31" s="695">
        <f t="shared" si="86"/>
        <v>3.4666666666666668</v>
      </c>
      <c r="FD31" s="696" t="str">
        <f t="shared" si="87"/>
        <v>3.47</v>
      </c>
      <c r="FE31" s="697" t="str">
        <f t="shared" si="88"/>
        <v>Lên lớp</v>
      </c>
      <c r="FF31" s="698">
        <f t="shared" si="89"/>
        <v>32</v>
      </c>
      <c r="FG31" s="695">
        <f t="shared" si="90"/>
        <v>3.265625</v>
      </c>
      <c r="FH31" s="696" t="str">
        <f t="shared" si="91"/>
        <v>3.27</v>
      </c>
      <c r="FI31" s="699">
        <f t="shared" si="92"/>
        <v>32</v>
      </c>
      <c r="FJ31" s="700">
        <f t="shared" si="93"/>
        <v>8.0281249999999993</v>
      </c>
      <c r="FK31" s="701">
        <f t="shared" si="94"/>
        <v>3.265625</v>
      </c>
      <c r="FL31" s="738" t="str">
        <f t="shared" si="95"/>
        <v>Lên lớp</v>
      </c>
      <c r="FM31" s="903"/>
      <c r="FN31" s="867">
        <v>6.6</v>
      </c>
      <c r="FO31" s="958">
        <v>7</v>
      </c>
      <c r="FP31" s="955"/>
      <c r="FQ31" s="827">
        <f t="shared" si="96"/>
        <v>6.8</v>
      </c>
      <c r="FR31" s="839">
        <f t="shared" si="97"/>
        <v>6.8</v>
      </c>
      <c r="FS31" s="845" t="str">
        <f t="shared" si="98"/>
        <v>6.8</v>
      </c>
      <c r="FT31" s="841" t="str">
        <f t="shared" si="99"/>
        <v>C+</v>
      </c>
      <c r="FU31" s="842">
        <f t="shared" si="100"/>
        <v>2.5</v>
      </c>
      <c r="FV31" s="842" t="str">
        <f t="shared" si="101"/>
        <v>2.5</v>
      </c>
      <c r="FW31" s="846">
        <v>3</v>
      </c>
      <c r="FX31" s="844">
        <v>3</v>
      </c>
      <c r="FY31" s="865">
        <v>7</v>
      </c>
      <c r="FZ31" s="908">
        <v>8</v>
      </c>
      <c r="GA31" s="37"/>
      <c r="GB31" s="827">
        <f t="shared" si="102"/>
        <v>7.6</v>
      </c>
      <c r="GC31" s="839">
        <f t="shared" si="103"/>
        <v>7.6</v>
      </c>
      <c r="GD31" s="845" t="str">
        <f t="shared" si="104"/>
        <v>7.6</v>
      </c>
      <c r="GE31" s="841" t="str">
        <f t="shared" si="105"/>
        <v>B</v>
      </c>
      <c r="GF31" s="842">
        <f t="shared" si="106"/>
        <v>3</v>
      </c>
      <c r="GG31" s="842" t="str">
        <f t="shared" si="107"/>
        <v>3.0</v>
      </c>
      <c r="GH31" s="846">
        <v>3</v>
      </c>
      <c r="GI31" s="844">
        <v>3</v>
      </c>
      <c r="GJ31" s="197">
        <v>8.6999999999999993</v>
      </c>
      <c r="GK31" s="164">
        <v>8</v>
      </c>
      <c r="GL31" s="164"/>
      <c r="GM31" s="827">
        <f t="shared" si="108"/>
        <v>8.3000000000000007</v>
      </c>
      <c r="GN31" s="839">
        <f t="shared" si="109"/>
        <v>8.3000000000000007</v>
      </c>
      <c r="GO31" s="845" t="str">
        <f t="shared" si="110"/>
        <v>8.3</v>
      </c>
      <c r="GP31" s="841" t="str">
        <f t="shared" si="111"/>
        <v>B+</v>
      </c>
      <c r="GQ31" s="842">
        <f t="shared" si="112"/>
        <v>3.5</v>
      </c>
      <c r="GR31" s="842" t="str">
        <f t="shared" si="113"/>
        <v>3.5</v>
      </c>
      <c r="GS31" s="846">
        <v>4</v>
      </c>
      <c r="GT31" s="844">
        <v>4</v>
      </c>
      <c r="GU31" s="865">
        <v>6.8</v>
      </c>
      <c r="GV31" s="908">
        <v>7</v>
      </c>
      <c r="GW31" s="37"/>
      <c r="GX31" s="827">
        <f t="shared" si="114"/>
        <v>6.9</v>
      </c>
      <c r="GY31" s="839">
        <f t="shared" si="115"/>
        <v>6.9</v>
      </c>
      <c r="GZ31" s="845" t="str">
        <f t="shared" si="116"/>
        <v>6.9</v>
      </c>
      <c r="HA31" s="841" t="str">
        <f t="shared" si="117"/>
        <v>C+</v>
      </c>
      <c r="HB31" s="842">
        <f t="shared" si="118"/>
        <v>2.5</v>
      </c>
      <c r="HC31" s="842" t="str">
        <f t="shared" si="119"/>
        <v>2.5</v>
      </c>
      <c r="HD31" s="846">
        <v>4</v>
      </c>
      <c r="HE31" s="844">
        <v>4</v>
      </c>
      <c r="HF31" s="146">
        <v>7.4</v>
      </c>
      <c r="HG31" s="164">
        <v>8</v>
      </c>
      <c r="HH31" s="37"/>
      <c r="HI31" s="28">
        <f t="shared" si="120"/>
        <v>7.8</v>
      </c>
      <c r="HJ31" s="29">
        <f t="shared" si="121"/>
        <v>7.8</v>
      </c>
      <c r="HK31" s="501" t="str">
        <f t="shared" si="122"/>
        <v>7.8</v>
      </c>
      <c r="HL31" s="30" t="str">
        <f t="shared" si="123"/>
        <v>B</v>
      </c>
      <c r="HM31" s="31">
        <f t="shared" si="124"/>
        <v>3</v>
      </c>
      <c r="HN31" s="31" t="str">
        <f t="shared" si="125"/>
        <v>3.0</v>
      </c>
      <c r="HO31" s="42">
        <v>4</v>
      </c>
      <c r="HP31" s="43">
        <v>4</v>
      </c>
      <c r="HQ31" s="867">
        <v>8</v>
      </c>
      <c r="HR31" s="958">
        <v>7</v>
      </c>
      <c r="HS31" s="736"/>
      <c r="HT31" s="827">
        <f t="shared" si="126"/>
        <v>7.4</v>
      </c>
      <c r="HU31" s="839">
        <f t="shared" si="127"/>
        <v>7.4</v>
      </c>
      <c r="HV31" s="845" t="str">
        <f t="shared" si="128"/>
        <v>7.4</v>
      </c>
      <c r="HW31" s="841" t="str">
        <f t="shared" si="129"/>
        <v>B</v>
      </c>
      <c r="HX31" s="842">
        <f t="shared" si="130"/>
        <v>3</v>
      </c>
      <c r="HY31" s="842" t="str">
        <f t="shared" si="131"/>
        <v>3.0</v>
      </c>
      <c r="HZ31" s="846">
        <v>5</v>
      </c>
      <c r="IA31" s="844">
        <v>5</v>
      </c>
      <c r="IB31" s="767">
        <f t="shared" si="132"/>
        <v>23</v>
      </c>
      <c r="IC31" s="82">
        <f t="shared" si="133"/>
        <v>2.9347826086956523</v>
      </c>
      <c r="ID31" s="83" t="str">
        <f t="shared" si="134"/>
        <v>2.93</v>
      </c>
    </row>
    <row r="32" spans="1:238" x14ac:dyDescent="0.3">
      <c r="A32" s="3">
        <v>33</v>
      </c>
      <c r="B32" s="293" t="s">
        <v>304</v>
      </c>
      <c r="C32" s="293" t="s">
        <v>335</v>
      </c>
      <c r="D32" s="286" t="s">
        <v>362</v>
      </c>
      <c r="E32" s="287" t="s">
        <v>59</v>
      </c>
      <c r="F32" s="276"/>
      <c r="G32" s="288" t="s">
        <v>392</v>
      </c>
      <c r="H32" s="276" t="s">
        <v>169</v>
      </c>
      <c r="I32" s="276" t="s">
        <v>179</v>
      </c>
      <c r="J32" s="169">
        <v>6</v>
      </c>
      <c r="K32" s="1" t="str">
        <f t="shared" si="135"/>
        <v>C</v>
      </c>
      <c r="L32" s="2">
        <f t="shared" si="136"/>
        <v>2</v>
      </c>
      <c r="M32" s="172" t="str">
        <f t="shared" si="137"/>
        <v>2.0</v>
      </c>
      <c r="N32" s="169">
        <v>7.3</v>
      </c>
      <c r="O32" s="473" t="str">
        <f t="shared" si="138"/>
        <v>B</v>
      </c>
      <c r="P32" s="2">
        <f t="shared" si="139"/>
        <v>3</v>
      </c>
      <c r="Q32" s="170" t="str">
        <f t="shared" si="140"/>
        <v>3.0</v>
      </c>
      <c r="R32" s="408">
        <v>7.3</v>
      </c>
      <c r="S32" s="45">
        <v>7</v>
      </c>
      <c r="T32" s="45"/>
      <c r="U32" s="28">
        <f t="shared" si="13"/>
        <v>7.1</v>
      </c>
      <c r="V32" s="29">
        <f t="shared" si="14"/>
        <v>7.1</v>
      </c>
      <c r="W32" s="325" t="str">
        <f t="shared" si="15"/>
        <v>7.1</v>
      </c>
      <c r="X32" s="30" t="str">
        <f t="shared" si="16"/>
        <v>B</v>
      </c>
      <c r="Y32" s="31">
        <f t="shared" si="17"/>
        <v>3</v>
      </c>
      <c r="Z32" s="31" t="str">
        <f t="shared" si="18"/>
        <v>3.0</v>
      </c>
      <c r="AA32" s="42">
        <v>4</v>
      </c>
      <c r="AB32" s="43">
        <v>4</v>
      </c>
      <c r="AC32" s="48">
        <v>6.7</v>
      </c>
      <c r="AD32" s="55">
        <v>7</v>
      </c>
      <c r="AE32" s="55"/>
      <c r="AF32" s="28">
        <f t="shared" si="19"/>
        <v>6.9</v>
      </c>
      <c r="AG32" s="29">
        <f t="shared" si="20"/>
        <v>6.9</v>
      </c>
      <c r="AH32" s="325" t="str">
        <f t="shared" si="21"/>
        <v>6.9</v>
      </c>
      <c r="AI32" s="30" t="str">
        <f t="shared" si="22"/>
        <v>C+</v>
      </c>
      <c r="AJ32" s="31">
        <f t="shared" si="23"/>
        <v>2.5</v>
      </c>
      <c r="AK32" s="31" t="str">
        <f t="shared" si="141"/>
        <v>2.5</v>
      </c>
      <c r="AL32" s="42">
        <v>2</v>
      </c>
      <c r="AM32" s="43">
        <v>2</v>
      </c>
      <c r="AN32" s="219">
        <v>7</v>
      </c>
      <c r="AO32" s="73">
        <v>5</v>
      </c>
      <c r="AP32" s="73"/>
      <c r="AQ32" s="28">
        <f t="shared" si="25"/>
        <v>5.8</v>
      </c>
      <c r="AR32" s="29">
        <f t="shared" si="26"/>
        <v>5.8</v>
      </c>
      <c r="AS32" s="325" t="str">
        <f t="shared" si="27"/>
        <v>5.8</v>
      </c>
      <c r="AT32" s="30" t="str">
        <f t="shared" si="28"/>
        <v>C</v>
      </c>
      <c r="AU32" s="31">
        <f t="shared" si="29"/>
        <v>2</v>
      </c>
      <c r="AV32" s="31" t="str">
        <f t="shared" si="30"/>
        <v>2.0</v>
      </c>
      <c r="AW32" s="42">
        <v>2</v>
      </c>
      <c r="AX32" s="43">
        <v>2</v>
      </c>
      <c r="AY32" s="219">
        <v>8.3000000000000007</v>
      </c>
      <c r="AZ32" s="65">
        <v>8</v>
      </c>
      <c r="BA32" s="65"/>
      <c r="BB32" s="28">
        <f t="shared" si="31"/>
        <v>8.1</v>
      </c>
      <c r="BC32" s="29">
        <f t="shared" si="32"/>
        <v>8.1</v>
      </c>
      <c r="BD32" s="325" t="str">
        <f t="shared" si="33"/>
        <v>8.1</v>
      </c>
      <c r="BE32" s="30" t="str">
        <f t="shared" si="34"/>
        <v>B+</v>
      </c>
      <c r="BF32" s="31">
        <f t="shared" si="35"/>
        <v>3.5</v>
      </c>
      <c r="BG32" s="31" t="str">
        <f t="shared" si="36"/>
        <v>3.5</v>
      </c>
      <c r="BH32" s="42">
        <v>1</v>
      </c>
      <c r="BI32" s="43">
        <v>1</v>
      </c>
      <c r="BJ32" s="309">
        <v>6.4</v>
      </c>
      <c r="BK32" s="109">
        <v>6</v>
      </c>
      <c r="BL32" s="109"/>
      <c r="BM32" s="225">
        <f t="shared" si="37"/>
        <v>6.2</v>
      </c>
      <c r="BN32" s="226">
        <f t="shared" si="38"/>
        <v>6.2</v>
      </c>
      <c r="BO32" s="342" t="str">
        <f t="shared" si="39"/>
        <v>6.2</v>
      </c>
      <c r="BP32" s="227" t="str">
        <f t="shared" si="0"/>
        <v>C</v>
      </c>
      <c r="BQ32" s="226">
        <f t="shared" si="1"/>
        <v>2</v>
      </c>
      <c r="BR32" s="226" t="str">
        <f t="shared" si="2"/>
        <v>2.0</v>
      </c>
      <c r="BS32" s="157">
        <v>3</v>
      </c>
      <c r="BT32" s="43">
        <v>3</v>
      </c>
      <c r="BU32" s="411">
        <v>8.4</v>
      </c>
      <c r="BV32" s="147">
        <v>9</v>
      </c>
      <c r="BW32" s="493"/>
      <c r="BX32" s="225">
        <f t="shared" si="40"/>
        <v>8.8000000000000007</v>
      </c>
      <c r="BY32" s="226">
        <f t="shared" si="41"/>
        <v>8.8000000000000007</v>
      </c>
      <c r="BZ32" s="342" t="str">
        <f t="shared" si="42"/>
        <v>8.8</v>
      </c>
      <c r="CA32" s="227" t="str">
        <f t="shared" si="3"/>
        <v>A</v>
      </c>
      <c r="CB32" s="226">
        <f t="shared" si="4"/>
        <v>4</v>
      </c>
      <c r="CC32" s="226" t="str">
        <f t="shared" si="5"/>
        <v>4.0</v>
      </c>
      <c r="CD32" s="157">
        <v>3</v>
      </c>
      <c r="CE32" s="43">
        <v>3</v>
      </c>
      <c r="CF32" s="181">
        <v>7</v>
      </c>
      <c r="CG32" s="93">
        <v>8</v>
      </c>
      <c r="CH32" s="93"/>
      <c r="CI32" s="28">
        <f t="shared" si="43"/>
        <v>7.6</v>
      </c>
      <c r="CJ32" s="29">
        <f t="shared" si="44"/>
        <v>7.6</v>
      </c>
      <c r="CK32" s="325" t="str">
        <f t="shared" si="45"/>
        <v>7.6</v>
      </c>
      <c r="CL32" s="30" t="str">
        <f t="shared" si="46"/>
        <v>B</v>
      </c>
      <c r="CM32" s="31">
        <f t="shared" si="47"/>
        <v>3</v>
      </c>
      <c r="CN32" s="31" t="str">
        <f t="shared" si="6"/>
        <v>3.0</v>
      </c>
      <c r="CO32" s="42">
        <v>2</v>
      </c>
      <c r="CP32" s="43">
        <v>2</v>
      </c>
      <c r="CQ32" s="84">
        <f t="shared" si="48"/>
        <v>17</v>
      </c>
      <c r="CR32" s="87">
        <f t="shared" si="49"/>
        <v>2.8529411764705883</v>
      </c>
      <c r="CS32" s="88" t="str">
        <f t="shared" si="50"/>
        <v>2.85</v>
      </c>
      <c r="CT32" s="64" t="str">
        <f t="shared" si="51"/>
        <v>Lên lớp</v>
      </c>
      <c r="CU32" s="128">
        <f t="shared" si="52"/>
        <v>17</v>
      </c>
      <c r="CV32" s="129">
        <f t="shared" si="53"/>
        <v>2.8529411764705883</v>
      </c>
      <c r="CW32" s="64" t="str">
        <f t="shared" si="54"/>
        <v>Lên lớp</v>
      </c>
      <c r="CX32" s="504"/>
      <c r="CY32" s="48">
        <v>7.5</v>
      </c>
      <c r="CZ32" s="70">
        <v>7</v>
      </c>
      <c r="DA32" s="70"/>
      <c r="DB32" s="28">
        <f t="shared" si="55"/>
        <v>7.2</v>
      </c>
      <c r="DC32" s="29">
        <f t="shared" si="56"/>
        <v>7.2</v>
      </c>
      <c r="DD32" s="501" t="str">
        <f t="shared" si="57"/>
        <v>7.2</v>
      </c>
      <c r="DE32" s="30" t="str">
        <f t="shared" si="58"/>
        <v>B</v>
      </c>
      <c r="DF32" s="31">
        <f t="shared" si="59"/>
        <v>3</v>
      </c>
      <c r="DG32" s="31" t="str">
        <f t="shared" si="60"/>
        <v>3.0</v>
      </c>
      <c r="DH32" s="42">
        <v>4</v>
      </c>
      <c r="DI32" s="43">
        <v>4</v>
      </c>
      <c r="DJ32" s="48">
        <v>7.6</v>
      </c>
      <c r="DK32" s="55">
        <v>7</v>
      </c>
      <c r="DL32" s="55"/>
      <c r="DM32" s="28">
        <f t="shared" si="61"/>
        <v>7.2</v>
      </c>
      <c r="DN32" s="29">
        <f t="shared" si="62"/>
        <v>7.2</v>
      </c>
      <c r="DO32" s="501" t="str">
        <f t="shared" si="63"/>
        <v>7.2</v>
      </c>
      <c r="DP32" s="30" t="str">
        <f t="shared" si="64"/>
        <v>B</v>
      </c>
      <c r="DQ32" s="31">
        <f t="shared" si="65"/>
        <v>3</v>
      </c>
      <c r="DR32" s="31" t="str">
        <f t="shared" si="66"/>
        <v>3.0</v>
      </c>
      <c r="DS32" s="42">
        <v>2</v>
      </c>
      <c r="DT32" s="43">
        <v>2</v>
      </c>
      <c r="DU32" s="48">
        <v>7.6</v>
      </c>
      <c r="DV32" s="55">
        <v>8</v>
      </c>
      <c r="DW32" s="55"/>
      <c r="DX32" s="28">
        <f t="shared" si="67"/>
        <v>7.8</v>
      </c>
      <c r="DY32" s="29">
        <f t="shared" si="68"/>
        <v>7.8</v>
      </c>
      <c r="DZ32" s="501" t="str">
        <f t="shared" si="69"/>
        <v>7.8</v>
      </c>
      <c r="EA32" s="30" t="str">
        <f t="shared" si="70"/>
        <v>B</v>
      </c>
      <c r="EB32" s="31">
        <f t="shared" si="71"/>
        <v>3</v>
      </c>
      <c r="EC32" s="31" t="str">
        <f t="shared" si="72"/>
        <v>3.0</v>
      </c>
      <c r="ED32" s="42">
        <v>4</v>
      </c>
      <c r="EE32" s="43">
        <v>4</v>
      </c>
      <c r="EF32" s="48">
        <v>7.8</v>
      </c>
      <c r="EG32" s="70">
        <v>9</v>
      </c>
      <c r="EH32" s="70"/>
      <c r="EI32" s="28">
        <f t="shared" si="73"/>
        <v>8.5</v>
      </c>
      <c r="EJ32" s="29">
        <f t="shared" si="74"/>
        <v>8.5</v>
      </c>
      <c r="EK32" s="501" t="str">
        <f t="shared" si="75"/>
        <v>8.5</v>
      </c>
      <c r="EL32" s="30" t="str">
        <f t="shared" si="76"/>
        <v>A</v>
      </c>
      <c r="EM32" s="31">
        <f t="shared" si="77"/>
        <v>4</v>
      </c>
      <c r="EN32" s="31" t="str">
        <f t="shared" si="78"/>
        <v>4.0</v>
      </c>
      <c r="EO32" s="42">
        <v>3</v>
      </c>
      <c r="EP32" s="43">
        <v>3</v>
      </c>
      <c r="EQ32" s="48">
        <v>8</v>
      </c>
      <c r="ER32" s="602">
        <v>8</v>
      </c>
      <c r="ES32" s="602"/>
      <c r="ET32" s="28">
        <f t="shared" si="79"/>
        <v>8</v>
      </c>
      <c r="EU32" s="29">
        <f t="shared" si="80"/>
        <v>8</v>
      </c>
      <c r="EV32" s="501" t="str">
        <f t="shared" si="81"/>
        <v>8.0</v>
      </c>
      <c r="EW32" s="30" t="str">
        <f t="shared" si="82"/>
        <v>B+</v>
      </c>
      <c r="EX32" s="31">
        <f t="shared" si="83"/>
        <v>3.5</v>
      </c>
      <c r="EY32" s="31" t="str">
        <f t="shared" si="84"/>
        <v>3.5</v>
      </c>
      <c r="EZ32" s="42">
        <v>2</v>
      </c>
      <c r="FA32" s="43">
        <v>2</v>
      </c>
      <c r="FB32" s="694">
        <f t="shared" si="85"/>
        <v>15</v>
      </c>
      <c r="FC32" s="695">
        <f t="shared" si="86"/>
        <v>3.2666666666666666</v>
      </c>
      <c r="FD32" s="696" t="str">
        <f t="shared" si="87"/>
        <v>3.27</v>
      </c>
      <c r="FE32" s="697" t="str">
        <f t="shared" si="88"/>
        <v>Lên lớp</v>
      </c>
      <c r="FF32" s="698">
        <f t="shared" si="89"/>
        <v>32</v>
      </c>
      <c r="FG32" s="695">
        <f t="shared" si="90"/>
        <v>3.046875</v>
      </c>
      <c r="FH32" s="696" t="str">
        <f t="shared" si="91"/>
        <v>3.05</v>
      </c>
      <c r="FI32" s="699">
        <f t="shared" si="92"/>
        <v>32</v>
      </c>
      <c r="FJ32" s="700">
        <f t="shared" si="93"/>
        <v>7.4375</v>
      </c>
      <c r="FK32" s="701">
        <f t="shared" si="94"/>
        <v>3.046875</v>
      </c>
      <c r="FL32" s="738" t="str">
        <f t="shared" si="95"/>
        <v>Lên lớp</v>
      </c>
      <c r="FM32" s="903"/>
      <c r="FN32" s="867">
        <v>7.8</v>
      </c>
      <c r="FO32" s="958">
        <v>8</v>
      </c>
      <c r="FP32" s="955"/>
      <c r="FQ32" s="827">
        <f t="shared" si="96"/>
        <v>7.9</v>
      </c>
      <c r="FR32" s="839">
        <f t="shared" si="97"/>
        <v>7.9</v>
      </c>
      <c r="FS32" s="845" t="str">
        <f t="shared" si="98"/>
        <v>7.9</v>
      </c>
      <c r="FT32" s="841" t="str">
        <f t="shared" si="99"/>
        <v>B</v>
      </c>
      <c r="FU32" s="842">
        <f t="shared" si="100"/>
        <v>3</v>
      </c>
      <c r="FV32" s="842" t="str">
        <f t="shared" si="101"/>
        <v>3.0</v>
      </c>
      <c r="FW32" s="846">
        <v>3</v>
      </c>
      <c r="FX32" s="844">
        <v>3</v>
      </c>
      <c r="FY32" s="865">
        <v>8</v>
      </c>
      <c r="FZ32" s="908">
        <v>8</v>
      </c>
      <c r="GA32" s="37"/>
      <c r="GB32" s="827">
        <f t="shared" si="102"/>
        <v>8</v>
      </c>
      <c r="GC32" s="839">
        <f t="shared" si="103"/>
        <v>8</v>
      </c>
      <c r="GD32" s="845" t="str">
        <f t="shared" si="104"/>
        <v>8.0</v>
      </c>
      <c r="GE32" s="841" t="str">
        <f t="shared" si="105"/>
        <v>B+</v>
      </c>
      <c r="GF32" s="842">
        <f t="shared" si="106"/>
        <v>3.5</v>
      </c>
      <c r="GG32" s="842" t="str">
        <f t="shared" si="107"/>
        <v>3.5</v>
      </c>
      <c r="GH32" s="846">
        <v>3</v>
      </c>
      <c r="GI32" s="844">
        <v>3</v>
      </c>
      <c r="GJ32" s="197">
        <v>8</v>
      </c>
      <c r="GK32" s="164">
        <v>7</v>
      </c>
      <c r="GL32" s="164"/>
      <c r="GM32" s="827">
        <f t="shared" si="108"/>
        <v>7.4</v>
      </c>
      <c r="GN32" s="839">
        <f t="shared" si="109"/>
        <v>7.4</v>
      </c>
      <c r="GO32" s="845" t="str">
        <f t="shared" si="110"/>
        <v>7.4</v>
      </c>
      <c r="GP32" s="841" t="str">
        <f t="shared" si="111"/>
        <v>B</v>
      </c>
      <c r="GQ32" s="842">
        <f t="shared" si="112"/>
        <v>3</v>
      </c>
      <c r="GR32" s="842" t="str">
        <f t="shared" si="113"/>
        <v>3.0</v>
      </c>
      <c r="GS32" s="846">
        <v>4</v>
      </c>
      <c r="GT32" s="844">
        <v>4</v>
      </c>
      <c r="GU32" s="865">
        <v>7.8</v>
      </c>
      <c r="GV32" s="908">
        <v>8</v>
      </c>
      <c r="GW32" s="37"/>
      <c r="GX32" s="827">
        <f t="shared" si="114"/>
        <v>7.9</v>
      </c>
      <c r="GY32" s="839">
        <f t="shared" si="115"/>
        <v>7.9</v>
      </c>
      <c r="GZ32" s="845" t="str">
        <f t="shared" si="116"/>
        <v>7.9</v>
      </c>
      <c r="HA32" s="841" t="str">
        <f t="shared" si="117"/>
        <v>B</v>
      </c>
      <c r="HB32" s="842">
        <f t="shared" si="118"/>
        <v>3</v>
      </c>
      <c r="HC32" s="842" t="str">
        <f t="shared" si="119"/>
        <v>3.0</v>
      </c>
      <c r="HD32" s="846">
        <v>4</v>
      </c>
      <c r="HE32" s="844">
        <v>4</v>
      </c>
      <c r="HF32" s="146">
        <v>6.7</v>
      </c>
      <c r="HG32" s="164">
        <v>6</v>
      </c>
      <c r="HH32" s="37"/>
      <c r="HI32" s="28">
        <f t="shared" si="120"/>
        <v>6.3</v>
      </c>
      <c r="HJ32" s="29">
        <f t="shared" si="121"/>
        <v>6.3</v>
      </c>
      <c r="HK32" s="501" t="str">
        <f t="shared" si="122"/>
        <v>6.3</v>
      </c>
      <c r="HL32" s="30" t="str">
        <f t="shared" si="123"/>
        <v>C</v>
      </c>
      <c r="HM32" s="31">
        <f t="shared" si="124"/>
        <v>2</v>
      </c>
      <c r="HN32" s="31" t="str">
        <f t="shared" si="125"/>
        <v>2.0</v>
      </c>
      <c r="HO32" s="42">
        <v>4</v>
      </c>
      <c r="HP32" s="43">
        <v>4</v>
      </c>
      <c r="HQ32" s="867">
        <v>7.8</v>
      </c>
      <c r="HR32" s="958">
        <v>7</v>
      </c>
      <c r="HS32" s="736"/>
      <c r="HT32" s="827">
        <f t="shared" si="126"/>
        <v>7.3</v>
      </c>
      <c r="HU32" s="839">
        <f t="shared" si="127"/>
        <v>7.3</v>
      </c>
      <c r="HV32" s="845" t="str">
        <f t="shared" si="128"/>
        <v>7.3</v>
      </c>
      <c r="HW32" s="841" t="str">
        <f t="shared" si="129"/>
        <v>B</v>
      </c>
      <c r="HX32" s="842">
        <f t="shared" si="130"/>
        <v>3</v>
      </c>
      <c r="HY32" s="842" t="str">
        <f t="shared" si="131"/>
        <v>3.0</v>
      </c>
      <c r="HZ32" s="846">
        <v>5</v>
      </c>
      <c r="IA32" s="844">
        <v>5</v>
      </c>
      <c r="IB32" s="767">
        <f t="shared" si="132"/>
        <v>23</v>
      </c>
      <c r="IC32" s="82">
        <f t="shared" si="133"/>
        <v>2.8913043478260869</v>
      </c>
      <c r="ID32" s="83" t="str">
        <f t="shared" si="134"/>
        <v>2.89</v>
      </c>
    </row>
    <row r="33" spans="1:241" x14ac:dyDescent="0.3">
      <c r="A33" s="3">
        <v>34</v>
      </c>
      <c r="B33" s="293" t="s">
        <v>304</v>
      </c>
      <c r="C33" s="293" t="s">
        <v>336</v>
      </c>
      <c r="D33" s="616" t="s">
        <v>51</v>
      </c>
      <c r="E33" s="617" t="s">
        <v>18</v>
      </c>
      <c r="F33" s="292"/>
      <c r="G33" s="288" t="s">
        <v>393</v>
      </c>
      <c r="H33" s="292" t="s">
        <v>23</v>
      </c>
      <c r="I33" s="292" t="s">
        <v>1820</v>
      </c>
      <c r="J33" s="169">
        <v>6</v>
      </c>
      <c r="K33" s="1" t="str">
        <f t="shared" si="135"/>
        <v>C</v>
      </c>
      <c r="L33" s="2">
        <f t="shared" si="136"/>
        <v>2</v>
      </c>
      <c r="M33" s="172" t="str">
        <f t="shared" si="137"/>
        <v>2.0</v>
      </c>
      <c r="N33" s="169">
        <v>6.3</v>
      </c>
      <c r="O33" s="473" t="str">
        <f t="shared" si="138"/>
        <v>C</v>
      </c>
      <c r="P33" s="2">
        <f t="shared" si="139"/>
        <v>2</v>
      </c>
      <c r="Q33" s="170" t="str">
        <f t="shared" si="140"/>
        <v>2.0</v>
      </c>
      <c r="R33" s="408">
        <v>7</v>
      </c>
      <c r="S33" s="45">
        <v>8</v>
      </c>
      <c r="T33" s="45"/>
      <c r="U33" s="28">
        <f t="shared" si="13"/>
        <v>7.6</v>
      </c>
      <c r="V33" s="29">
        <f t="shared" si="14"/>
        <v>7.6</v>
      </c>
      <c r="W33" s="325" t="str">
        <f t="shared" si="15"/>
        <v>7.6</v>
      </c>
      <c r="X33" s="30" t="str">
        <f t="shared" si="16"/>
        <v>B</v>
      </c>
      <c r="Y33" s="31">
        <f t="shared" si="17"/>
        <v>3</v>
      </c>
      <c r="Z33" s="31" t="str">
        <f t="shared" si="18"/>
        <v>3.0</v>
      </c>
      <c r="AA33" s="42">
        <v>4</v>
      </c>
      <c r="AB33" s="43">
        <v>4</v>
      </c>
      <c r="AC33" s="48">
        <v>7.7</v>
      </c>
      <c r="AD33" s="55">
        <v>6</v>
      </c>
      <c r="AE33" s="55"/>
      <c r="AF33" s="28">
        <f t="shared" si="19"/>
        <v>6.7</v>
      </c>
      <c r="AG33" s="29">
        <f t="shared" si="20"/>
        <v>6.7</v>
      </c>
      <c r="AH33" s="325" t="str">
        <f t="shared" si="21"/>
        <v>6.7</v>
      </c>
      <c r="AI33" s="30" t="str">
        <f t="shared" si="22"/>
        <v>C+</v>
      </c>
      <c r="AJ33" s="31">
        <f t="shared" si="23"/>
        <v>2.5</v>
      </c>
      <c r="AK33" s="31" t="str">
        <f t="shared" si="141"/>
        <v>2.5</v>
      </c>
      <c r="AL33" s="42">
        <v>2</v>
      </c>
      <c r="AM33" s="43">
        <v>2</v>
      </c>
      <c r="AN33" s="219">
        <v>6.7</v>
      </c>
      <c r="AO33" s="73">
        <v>5</v>
      </c>
      <c r="AP33" s="73"/>
      <c r="AQ33" s="28">
        <f t="shared" si="25"/>
        <v>5.7</v>
      </c>
      <c r="AR33" s="29">
        <f t="shared" si="26"/>
        <v>5.7</v>
      </c>
      <c r="AS33" s="325" t="str">
        <f t="shared" si="27"/>
        <v>5.7</v>
      </c>
      <c r="AT33" s="30" t="str">
        <f t="shared" si="28"/>
        <v>C</v>
      </c>
      <c r="AU33" s="31">
        <f t="shared" si="29"/>
        <v>2</v>
      </c>
      <c r="AV33" s="31" t="str">
        <f t="shared" si="30"/>
        <v>2.0</v>
      </c>
      <c r="AW33" s="42">
        <v>2</v>
      </c>
      <c r="AX33" s="43">
        <v>2</v>
      </c>
      <c r="AY33" s="219">
        <v>7</v>
      </c>
      <c r="AZ33" s="65">
        <v>4</v>
      </c>
      <c r="BA33" s="65"/>
      <c r="BB33" s="28">
        <f t="shared" si="31"/>
        <v>5.2</v>
      </c>
      <c r="BC33" s="29">
        <f t="shared" si="32"/>
        <v>5.2</v>
      </c>
      <c r="BD33" s="325" t="str">
        <f t="shared" si="33"/>
        <v>5.2</v>
      </c>
      <c r="BE33" s="30" t="str">
        <f t="shared" si="34"/>
        <v>D+</v>
      </c>
      <c r="BF33" s="31">
        <f t="shared" si="35"/>
        <v>1.5</v>
      </c>
      <c r="BG33" s="31" t="str">
        <f t="shared" si="36"/>
        <v>1.5</v>
      </c>
      <c r="BH33" s="42">
        <v>1</v>
      </c>
      <c r="BI33" s="43">
        <v>1</v>
      </c>
      <c r="BJ33" s="309">
        <v>7.6</v>
      </c>
      <c r="BK33" s="109">
        <v>7</v>
      </c>
      <c r="BL33" s="109"/>
      <c r="BM33" s="225">
        <f t="shared" si="37"/>
        <v>7.2</v>
      </c>
      <c r="BN33" s="226">
        <f t="shared" si="38"/>
        <v>7.2</v>
      </c>
      <c r="BO33" s="342" t="str">
        <f t="shared" si="39"/>
        <v>7.2</v>
      </c>
      <c r="BP33" s="227" t="str">
        <f t="shared" si="0"/>
        <v>B</v>
      </c>
      <c r="BQ33" s="226">
        <f t="shared" si="1"/>
        <v>3</v>
      </c>
      <c r="BR33" s="226" t="str">
        <f t="shared" si="2"/>
        <v>3.0</v>
      </c>
      <c r="BS33" s="157">
        <v>3</v>
      </c>
      <c r="BT33" s="43">
        <v>3</v>
      </c>
      <c r="BU33" s="411">
        <v>7.4</v>
      </c>
      <c r="BV33" s="147">
        <v>9</v>
      </c>
      <c r="BW33" s="493"/>
      <c r="BX33" s="225">
        <f t="shared" si="40"/>
        <v>8.4</v>
      </c>
      <c r="BY33" s="226">
        <f t="shared" si="41"/>
        <v>8.4</v>
      </c>
      <c r="BZ33" s="342" t="str">
        <f t="shared" si="42"/>
        <v>8.4</v>
      </c>
      <c r="CA33" s="227" t="str">
        <f t="shared" si="3"/>
        <v>B+</v>
      </c>
      <c r="CB33" s="226">
        <f t="shared" si="4"/>
        <v>3.5</v>
      </c>
      <c r="CC33" s="226" t="str">
        <f t="shared" si="5"/>
        <v>3.5</v>
      </c>
      <c r="CD33" s="157">
        <v>3</v>
      </c>
      <c r="CE33" s="43">
        <v>3</v>
      </c>
      <c r="CF33" s="181">
        <v>5.6</v>
      </c>
      <c r="CG33" s="93">
        <v>6</v>
      </c>
      <c r="CH33" s="93"/>
      <c r="CI33" s="28">
        <f t="shared" si="43"/>
        <v>5.8</v>
      </c>
      <c r="CJ33" s="29">
        <f t="shared" si="44"/>
        <v>5.8</v>
      </c>
      <c r="CK33" s="325" t="str">
        <f t="shared" si="45"/>
        <v>5.8</v>
      </c>
      <c r="CL33" s="30" t="str">
        <f t="shared" si="46"/>
        <v>C</v>
      </c>
      <c r="CM33" s="31">
        <f t="shared" si="47"/>
        <v>2</v>
      </c>
      <c r="CN33" s="31" t="str">
        <f t="shared" si="6"/>
        <v>2.0</v>
      </c>
      <c r="CO33" s="42">
        <v>2</v>
      </c>
      <c r="CP33" s="43">
        <v>2</v>
      </c>
      <c r="CQ33" s="84">
        <f t="shared" si="48"/>
        <v>17</v>
      </c>
      <c r="CR33" s="87">
        <f t="shared" si="49"/>
        <v>2.7058823529411766</v>
      </c>
      <c r="CS33" s="88" t="str">
        <f t="shared" si="50"/>
        <v>2.71</v>
      </c>
      <c r="CT33" s="64" t="str">
        <f t="shared" si="51"/>
        <v>Lên lớp</v>
      </c>
      <c r="CU33" s="128">
        <f t="shared" si="52"/>
        <v>17</v>
      </c>
      <c r="CV33" s="129">
        <f t="shared" si="53"/>
        <v>2.7058823529411766</v>
      </c>
      <c r="CW33" s="64" t="str">
        <f t="shared" si="54"/>
        <v>Lên lớp</v>
      </c>
      <c r="CX33" s="504"/>
      <c r="CY33" s="48">
        <v>7.3</v>
      </c>
      <c r="CZ33" s="70">
        <v>7</v>
      </c>
      <c r="DA33" s="70"/>
      <c r="DB33" s="28">
        <f t="shared" si="55"/>
        <v>7.1</v>
      </c>
      <c r="DC33" s="29">
        <f t="shared" si="56"/>
        <v>7.1</v>
      </c>
      <c r="DD33" s="501" t="str">
        <f t="shared" si="57"/>
        <v>7.1</v>
      </c>
      <c r="DE33" s="30" t="str">
        <f t="shared" si="58"/>
        <v>B</v>
      </c>
      <c r="DF33" s="31">
        <f t="shared" si="59"/>
        <v>3</v>
      </c>
      <c r="DG33" s="31" t="str">
        <f t="shared" si="60"/>
        <v>3.0</v>
      </c>
      <c r="DH33" s="42">
        <v>4</v>
      </c>
      <c r="DI33" s="43">
        <v>4</v>
      </c>
      <c r="DJ33" s="48">
        <v>7.2</v>
      </c>
      <c r="DK33" s="55">
        <v>6</v>
      </c>
      <c r="DL33" s="55"/>
      <c r="DM33" s="28">
        <f t="shared" si="61"/>
        <v>6.5</v>
      </c>
      <c r="DN33" s="29">
        <f t="shared" si="62"/>
        <v>6.5</v>
      </c>
      <c r="DO33" s="501" t="str">
        <f t="shared" si="63"/>
        <v>6.5</v>
      </c>
      <c r="DP33" s="30" t="str">
        <f t="shared" si="64"/>
        <v>C+</v>
      </c>
      <c r="DQ33" s="31">
        <f t="shared" si="65"/>
        <v>2.5</v>
      </c>
      <c r="DR33" s="31" t="str">
        <f t="shared" si="66"/>
        <v>2.5</v>
      </c>
      <c r="DS33" s="42">
        <v>2</v>
      </c>
      <c r="DT33" s="43">
        <v>2</v>
      </c>
      <c r="DU33" s="48">
        <v>6.8</v>
      </c>
      <c r="DV33" s="55">
        <v>9</v>
      </c>
      <c r="DW33" s="55"/>
      <c r="DX33" s="28">
        <f t="shared" si="67"/>
        <v>8.1</v>
      </c>
      <c r="DY33" s="29">
        <f t="shared" si="68"/>
        <v>8.1</v>
      </c>
      <c r="DZ33" s="501" t="str">
        <f t="shared" si="69"/>
        <v>8.1</v>
      </c>
      <c r="EA33" s="30" t="str">
        <f t="shared" si="70"/>
        <v>B+</v>
      </c>
      <c r="EB33" s="31">
        <f t="shared" si="71"/>
        <v>3.5</v>
      </c>
      <c r="EC33" s="31" t="str">
        <f t="shared" si="72"/>
        <v>3.5</v>
      </c>
      <c r="ED33" s="42">
        <v>4</v>
      </c>
      <c r="EE33" s="43">
        <v>4</v>
      </c>
      <c r="EF33" s="48">
        <v>7.6</v>
      </c>
      <c r="EG33" s="70">
        <v>9</v>
      </c>
      <c r="EH33" s="70"/>
      <c r="EI33" s="28">
        <f t="shared" si="73"/>
        <v>8.4</v>
      </c>
      <c r="EJ33" s="29">
        <f t="shared" si="74"/>
        <v>8.4</v>
      </c>
      <c r="EK33" s="501" t="str">
        <f t="shared" si="75"/>
        <v>8.4</v>
      </c>
      <c r="EL33" s="30" t="str">
        <f t="shared" si="76"/>
        <v>B+</v>
      </c>
      <c r="EM33" s="31">
        <f t="shared" si="77"/>
        <v>3.5</v>
      </c>
      <c r="EN33" s="31" t="str">
        <f t="shared" si="78"/>
        <v>3.5</v>
      </c>
      <c r="EO33" s="42">
        <v>3</v>
      </c>
      <c r="EP33" s="43">
        <v>3</v>
      </c>
      <c r="EQ33" s="48">
        <v>6</v>
      </c>
      <c r="ER33" s="602">
        <v>8</v>
      </c>
      <c r="ES33" s="602"/>
      <c r="ET33" s="28">
        <f t="shared" si="79"/>
        <v>7.2</v>
      </c>
      <c r="EU33" s="29">
        <f t="shared" si="80"/>
        <v>7.2</v>
      </c>
      <c r="EV33" s="501" t="str">
        <f t="shared" si="81"/>
        <v>7.2</v>
      </c>
      <c r="EW33" s="30" t="str">
        <f t="shared" si="82"/>
        <v>B</v>
      </c>
      <c r="EX33" s="31">
        <f t="shared" si="83"/>
        <v>3</v>
      </c>
      <c r="EY33" s="31" t="str">
        <f t="shared" si="84"/>
        <v>3.0</v>
      </c>
      <c r="EZ33" s="42">
        <v>2</v>
      </c>
      <c r="FA33" s="43">
        <v>2</v>
      </c>
      <c r="FB33" s="694">
        <f t="shared" si="85"/>
        <v>15</v>
      </c>
      <c r="FC33" s="695">
        <f t="shared" si="86"/>
        <v>3.1666666666666665</v>
      </c>
      <c r="FD33" s="696" t="str">
        <f t="shared" si="87"/>
        <v>3.17</v>
      </c>
      <c r="FE33" s="697" t="str">
        <f t="shared" si="88"/>
        <v>Lên lớp</v>
      </c>
      <c r="FF33" s="698">
        <f t="shared" si="89"/>
        <v>32</v>
      </c>
      <c r="FG33" s="695">
        <f t="shared" si="90"/>
        <v>2.921875</v>
      </c>
      <c r="FH33" s="696" t="str">
        <f t="shared" si="91"/>
        <v>2.92</v>
      </c>
      <c r="FI33" s="699">
        <f t="shared" si="92"/>
        <v>32</v>
      </c>
      <c r="FJ33" s="700">
        <f t="shared" si="93"/>
        <v>7.2562499999999996</v>
      </c>
      <c r="FK33" s="701">
        <f t="shared" si="94"/>
        <v>2.921875</v>
      </c>
      <c r="FL33" s="738" t="str">
        <f t="shared" si="95"/>
        <v>Lên lớp</v>
      </c>
      <c r="FM33" s="903"/>
      <c r="FN33" s="951">
        <v>3</v>
      </c>
      <c r="FO33" s="958"/>
      <c r="FP33" s="955"/>
      <c r="FQ33" s="827">
        <f t="shared" si="96"/>
        <v>1.2</v>
      </c>
      <c r="FR33" s="839">
        <f t="shared" si="97"/>
        <v>1.2</v>
      </c>
      <c r="FS33" s="845" t="str">
        <f t="shared" si="98"/>
        <v>1.2</v>
      </c>
      <c r="FT33" s="841" t="str">
        <f t="shared" si="99"/>
        <v>F</v>
      </c>
      <c r="FU33" s="842">
        <f t="shared" si="100"/>
        <v>0</v>
      </c>
      <c r="FV33" s="842" t="str">
        <f t="shared" si="101"/>
        <v>0.0</v>
      </c>
      <c r="FW33" s="846">
        <v>3</v>
      </c>
      <c r="FX33" s="844"/>
      <c r="FY33" s="865">
        <v>6</v>
      </c>
      <c r="FZ33" s="908">
        <v>6</v>
      </c>
      <c r="GA33" s="37"/>
      <c r="GB33" s="827">
        <f t="shared" si="102"/>
        <v>6</v>
      </c>
      <c r="GC33" s="839">
        <f t="shared" si="103"/>
        <v>6</v>
      </c>
      <c r="GD33" s="845" t="str">
        <f t="shared" si="104"/>
        <v>6.0</v>
      </c>
      <c r="GE33" s="841" t="str">
        <f t="shared" si="105"/>
        <v>C</v>
      </c>
      <c r="GF33" s="842">
        <f t="shared" si="106"/>
        <v>2</v>
      </c>
      <c r="GG33" s="842" t="str">
        <f t="shared" si="107"/>
        <v>2.0</v>
      </c>
      <c r="GH33" s="846">
        <v>3</v>
      </c>
      <c r="GI33" s="844">
        <v>3</v>
      </c>
      <c r="GJ33" s="197">
        <v>6.7</v>
      </c>
      <c r="GK33" s="164">
        <v>6</v>
      </c>
      <c r="GL33" s="164"/>
      <c r="GM33" s="827">
        <f t="shared" si="108"/>
        <v>6.3</v>
      </c>
      <c r="GN33" s="839">
        <f t="shared" si="109"/>
        <v>6.3</v>
      </c>
      <c r="GO33" s="845" t="str">
        <f t="shared" si="110"/>
        <v>6.3</v>
      </c>
      <c r="GP33" s="841" t="str">
        <f t="shared" si="111"/>
        <v>C</v>
      </c>
      <c r="GQ33" s="842">
        <f t="shared" si="112"/>
        <v>2</v>
      </c>
      <c r="GR33" s="842" t="str">
        <f t="shared" si="113"/>
        <v>2.0</v>
      </c>
      <c r="GS33" s="846">
        <v>4</v>
      </c>
      <c r="GT33" s="844">
        <v>4</v>
      </c>
      <c r="GU33" s="865">
        <v>6.2</v>
      </c>
      <c r="GV33" s="908">
        <v>7</v>
      </c>
      <c r="GW33" s="37"/>
      <c r="GX33" s="827">
        <f t="shared" si="114"/>
        <v>6.7</v>
      </c>
      <c r="GY33" s="839">
        <f t="shared" si="115"/>
        <v>6.7</v>
      </c>
      <c r="GZ33" s="845" t="str">
        <f t="shared" si="116"/>
        <v>6.7</v>
      </c>
      <c r="HA33" s="841" t="str">
        <f t="shared" si="117"/>
        <v>C+</v>
      </c>
      <c r="HB33" s="842">
        <f t="shared" si="118"/>
        <v>2.5</v>
      </c>
      <c r="HC33" s="842" t="str">
        <f t="shared" si="119"/>
        <v>2.5</v>
      </c>
      <c r="HD33" s="846">
        <v>4</v>
      </c>
      <c r="HE33" s="844">
        <v>4</v>
      </c>
      <c r="HF33" s="146">
        <v>5.3</v>
      </c>
      <c r="HG33" s="164">
        <v>6</v>
      </c>
      <c r="HH33" s="37"/>
      <c r="HI33" s="28">
        <f t="shared" si="120"/>
        <v>5.7</v>
      </c>
      <c r="HJ33" s="29">
        <f t="shared" si="121"/>
        <v>5.7</v>
      </c>
      <c r="HK33" s="501" t="str">
        <f t="shared" si="122"/>
        <v>5.7</v>
      </c>
      <c r="HL33" s="30" t="str">
        <f t="shared" si="123"/>
        <v>C</v>
      </c>
      <c r="HM33" s="31">
        <f t="shared" si="124"/>
        <v>2</v>
      </c>
      <c r="HN33" s="31" t="str">
        <f t="shared" si="125"/>
        <v>2.0</v>
      </c>
      <c r="HO33" s="42">
        <v>4</v>
      </c>
      <c r="HP33" s="43">
        <v>4</v>
      </c>
      <c r="HQ33" s="867">
        <v>5.8</v>
      </c>
      <c r="HR33" s="958">
        <v>7</v>
      </c>
      <c r="HS33" s="736"/>
      <c r="HT33" s="827">
        <f t="shared" si="126"/>
        <v>6.5</v>
      </c>
      <c r="HU33" s="839">
        <f t="shared" si="127"/>
        <v>6.5</v>
      </c>
      <c r="HV33" s="845" t="str">
        <f t="shared" si="128"/>
        <v>6.5</v>
      </c>
      <c r="HW33" s="841" t="str">
        <f t="shared" si="129"/>
        <v>C+</v>
      </c>
      <c r="HX33" s="842">
        <f t="shared" si="130"/>
        <v>2.5</v>
      </c>
      <c r="HY33" s="842" t="str">
        <f t="shared" si="131"/>
        <v>2.5</v>
      </c>
      <c r="HZ33" s="846">
        <v>5</v>
      </c>
      <c r="IA33" s="844">
        <v>5</v>
      </c>
      <c r="IB33" s="767">
        <f t="shared" si="132"/>
        <v>23</v>
      </c>
      <c r="IC33" s="82">
        <f t="shared" si="133"/>
        <v>1.9347826086956521</v>
      </c>
      <c r="ID33" s="83" t="str">
        <f t="shared" si="134"/>
        <v>1.93</v>
      </c>
    </row>
    <row r="34" spans="1:241" x14ac:dyDescent="0.3">
      <c r="A34" s="871">
        <v>35</v>
      </c>
      <c r="B34" s="872" t="s">
        <v>304</v>
      </c>
      <c r="C34" s="872" t="s">
        <v>337</v>
      </c>
      <c r="D34" s="1063" t="s">
        <v>363</v>
      </c>
      <c r="E34" s="1064" t="s">
        <v>37</v>
      </c>
      <c r="F34" s="292"/>
      <c r="G34" s="357" t="s">
        <v>394</v>
      </c>
      <c r="H34" s="292" t="s">
        <v>23</v>
      </c>
      <c r="I34" s="292" t="s">
        <v>179</v>
      </c>
      <c r="J34" s="873">
        <v>0</v>
      </c>
      <c r="K34" s="359" t="str">
        <f t="shared" si="135"/>
        <v>F</v>
      </c>
      <c r="L34" s="360">
        <f t="shared" si="136"/>
        <v>0</v>
      </c>
      <c r="M34" s="362" t="str">
        <f t="shared" si="137"/>
        <v>0.0</v>
      </c>
      <c r="N34" s="874">
        <v>5</v>
      </c>
      <c r="O34" s="875" t="str">
        <f t="shared" si="138"/>
        <v>D+</v>
      </c>
      <c r="P34" s="360">
        <f t="shared" si="139"/>
        <v>1.5</v>
      </c>
      <c r="Q34" s="361" t="str">
        <f t="shared" si="140"/>
        <v>1.5</v>
      </c>
      <c r="R34" s="876">
        <v>5.3</v>
      </c>
      <c r="S34" s="319">
        <v>2</v>
      </c>
      <c r="T34" s="319">
        <v>9</v>
      </c>
      <c r="U34" s="320">
        <f t="shared" si="13"/>
        <v>3.3</v>
      </c>
      <c r="V34" s="321">
        <f t="shared" si="14"/>
        <v>7.5</v>
      </c>
      <c r="W34" s="530" t="str">
        <f t="shared" si="15"/>
        <v>7.5</v>
      </c>
      <c r="X34" s="322" t="str">
        <f t="shared" si="16"/>
        <v>B</v>
      </c>
      <c r="Y34" s="323">
        <f t="shared" si="17"/>
        <v>3</v>
      </c>
      <c r="Z34" s="323" t="str">
        <f t="shared" si="18"/>
        <v>3.0</v>
      </c>
      <c r="AA34" s="324">
        <v>4</v>
      </c>
      <c r="AB34" s="531">
        <v>4</v>
      </c>
      <c r="AC34" s="529">
        <v>7</v>
      </c>
      <c r="AD34" s="367">
        <v>6</v>
      </c>
      <c r="AE34" s="367"/>
      <c r="AF34" s="320">
        <f t="shared" si="19"/>
        <v>6.4</v>
      </c>
      <c r="AG34" s="321">
        <f t="shared" si="20"/>
        <v>6.4</v>
      </c>
      <c r="AH34" s="530" t="str">
        <f t="shared" si="21"/>
        <v>6.4</v>
      </c>
      <c r="AI34" s="322" t="str">
        <f t="shared" si="22"/>
        <v>C</v>
      </c>
      <c r="AJ34" s="323">
        <f t="shared" si="23"/>
        <v>2</v>
      </c>
      <c r="AK34" s="323" t="str">
        <f t="shared" si="141"/>
        <v>2.0</v>
      </c>
      <c r="AL34" s="324">
        <v>2</v>
      </c>
      <c r="AM34" s="531">
        <v>2</v>
      </c>
      <c r="AN34" s="222">
        <v>6</v>
      </c>
      <c r="AO34" s="601">
        <v>4</v>
      </c>
      <c r="AP34" s="601"/>
      <c r="AQ34" s="320">
        <f t="shared" si="25"/>
        <v>4.8</v>
      </c>
      <c r="AR34" s="321">
        <f t="shared" si="26"/>
        <v>4.8</v>
      </c>
      <c r="AS34" s="530" t="str">
        <f t="shared" si="27"/>
        <v>4.8</v>
      </c>
      <c r="AT34" s="322" t="str">
        <f t="shared" si="28"/>
        <v>D</v>
      </c>
      <c r="AU34" s="323">
        <f t="shared" si="29"/>
        <v>1</v>
      </c>
      <c r="AV34" s="323" t="str">
        <f t="shared" si="30"/>
        <v>1.0</v>
      </c>
      <c r="AW34" s="324">
        <v>2</v>
      </c>
      <c r="AX34" s="531">
        <v>2</v>
      </c>
      <c r="AY34" s="222">
        <v>8</v>
      </c>
      <c r="AZ34" s="877">
        <v>3</v>
      </c>
      <c r="BA34" s="877"/>
      <c r="BB34" s="320">
        <f t="shared" si="31"/>
        <v>5</v>
      </c>
      <c r="BC34" s="321">
        <f t="shared" si="32"/>
        <v>5</v>
      </c>
      <c r="BD34" s="530" t="str">
        <f t="shared" si="33"/>
        <v>5.0</v>
      </c>
      <c r="BE34" s="322" t="str">
        <f t="shared" si="34"/>
        <v>D+</v>
      </c>
      <c r="BF34" s="323">
        <f t="shared" si="35"/>
        <v>1.5</v>
      </c>
      <c r="BG34" s="323" t="str">
        <f t="shared" si="36"/>
        <v>1.5</v>
      </c>
      <c r="BH34" s="324">
        <v>1</v>
      </c>
      <c r="BI34" s="531">
        <v>1</v>
      </c>
      <c r="BJ34" s="878">
        <v>7.4</v>
      </c>
      <c r="BK34" s="879">
        <v>8</v>
      </c>
      <c r="BL34" s="879"/>
      <c r="BM34" s="538">
        <f t="shared" si="37"/>
        <v>7.8</v>
      </c>
      <c r="BN34" s="539">
        <f t="shared" si="38"/>
        <v>7.8</v>
      </c>
      <c r="BO34" s="880" t="str">
        <f t="shared" si="39"/>
        <v>7.8</v>
      </c>
      <c r="BP34" s="540" t="str">
        <f t="shared" si="0"/>
        <v>B</v>
      </c>
      <c r="BQ34" s="539">
        <f t="shared" si="1"/>
        <v>3</v>
      </c>
      <c r="BR34" s="539" t="str">
        <f t="shared" si="2"/>
        <v>3.0</v>
      </c>
      <c r="BS34" s="541">
        <v>3</v>
      </c>
      <c r="BT34" s="531">
        <v>3</v>
      </c>
      <c r="BU34" s="881">
        <v>0</v>
      </c>
      <c r="BV34" s="882"/>
      <c r="BW34" s="883"/>
      <c r="BX34" s="538">
        <f t="shared" si="40"/>
        <v>0</v>
      </c>
      <c r="BY34" s="539">
        <f t="shared" si="41"/>
        <v>0</v>
      </c>
      <c r="BZ34" s="880" t="str">
        <f t="shared" si="42"/>
        <v>0.0</v>
      </c>
      <c r="CA34" s="540" t="str">
        <f t="shared" si="3"/>
        <v>F</v>
      </c>
      <c r="CB34" s="539">
        <f t="shared" si="4"/>
        <v>0</v>
      </c>
      <c r="CC34" s="539" t="str">
        <f t="shared" si="5"/>
        <v>0.0</v>
      </c>
      <c r="CD34" s="541">
        <v>3</v>
      </c>
      <c r="CE34" s="531"/>
      <c r="CF34" s="377">
        <v>5</v>
      </c>
      <c r="CG34" s="406">
        <v>5</v>
      </c>
      <c r="CH34" s="406"/>
      <c r="CI34" s="320">
        <f t="shared" si="43"/>
        <v>5</v>
      </c>
      <c r="CJ34" s="321">
        <f t="shared" si="44"/>
        <v>5</v>
      </c>
      <c r="CK34" s="530" t="str">
        <f t="shared" si="45"/>
        <v>5.0</v>
      </c>
      <c r="CL34" s="322" t="str">
        <f t="shared" si="46"/>
        <v>D+</v>
      </c>
      <c r="CM34" s="323">
        <f t="shared" si="47"/>
        <v>1.5</v>
      </c>
      <c r="CN34" s="323" t="str">
        <f t="shared" si="6"/>
        <v>1.5</v>
      </c>
      <c r="CO34" s="324">
        <v>2</v>
      </c>
      <c r="CP34" s="531">
        <v>2</v>
      </c>
      <c r="CQ34" s="542">
        <f t="shared" si="48"/>
        <v>17</v>
      </c>
      <c r="CR34" s="543">
        <f t="shared" si="49"/>
        <v>1.8529411764705883</v>
      </c>
      <c r="CS34" s="544" t="str">
        <f t="shared" si="50"/>
        <v>1.85</v>
      </c>
      <c r="CT34" s="545" t="str">
        <f t="shared" si="51"/>
        <v>Lên lớp</v>
      </c>
      <c r="CU34" s="546">
        <f t="shared" si="52"/>
        <v>14</v>
      </c>
      <c r="CV34" s="547">
        <f t="shared" si="53"/>
        <v>2.25</v>
      </c>
      <c r="CW34" s="545" t="str">
        <f t="shared" si="54"/>
        <v>Lên lớp</v>
      </c>
      <c r="CX34" s="548"/>
      <c r="CY34" s="529">
        <v>5</v>
      </c>
      <c r="CZ34" s="535">
        <v>8</v>
      </c>
      <c r="DA34" s="535"/>
      <c r="DB34" s="320">
        <f t="shared" si="55"/>
        <v>6.8</v>
      </c>
      <c r="DC34" s="321">
        <f t="shared" si="56"/>
        <v>6.8</v>
      </c>
      <c r="DD34" s="790" t="str">
        <f t="shared" si="57"/>
        <v>6.8</v>
      </c>
      <c r="DE34" s="322" t="str">
        <f t="shared" si="58"/>
        <v>C+</v>
      </c>
      <c r="DF34" s="323">
        <f t="shared" si="59"/>
        <v>2.5</v>
      </c>
      <c r="DG34" s="323" t="str">
        <f t="shared" si="60"/>
        <v>2.5</v>
      </c>
      <c r="DH34" s="324">
        <v>4</v>
      </c>
      <c r="DI34" s="531">
        <v>4</v>
      </c>
      <c r="DJ34" s="529">
        <v>5.2</v>
      </c>
      <c r="DK34" s="367">
        <v>6</v>
      </c>
      <c r="DL34" s="367"/>
      <c r="DM34" s="320">
        <f t="shared" si="61"/>
        <v>5.7</v>
      </c>
      <c r="DN34" s="321">
        <f t="shared" si="62"/>
        <v>5.7</v>
      </c>
      <c r="DO34" s="790" t="str">
        <f t="shared" si="63"/>
        <v>5.7</v>
      </c>
      <c r="DP34" s="322" t="str">
        <f t="shared" si="64"/>
        <v>C</v>
      </c>
      <c r="DQ34" s="323">
        <f t="shared" si="65"/>
        <v>2</v>
      </c>
      <c r="DR34" s="323" t="str">
        <f t="shared" si="66"/>
        <v>2.0</v>
      </c>
      <c r="DS34" s="324">
        <v>2</v>
      </c>
      <c r="DT34" s="531">
        <v>2</v>
      </c>
      <c r="DU34" s="529">
        <v>5.9</v>
      </c>
      <c r="DV34" s="367">
        <v>7</v>
      </c>
      <c r="DW34" s="367"/>
      <c r="DX34" s="320">
        <f t="shared" si="67"/>
        <v>6.6</v>
      </c>
      <c r="DY34" s="321">
        <f t="shared" si="68"/>
        <v>6.6</v>
      </c>
      <c r="DZ34" s="790" t="str">
        <f t="shared" si="69"/>
        <v>6.6</v>
      </c>
      <c r="EA34" s="322" t="str">
        <f t="shared" si="70"/>
        <v>C+</v>
      </c>
      <c r="EB34" s="323">
        <f t="shared" si="71"/>
        <v>2.5</v>
      </c>
      <c r="EC34" s="323" t="str">
        <f t="shared" si="72"/>
        <v>2.5</v>
      </c>
      <c r="ED34" s="324">
        <v>4</v>
      </c>
      <c r="EE34" s="531">
        <v>4</v>
      </c>
      <c r="EF34" s="529">
        <v>6.4</v>
      </c>
      <c r="EG34" s="535">
        <v>5</v>
      </c>
      <c r="EH34" s="535"/>
      <c r="EI34" s="320">
        <f t="shared" si="73"/>
        <v>5.6</v>
      </c>
      <c r="EJ34" s="321">
        <f t="shared" si="74"/>
        <v>5.6</v>
      </c>
      <c r="EK34" s="790" t="str">
        <f t="shared" si="75"/>
        <v>5.6</v>
      </c>
      <c r="EL34" s="322" t="str">
        <f t="shared" si="76"/>
        <v>C</v>
      </c>
      <c r="EM34" s="323">
        <f t="shared" si="77"/>
        <v>2</v>
      </c>
      <c r="EN34" s="323" t="str">
        <f t="shared" si="78"/>
        <v>2.0</v>
      </c>
      <c r="EO34" s="324">
        <v>3</v>
      </c>
      <c r="EP34" s="531">
        <v>3</v>
      </c>
      <c r="EQ34" s="529">
        <v>7.4</v>
      </c>
      <c r="ER34" s="608">
        <v>7</v>
      </c>
      <c r="ES34" s="608"/>
      <c r="ET34" s="320">
        <f t="shared" si="79"/>
        <v>7.2</v>
      </c>
      <c r="EU34" s="321">
        <f t="shared" si="80"/>
        <v>7.2</v>
      </c>
      <c r="EV34" s="790" t="str">
        <f t="shared" si="81"/>
        <v>7.2</v>
      </c>
      <c r="EW34" s="322" t="str">
        <f t="shared" si="82"/>
        <v>B</v>
      </c>
      <c r="EX34" s="323">
        <f t="shared" si="83"/>
        <v>3</v>
      </c>
      <c r="EY34" s="323" t="str">
        <f t="shared" si="84"/>
        <v>3.0</v>
      </c>
      <c r="EZ34" s="324">
        <v>2</v>
      </c>
      <c r="FA34" s="531">
        <v>2</v>
      </c>
      <c r="FB34" s="884">
        <f t="shared" si="85"/>
        <v>15</v>
      </c>
      <c r="FC34" s="885">
        <f t="shared" si="86"/>
        <v>2.4</v>
      </c>
      <c r="FD34" s="886" t="str">
        <f t="shared" si="87"/>
        <v>2.40</v>
      </c>
      <c r="FE34" s="887" t="str">
        <f t="shared" si="88"/>
        <v>Lên lớp</v>
      </c>
      <c r="FF34" s="888">
        <f t="shared" si="89"/>
        <v>32</v>
      </c>
      <c r="FG34" s="885">
        <f t="shared" si="90"/>
        <v>2.109375</v>
      </c>
      <c r="FH34" s="886" t="str">
        <f t="shared" si="91"/>
        <v>2.11</v>
      </c>
      <c r="FI34" s="889">
        <f t="shared" si="92"/>
        <v>29</v>
      </c>
      <c r="FJ34" s="890">
        <f>(FA34*EU34+EP34*EJ34+EE34*DY34+DT34*DN34+DI34*DC34+CP34*CJ34+CE34*BY34+BT34*BN34+BI34*BC34+AX34*AR34+AM34*AG34+AB34*V34)/FI34</f>
        <v>6.4482758620689653</v>
      </c>
      <c r="FK34" s="891">
        <f t="shared" si="94"/>
        <v>2.3275862068965516</v>
      </c>
      <c r="FL34" s="892" t="str">
        <f t="shared" si="95"/>
        <v>Lên lớp</v>
      </c>
      <c r="FM34" s="904"/>
      <c r="FN34" s="951">
        <v>2.2000000000000002</v>
      </c>
      <c r="FO34" s="958"/>
      <c r="FP34" s="955"/>
      <c r="FQ34" s="827">
        <f t="shared" si="96"/>
        <v>0.9</v>
      </c>
      <c r="FR34" s="839">
        <f t="shared" si="97"/>
        <v>0.9</v>
      </c>
      <c r="FS34" s="845" t="str">
        <f t="shared" si="98"/>
        <v>0.9</v>
      </c>
      <c r="FT34" s="841" t="str">
        <f t="shared" si="99"/>
        <v>F</v>
      </c>
      <c r="FU34" s="842">
        <f t="shared" si="100"/>
        <v>0</v>
      </c>
      <c r="FV34" s="842" t="str">
        <f t="shared" si="101"/>
        <v>0.0</v>
      </c>
      <c r="FW34" s="846">
        <v>3</v>
      </c>
      <c r="FX34" s="844"/>
      <c r="FY34" s="979">
        <v>5</v>
      </c>
      <c r="FZ34" s="983">
        <v>2</v>
      </c>
      <c r="GA34" s="983">
        <v>5</v>
      </c>
      <c r="GB34" s="827">
        <f t="shared" si="102"/>
        <v>3.2</v>
      </c>
      <c r="GC34" s="839">
        <f t="shared" si="103"/>
        <v>5</v>
      </c>
      <c r="GD34" s="845" t="str">
        <f t="shared" si="104"/>
        <v>5.0</v>
      </c>
      <c r="GE34" s="841" t="str">
        <f t="shared" si="105"/>
        <v>D+</v>
      </c>
      <c r="GF34" s="842">
        <f t="shared" si="106"/>
        <v>1.5</v>
      </c>
      <c r="GG34" s="842" t="str">
        <f t="shared" si="107"/>
        <v>1.5</v>
      </c>
      <c r="GH34" s="846">
        <v>3</v>
      </c>
      <c r="GI34" s="844">
        <v>3</v>
      </c>
      <c r="GJ34" s="833">
        <v>2.2999999999999998</v>
      </c>
      <c r="GK34" s="164"/>
      <c r="GL34" s="164"/>
      <c r="GM34" s="827">
        <f t="shared" si="108"/>
        <v>0.9</v>
      </c>
      <c r="GN34" s="839">
        <f t="shared" si="109"/>
        <v>0.9</v>
      </c>
      <c r="GO34" s="845" t="str">
        <f t="shared" si="110"/>
        <v>0.9</v>
      </c>
      <c r="GP34" s="841" t="str">
        <f t="shared" si="111"/>
        <v>F</v>
      </c>
      <c r="GQ34" s="842">
        <f t="shared" si="112"/>
        <v>0</v>
      </c>
      <c r="GR34" s="842" t="str">
        <f t="shared" si="113"/>
        <v>0.0</v>
      </c>
      <c r="GS34" s="846">
        <v>4</v>
      </c>
      <c r="GT34" s="844"/>
      <c r="GU34" s="979">
        <v>5</v>
      </c>
      <c r="GV34" s="983">
        <v>5</v>
      </c>
      <c r="GW34" s="368"/>
      <c r="GX34" s="827">
        <f t="shared" si="114"/>
        <v>5</v>
      </c>
      <c r="GY34" s="839">
        <f t="shared" si="115"/>
        <v>5</v>
      </c>
      <c r="GZ34" s="845" t="str">
        <f t="shared" si="116"/>
        <v>5.0</v>
      </c>
      <c r="HA34" s="841" t="str">
        <f t="shared" si="117"/>
        <v>D+</v>
      </c>
      <c r="HB34" s="842">
        <f t="shared" si="118"/>
        <v>1.5</v>
      </c>
      <c r="HC34" s="842" t="str">
        <f t="shared" si="119"/>
        <v>1.5</v>
      </c>
      <c r="HD34" s="846">
        <v>4</v>
      </c>
      <c r="HE34" s="844">
        <v>4</v>
      </c>
      <c r="HF34" s="146">
        <v>5</v>
      </c>
      <c r="HG34" s="164">
        <v>5</v>
      </c>
      <c r="HH34" s="368"/>
      <c r="HI34" s="28">
        <f t="shared" si="120"/>
        <v>5</v>
      </c>
      <c r="HJ34" s="29">
        <f t="shared" si="121"/>
        <v>5</v>
      </c>
      <c r="HK34" s="501" t="str">
        <f t="shared" si="122"/>
        <v>5.0</v>
      </c>
      <c r="HL34" s="30" t="str">
        <f t="shared" si="123"/>
        <v>D+</v>
      </c>
      <c r="HM34" s="31">
        <f t="shared" si="124"/>
        <v>1.5</v>
      </c>
      <c r="HN34" s="31" t="str">
        <f t="shared" si="125"/>
        <v>1.5</v>
      </c>
      <c r="HO34" s="42">
        <v>4</v>
      </c>
      <c r="HP34" s="43">
        <v>4</v>
      </c>
      <c r="HQ34" s="867">
        <v>6.6</v>
      </c>
      <c r="HR34" s="958">
        <v>6</v>
      </c>
      <c r="HS34" s="736"/>
      <c r="HT34" s="827">
        <f t="shared" si="126"/>
        <v>6.2</v>
      </c>
      <c r="HU34" s="839">
        <f t="shared" si="127"/>
        <v>6.2</v>
      </c>
      <c r="HV34" s="845" t="str">
        <f t="shared" si="128"/>
        <v>6.2</v>
      </c>
      <c r="HW34" s="841" t="str">
        <f t="shared" si="129"/>
        <v>C</v>
      </c>
      <c r="HX34" s="842">
        <f t="shared" si="130"/>
        <v>2</v>
      </c>
      <c r="HY34" s="842" t="str">
        <f t="shared" si="131"/>
        <v>2.0</v>
      </c>
      <c r="HZ34" s="846">
        <v>5</v>
      </c>
      <c r="IA34" s="844">
        <v>5</v>
      </c>
      <c r="IB34" s="893">
        <f t="shared" si="132"/>
        <v>23</v>
      </c>
      <c r="IC34" s="894">
        <f t="shared" si="133"/>
        <v>1.1521739130434783</v>
      </c>
      <c r="ID34" s="895" t="str">
        <f t="shared" si="134"/>
        <v>1.15</v>
      </c>
    </row>
    <row r="35" spans="1:241" s="900" customFormat="1" x14ac:dyDescent="0.3">
      <c r="A35" s="897">
        <v>36</v>
      </c>
      <c r="B35" s="293" t="s">
        <v>304</v>
      </c>
      <c r="C35" s="896" t="s">
        <v>1794</v>
      </c>
      <c r="D35" s="1065" t="s">
        <v>63</v>
      </c>
      <c r="E35" s="1066" t="s">
        <v>21</v>
      </c>
      <c r="F35" s="898" t="s">
        <v>1795</v>
      </c>
      <c r="G35" s="899" t="s">
        <v>574</v>
      </c>
      <c r="H35" s="898" t="s">
        <v>23</v>
      </c>
      <c r="I35" s="898" t="s">
        <v>179</v>
      </c>
      <c r="J35" s="898"/>
      <c r="K35" s="359" t="str">
        <f t="shared" ref="K35" si="142">IF(J35&gt;=8.5,"A",IF(J35&gt;=8,"B+",IF(J35&gt;=7,"B",IF(J35&gt;=6.5,"C+",IF(J35&gt;=5.5,"C",IF(J35&gt;=5,"D+",IF(J35&gt;=4,"D","F")))))))</f>
        <v>F</v>
      </c>
      <c r="L35" s="360">
        <f t="shared" ref="L35" si="143">IF(K35="A",4,IF(K35="B+",3.5,IF(K35="B",3,IF(K35="C+",2.5,IF(K35="C",2,IF(K35="D+",1.5,IF(K35="D",1,0)))))))</f>
        <v>0</v>
      </c>
      <c r="M35" s="362" t="str">
        <f t="shared" ref="M35" si="144">TEXT(L35,"0.0")</f>
        <v>0.0</v>
      </c>
      <c r="N35" s="898" t="s">
        <v>1035</v>
      </c>
      <c r="O35" s="875" t="s">
        <v>1035</v>
      </c>
      <c r="P35" s="360" t="s">
        <v>1035</v>
      </c>
      <c r="Q35" s="361"/>
      <c r="R35" s="898" t="s">
        <v>1035</v>
      </c>
      <c r="S35" s="898" t="s">
        <v>1035</v>
      </c>
      <c r="T35" s="898" t="s">
        <v>1035</v>
      </c>
      <c r="U35" s="898"/>
      <c r="V35" s="898"/>
      <c r="W35" s="898"/>
      <c r="X35" s="898"/>
      <c r="Y35" s="898" t="s">
        <v>1035</v>
      </c>
      <c r="Z35" s="898"/>
      <c r="AA35" s="898"/>
      <c r="AB35" s="898"/>
      <c r="AC35" s="898" t="s">
        <v>1035</v>
      </c>
      <c r="AD35" s="898" t="s">
        <v>1035</v>
      </c>
      <c r="AE35" s="898" t="s">
        <v>1035</v>
      </c>
      <c r="AF35" s="898"/>
      <c r="AG35" s="898"/>
      <c r="AH35" s="898"/>
      <c r="AI35" s="898"/>
      <c r="AJ35" s="898" t="s">
        <v>1035</v>
      </c>
      <c r="AK35" s="898"/>
      <c r="AL35" s="898"/>
      <c r="AM35" s="898"/>
      <c r="AN35" s="898" t="s">
        <v>1035</v>
      </c>
      <c r="AO35" s="898" t="s">
        <v>1035</v>
      </c>
      <c r="AP35" s="898" t="s">
        <v>1035</v>
      </c>
      <c r="AQ35" s="898"/>
      <c r="AR35" s="898"/>
      <c r="AS35" s="898"/>
      <c r="AT35" s="898"/>
      <c r="AU35" s="898" t="s">
        <v>1035</v>
      </c>
      <c r="AV35" s="898"/>
      <c r="AW35" s="898"/>
      <c r="AX35" s="898"/>
      <c r="AY35" s="898" t="s">
        <v>1035</v>
      </c>
      <c r="AZ35" s="898" t="s">
        <v>1035</v>
      </c>
      <c r="BA35" s="898" t="s">
        <v>1035</v>
      </c>
      <c r="BB35" s="898"/>
      <c r="BC35" s="898"/>
      <c r="BD35" s="898"/>
      <c r="BE35" s="898"/>
      <c r="BF35" s="898" t="s">
        <v>1035</v>
      </c>
      <c r="BG35" s="898"/>
      <c r="BH35" s="898"/>
      <c r="BI35" s="898"/>
      <c r="BJ35" s="898"/>
      <c r="BK35" s="898"/>
      <c r="BL35" s="898"/>
      <c r="BM35" s="898"/>
      <c r="BN35" s="898"/>
      <c r="BO35" s="898"/>
      <c r="BP35" s="898"/>
      <c r="BQ35" s="898"/>
      <c r="BR35" s="898"/>
      <c r="BS35" s="898"/>
      <c r="BT35" s="898"/>
      <c r="BU35" s="898" t="s">
        <v>1035</v>
      </c>
      <c r="BV35" s="898" t="s">
        <v>1035</v>
      </c>
      <c r="BW35" s="898" t="s">
        <v>1035</v>
      </c>
      <c r="BX35" s="898"/>
      <c r="BY35" s="898"/>
      <c r="BZ35" s="898"/>
      <c r="CA35" s="898"/>
      <c r="CB35" s="898" t="s">
        <v>1035</v>
      </c>
      <c r="CC35" s="898"/>
      <c r="CD35" s="898"/>
      <c r="CE35" s="898"/>
      <c r="CF35" s="898"/>
      <c r="CG35" s="898"/>
      <c r="CH35" s="898"/>
      <c r="CI35" s="898"/>
      <c r="CJ35" s="898"/>
      <c r="CK35" s="898"/>
      <c r="CL35" s="898"/>
      <c r="CM35" s="898"/>
      <c r="CN35" s="898"/>
      <c r="CO35" s="898"/>
      <c r="CP35" s="898"/>
      <c r="CQ35" s="542">
        <f t="shared" si="48"/>
        <v>0</v>
      </c>
      <c r="CR35" s="898"/>
      <c r="CS35" s="898"/>
      <c r="CT35" s="898"/>
      <c r="CU35" s="546">
        <f t="shared" si="52"/>
        <v>0</v>
      </c>
      <c r="CV35" s="898"/>
      <c r="CW35" s="898"/>
      <c r="CX35" s="898"/>
      <c r="CY35" s="898"/>
      <c r="CZ35" s="898"/>
      <c r="DA35" s="898"/>
      <c r="DB35" s="898"/>
      <c r="DC35" s="898"/>
      <c r="DD35" s="898"/>
      <c r="DE35" s="898"/>
      <c r="DF35" s="898"/>
      <c r="DG35" s="898"/>
      <c r="DH35" s="898"/>
      <c r="DI35" s="898"/>
      <c r="DJ35" s="898"/>
      <c r="DK35" s="898"/>
      <c r="DL35" s="898"/>
      <c r="DM35" s="898"/>
      <c r="DN35" s="898"/>
      <c r="DO35" s="898"/>
      <c r="DP35" s="898"/>
      <c r="DQ35" s="898"/>
      <c r="DR35" s="898"/>
      <c r="DS35" s="898"/>
      <c r="DT35" s="898"/>
      <c r="DU35" s="898"/>
      <c r="DV35" s="898"/>
      <c r="DW35" s="898"/>
      <c r="DX35" s="898"/>
      <c r="DY35" s="898"/>
      <c r="DZ35" s="898"/>
      <c r="EA35" s="898"/>
      <c r="EB35" s="898"/>
      <c r="EC35" s="898"/>
      <c r="ED35" s="898"/>
      <c r="EE35" s="1090"/>
      <c r="EF35" s="529">
        <v>5</v>
      </c>
      <c r="EG35" s="535">
        <v>5</v>
      </c>
      <c r="EH35" s="898"/>
      <c r="EI35" s="320">
        <f t="shared" ref="EI35" si="145">ROUND((EF35*0.4+EG35*0.6),1)</f>
        <v>5</v>
      </c>
      <c r="EJ35" s="321">
        <f t="shared" ref="EJ35" si="146">ROUND(MAX((EF35*0.4+EG35*0.6),(EF35*0.4+EH35*0.6)),1)</f>
        <v>5</v>
      </c>
      <c r="EK35" s="790" t="str">
        <f t="shared" ref="EK35" si="147">TEXT(EJ35,"0.0")</f>
        <v>5.0</v>
      </c>
      <c r="EL35" s="322" t="str">
        <f t="shared" ref="EL35" si="148">IF(EJ35&gt;=8.5,"A",IF(EJ35&gt;=8,"B+",IF(EJ35&gt;=7,"B",IF(EJ35&gt;=6.5,"C+",IF(EJ35&gt;=5.5,"C",IF(EJ35&gt;=5,"D+",IF(EJ35&gt;=4,"D","F")))))))</f>
        <v>D+</v>
      </c>
      <c r="EM35" s="323">
        <f t="shared" ref="EM35" si="149">IF(EL35="A",4,IF(EL35="B+",3.5,IF(EL35="B",3,IF(EL35="C+",2.5,IF(EL35="C",2,IF(EL35="D+",1.5,IF(EL35="D",1,0)))))))</f>
        <v>1.5</v>
      </c>
      <c r="EN35" s="323" t="str">
        <f t="shared" ref="EN35" si="150">TEXT(EM35,"0.0")</f>
        <v>1.5</v>
      </c>
      <c r="EO35" s="324">
        <v>3</v>
      </c>
      <c r="EP35" s="531">
        <v>3</v>
      </c>
      <c r="EQ35" s="1091"/>
      <c r="ER35" s="898"/>
      <c r="ES35" s="898"/>
      <c r="ET35" s="898"/>
      <c r="EU35" s="898"/>
      <c r="EV35" s="898"/>
      <c r="EW35" s="898"/>
      <c r="EX35" s="898"/>
      <c r="EY35" s="898"/>
      <c r="EZ35" s="898"/>
      <c r="FA35" s="898"/>
      <c r="FB35" s="884">
        <f t="shared" si="85"/>
        <v>3</v>
      </c>
      <c r="FC35" s="885">
        <f>(DF35*DH35+DQ35*DS35+EB35*ED35+EM35*EO35+EX35*EZ35)/FB35</f>
        <v>1.5</v>
      </c>
      <c r="FD35" s="886" t="str">
        <f t="shared" si="87"/>
        <v>1.50</v>
      </c>
      <c r="FE35" s="898"/>
      <c r="FF35" s="888">
        <f t="shared" si="89"/>
        <v>3</v>
      </c>
      <c r="FG35" s="885">
        <f>(CQ35*CR35+FB35*FC35)/FF35</f>
        <v>1.5</v>
      </c>
      <c r="FH35" s="886" t="str">
        <f t="shared" si="91"/>
        <v>1.50</v>
      </c>
      <c r="FI35" s="889">
        <f t="shared" si="92"/>
        <v>3</v>
      </c>
      <c r="FJ35" s="890">
        <f>(FA35*EU35+EP35*EJ35+EE35*DY35+DT35*DN35+DI35*DC35+CP35*CJ35+BT35*BN35)/FI35</f>
        <v>5</v>
      </c>
      <c r="FK35" s="891">
        <f>(FA35*EX35+EP35*EM35+EE35*EB35+DT35*DQ35+DI35*DF35+CP35*CM35+BT35*BQ35)/FI35</f>
        <v>1.5</v>
      </c>
      <c r="FL35" s="898"/>
      <c r="FM35" s="905"/>
      <c r="FN35" s="956">
        <v>6.4</v>
      </c>
      <c r="FO35" s="959">
        <v>7</v>
      </c>
      <c r="FP35" s="957"/>
      <c r="FQ35" s="910">
        <f t="shared" si="96"/>
        <v>6.8</v>
      </c>
      <c r="FR35" s="911">
        <f t="shared" si="97"/>
        <v>6.8</v>
      </c>
      <c r="FS35" s="912" t="str">
        <f t="shared" si="98"/>
        <v>6.8</v>
      </c>
      <c r="FT35" s="913" t="str">
        <f t="shared" si="99"/>
        <v>C+</v>
      </c>
      <c r="FU35" s="914">
        <f t="shared" si="100"/>
        <v>2.5</v>
      </c>
      <c r="FV35" s="914" t="str">
        <f t="shared" si="101"/>
        <v>2.5</v>
      </c>
      <c r="FW35" s="915">
        <v>3</v>
      </c>
      <c r="FX35" s="916">
        <v>3</v>
      </c>
      <c r="FY35" s="980">
        <v>5.8</v>
      </c>
      <c r="FZ35" s="823">
        <v>5</v>
      </c>
      <c r="GA35" s="898"/>
      <c r="GB35" s="910">
        <f t="shared" si="102"/>
        <v>5.3</v>
      </c>
      <c r="GC35" s="911">
        <f t="shared" si="103"/>
        <v>5.3</v>
      </c>
      <c r="GD35" s="912" t="str">
        <f t="shared" si="104"/>
        <v>5.3</v>
      </c>
      <c r="GE35" s="913" t="str">
        <f t="shared" si="105"/>
        <v>D+</v>
      </c>
      <c r="GF35" s="914">
        <f t="shared" si="106"/>
        <v>1.5</v>
      </c>
      <c r="GG35" s="914" t="str">
        <f t="shared" si="107"/>
        <v>1.5</v>
      </c>
      <c r="GH35" s="915">
        <v>3</v>
      </c>
      <c r="GI35" s="916">
        <v>3</v>
      </c>
      <c r="GJ35" s="197">
        <v>5</v>
      </c>
      <c r="GK35" s="164">
        <v>6</v>
      </c>
      <c r="GL35" s="164"/>
      <c r="GM35" s="910">
        <f t="shared" si="108"/>
        <v>5.6</v>
      </c>
      <c r="GN35" s="911">
        <f t="shared" si="109"/>
        <v>5.6</v>
      </c>
      <c r="GO35" s="912" t="str">
        <f t="shared" si="110"/>
        <v>5.6</v>
      </c>
      <c r="GP35" s="913" t="str">
        <f t="shared" si="111"/>
        <v>C</v>
      </c>
      <c r="GQ35" s="914">
        <f t="shared" si="112"/>
        <v>2</v>
      </c>
      <c r="GR35" s="914" t="str">
        <f t="shared" si="113"/>
        <v>2.0</v>
      </c>
      <c r="GS35" s="915">
        <v>4</v>
      </c>
      <c r="GT35" s="916">
        <v>4</v>
      </c>
      <c r="GU35" s="980">
        <v>5.8</v>
      </c>
      <c r="GV35" s="823">
        <v>5</v>
      </c>
      <c r="GW35" s="898"/>
      <c r="GX35" s="910">
        <f t="shared" si="114"/>
        <v>5.3</v>
      </c>
      <c r="GY35" s="911">
        <f t="shared" si="115"/>
        <v>5.3</v>
      </c>
      <c r="GZ35" s="912" t="str">
        <f t="shared" si="116"/>
        <v>5.3</v>
      </c>
      <c r="HA35" s="913" t="str">
        <f t="shared" si="117"/>
        <v>D+</v>
      </c>
      <c r="HB35" s="914">
        <f t="shared" si="118"/>
        <v>1.5</v>
      </c>
      <c r="HC35" s="914" t="str">
        <f t="shared" si="119"/>
        <v>1.5</v>
      </c>
      <c r="HD35" s="915">
        <v>4</v>
      </c>
      <c r="HE35" s="916">
        <v>4</v>
      </c>
      <c r="HF35" s="405">
        <v>5.3</v>
      </c>
      <c r="HG35" s="164">
        <v>5</v>
      </c>
      <c r="HH35" s="898"/>
      <c r="HI35" s="28">
        <f t="shared" si="120"/>
        <v>5.0999999999999996</v>
      </c>
      <c r="HJ35" s="29">
        <f t="shared" si="121"/>
        <v>5.0999999999999996</v>
      </c>
      <c r="HK35" s="501" t="str">
        <f t="shared" si="122"/>
        <v>5.1</v>
      </c>
      <c r="HL35" s="30" t="str">
        <f t="shared" si="123"/>
        <v>D+</v>
      </c>
      <c r="HM35" s="31">
        <f t="shared" si="124"/>
        <v>1.5</v>
      </c>
      <c r="HN35" s="31" t="str">
        <f t="shared" si="125"/>
        <v>1.5</v>
      </c>
      <c r="HO35" s="42">
        <v>4</v>
      </c>
      <c r="HP35" s="43">
        <v>4</v>
      </c>
      <c r="HQ35" s="950">
        <v>5.5</v>
      </c>
      <c r="HR35" s="958">
        <v>5</v>
      </c>
      <c r="HS35" s="898"/>
      <c r="HT35" s="827">
        <f t="shared" si="126"/>
        <v>5.2</v>
      </c>
      <c r="HU35" s="839">
        <f t="shared" si="127"/>
        <v>5.2</v>
      </c>
      <c r="HV35" s="845" t="str">
        <f t="shared" si="128"/>
        <v>5.2</v>
      </c>
      <c r="HW35" s="841" t="str">
        <f t="shared" si="129"/>
        <v>D+</v>
      </c>
      <c r="HX35" s="842">
        <f t="shared" si="130"/>
        <v>1.5</v>
      </c>
      <c r="HY35" s="842" t="str">
        <f t="shared" si="131"/>
        <v>1.5</v>
      </c>
      <c r="HZ35" s="846">
        <v>5</v>
      </c>
      <c r="IA35" s="844">
        <v>5</v>
      </c>
      <c r="IB35" s="893">
        <f>FW35+GH35+GS35+HD35+HO35+HZ35</f>
        <v>23</v>
      </c>
      <c r="IC35" s="894">
        <f t="shared" ref="IC35" si="151">(FU35*FW35+GH35*GF35+GQ35*GS35+HD35*HB35+HO35*HM35+HZ35*HX35)/IB35</f>
        <v>1.7173913043478262</v>
      </c>
      <c r="ID35" s="895" t="str">
        <f t="shared" ref="ID35" si="152">TEXT(IC35,"0.00")</f>
        <v>1.72</v>
      </c>
      <c r="IE35" s="898"/>
      <c r="IF35" s="898"/>
      <c r="IG35" s="898"/>
    </row>
  </sheetData>
  <autoFilter ref="A1:IG35"/>
  <conditionalFormatting sqref="M1 Q1 J1:L34 N1:P34 O35:P35 K35:L35">
    <cfRule type="cellIs" dxfId="273" priority="65" stopIfTrue="1" operator="lessThan">
      <formula>4.95</formula>
    </cfRule>
  </conditionalFormatting>
  <conditionalFormatting sqref="J1:Q1 V1:Z1 AR1:AV1 BC1:BG1 BN1:BR1 AG1:AK1 CJ1:CN1 AG2:AG34 BC2:BC34 V2:V34 AR2:AR34 CJ2:CJ34 BN2:BN34 BY2:BY34 DC2:DC34 DN2:DN34 DY2:DY34 EU2:EU34 FR2:FR35 GC2:GC35 GN2:GN35 GY2:GY35 EJ2:EJ35">
    <cfRule type="cellIs" dxfId="272" priority="64" operator="lessThan">
      <formula>3.95</formula>
    </cfRule>
  </conditionalFormatting>
  <conditionalFormatting sqref="M1 Q1 O2:P35 K2:L35">
    <cfRule type="cellIs" dxfId="271" priority="61" stopIfTrue="1" operator="lessThan">
      <formula>4.95</formula>
    </cfRule>
    <cfRule type="cellIs" dxfId="270" priority="62" stopIfTrue="1" operator="lessThan">
      <formula>4.95</formula>
    </cfRule>
    <cfRule type="cellIs" dxfId="269" priority="63" stopIfTrue="1" operator="lessThan">
      <formula>4.95</formula>
    </cfRule>
  </conditionalFormatting>
  <conditionalFormatting sqref="O1:O35 K1:K35">
    <cfRule type="containsText" dxfId="268" priority="59" stopIfTrue="1" operator="containsText" text="f">
      <formula>NOT(ISERROR(SEARCH("f",K1)))</formula>
    </cfRule>
    <cfRule type="containsText" dxfId="267" priority="60" stopIfTrue="1" operator="containsText" text="f">
      <formula>NOT(ISERROR(SEARCH("f",K1)))</formula>
    </cfRule>
  </conditionalFormatting>
  <conditionalFormatting sqref="J1 M1:N1 Q1 P1:P35 L1:L35">
    <cfRule type="cellIs" dxfId="266" priority="58" stopIfTrue="1" operator="greaterThan">
      <formula>0</formula>
    </cfRule>
  </conditionalFormatting>
  <conditionalFormatting sqref="BN1:BR1">
    <cfRule type="cellIs" dxfId="265" priority="22" operator="lessThan">
      <formula>3.95</formula>
    </cfRule>
  </conditionalFormatting>
  <conditionalFormatting sqref="BN1:BR1">
    <cfRule type="cellIs" dxfId="264" priority="21" operator="lessThan">
      <formula>3.95</formula>
    </cfRule>
  </conditionalFormatting>
  <conditionalFormatting sqref="BY1:CC1">
    <cfRule type="cellIs" dxfId="263" priority="20" operator="lessThan">
      <formula>3.95</formula>
    </cfRule>
  </conditionalFormatting>
  <conditionalFormatting sqref="BY1:CC1">
    <cfRule type="cellIs" dxfId="262" priority="19" operator="lessThan">
      <formula>3.95</formula>
    </cfRule>
  </conditionalFormatting>
  <conditionalFormatting sqref="BY1:CC1">
    <cfRule type="cellIs" dxfId="261" priority="18" operator="lessThan">
      <formula>3.95</formula>
    </cfRule>
  </conditionalFormatting>
  <conditionalFormatting sqref="DC1:DG1">
    <cfRule type="cellIs" dxfId="260" priority="17" operator="lessThan">
      <formula>3.95</formula>
    </cfRule>
  </conditionalFormatting>
  <conditionalFormatting sqref="DN1:DR1">
    <cfRule type="cellIs" dxfId="259" priority="16" operator="lessThan">
      <formula>3.95</formula>
    </cfRule>
  </conditionalFormatting>
  <conditionalFormatting sqref="DY1:EC1">
    <cfRule type="cellIs" dxfId="258" priority="15" operator="lessThan">
      <formula>3.95</formula>
    </cfRule>
  </conditionalFormatting>
  <conditionalFormatting sqref="EJ1:EN1">
    <cfRule type="cellIs" dxfId="257" priority="14" operator="lessThan">
      <formula>3.95</formula>
    </cfRule>
  </conditionalFormatting>
  <conditionalFormatting sqref="EU1:EY1">
    <cfRule type="cellIs" dxfId="256" priority="13" operator="lessThan">
      <formula>3.95</formula>
    </cfRule>
  </conditionalFormatting>
  <conditionalFormatting sqref="HJ2:HJ35">
    <cfRule type="cellIs" dxfId="255" priority="8" operator="lessThan">
      <formula>3.95</formula>
    </cfRule>
  </conditionalFormatting>
  <conditionalFormatting sqref="HU2:HU35">
    <cfRule type="cellIs" dxfId="254" priority="7" operator="lessThan">
      <formula>3.95</formula>
    </cfRule>
  </conditionalFormatting>
  <conditionalFormatting sqref="FT1">
    <cfRule type="cellIs" dxfId="253" priority="6" operator="lessThan">
      <formula>3.95</formula>
    </cfRule>
  </conditionalFormatting>
  <conditionalFormatting sqref="GE1">
    <cfRule type="cellIs" dxfId="252" priority="5" operator="lessThan">
      <formula>3.95</formula>
    </cfRule>
  </conditionalFormatting>
  <conditionalFormatting sqref="GP1">
    <cfRule type="cellIs" dxfId="251" priority="4" operator="lessThan">
      <formula>3.95</formula>
    </cfRule>
  </conditionalFormatting>
  <conditionalFormatting sqref="HA1">
    <cfRule type="cellIs" dxfId="250" priority="3" operator="lessThan">
      <formula>3.95</formula>
    </cfRule>
  </conditionalFormatting>
  <conditionalFormatting sqref="HL1">
    <cfRule type="cellIs" dxfId="249" priority="2" operator="lessThan">
      <formula>3.95</formula>
    </cfRule>
  </conditionalFormatting>
  <conditionalFormatting sqref="HW1">
    <cfRule type="cellIs" dxfId="248" priority="1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7"/>
  <sheetViews>
    <sheetView zoomScaleNormal="100" workbookViewId="0">
      <pane xSplit="5" ySplit="1" topLeftCell="IE11" activePane="bottomRight" state="frozen"/>
      <selection pane="topRight" activeCell="F1" sqref="F1"/>
      <selection pane="bottomLeft" activeCell="A2" sqref="A2"/>
      <selection pane="bottomRight" activeCell="E2" sqref="E2:E16"/>
    </sheetView>
  </sheetViews>
  <sheetFormatPr defaultColWidth="13" defaultRowHeight="16.5" x14ac:dyDescent="0.25"/>
  <cols>
    <col min="1" max="1" width="6.25" style="12" customWidth="1"/>
    <col min="2" max="2" width="10.25" style="4" customWidth="1"/>
    <col min="3" max="3" width="16.625" style="4" customWidth="1"/>
    <col min="4" max="4" width="19.625" style="4" customWidth="1"/>
    <col min="5" max="6" width="13" style="14"/>
    <col min="7" max="7" width="18.75" style="13" customWidth="1"/>
    <col min="8" max="8" width="8" style="12" customWidth="1"/>
    <col min="9" max="9" width="12.625" style="12" customWidth="1"/>
    <col min="10" max="83" width="4.25" style="4" customWidth="1"/>
    <col min="84" max="86" width="6" style="4" customWidth="1"/>
    <col min="87" max="87" width="16.25" style="4" customWidth="1"/>
    <col min="88" max="88" width="6.125" style="4" customWidth="1"/>
    <col min="89" max="89" width="9.75" style="4" customWidth="1"/>
    <col min="90" max="90" width="10" style="4" customWidth="1"/>
    <col min="91" max="91" width="9.125" style="4" customWidth="1"/>
    <col min="92" max="169" width="4.75" style="4" customWidth="1"/>
    <col min="170" max="170" width="6.625" style="4" customWidth="1"/>
    <col min="171" max="171" width="6.875" style="4" customWidth="1"/>
    <col min="172" max="172" width="9.625" style="4" customWidth="1"/>
    <col min="173" max="173" width="4.75" style="4" customWidth="1"/>
    <col min="174" max="174" width="6.625" style="4" customWidth="1"/>
    <col min="175" max="175" width="6" style="4" customWidth="1"/>
    <col min="176" max="176" width="8.375" style="4" customWidth="1"/>
    <col min="177" max="177" width="7.375" style="4" customWidth="1"/>
    <col min="178" max="179" width="8.875" style="4" customWidth="1"/>
    <col min="180" max="246" width="4.75" style="4" customWidth="1"/>
    <col min="247" max="247" width="5.5" style="4" customWidth="1"/>
    <col min="248" max="248" width="4.75" style="4" customWidth="1"/>
    <col min="249" max="16384" width="13" style="4"/>
  </cols>
  <sheetData>
    <row r="1" spans="1:249" s="106" customFormat="1" ht="198" customHeight="1" x14ac:dyDescent="0.2">
      <c r="A1" s="581" t="s">
        <v>0</v>
      </c>
      <c r="B1" s="582" t="s">
        <v>1</v>
      </c>
      <c r="C1" s="582" t="s">
        <v>2</v>
      </c>
      <c r="D1" s="582" t="s">
        <v>3</v>
      </c>
      <c r="E1" s="583" t="s">
        <v>4</v>
      </c>
      <c r="F1" s="583" t="s">
        <v>70</v>
      </c>
      <c r="G1" s="162" t="s">
        <v>5</v>
      </c>
      <c r="H1" s="581" t="s">
        <v>6</v>
      </c>
      <c r="I1" s="584" t="s">
        <v>1818</v>
      </c>
      <c r="J1" s="116" t="s">
        <v>1367</v>
      </c>
      <c r="K1" s="117" t="s">
        <v>8</v>
      </c>
      <c r="L1" s="118" t="s">
        <v>9</v>
      </c>
      <c r="M1" s="119" t="s">
        <v>1535</v>
      </c>
      <c r="N1" s="116" t="s">
        <v>106</v>
      </c>
      <c r="O1" s="117" t="s">
        <v>10</v>
      </c>
      <c r="P1" s="118" t="s">
        <v>11</v>
      </c>
      <c r="Q1" s="120" t="s">
        <v>1490</v>
      </c>
      <c r="R1" s="94" t="s">
        <v>71</v>
      </c>
      <c r="S1" s="95" t="s">
        <v>110</v>
      </c>
      <c r="T1" s="95" t="s">
        <v>111</v>
      </c>
      <c r="U1" s="96" t="s">
        <v>112</v>
      </c>
      <c r="V1" s="92" t="s">
        <v>1536</v>
      </c>
      <c r="W1" s="235" t="s">
        <v>1491</v>
      </c>
      <c r="X1" s="97" t="s">
        <v>114</v>
      </c>
      <c r="Y1" s="98" t="s">
        <v>115</v>
      </c>
      <c r="Z1" s="99" t="s">
        <v>1435</v>
      </c>
      <c r="AA1" s="100" t="s">
        <v>113</v>
      </c>
      <c r="AB1" s="101" t="s">
        <v>113</v>
      </c>
      <c r="AC1" s="102" t="s">
        <v>71</v>
      </c>
      <c r="AD1" s="95" t="s">
        <v>72</v>
      </c>
      <c r="AE1" s="95" t="s">
        <v>73</v>
      </c>
      <c r="AF1" s="96" t="s">
        <v>74</v>
      </c>
      <c r="AG1" s="92" t="s">
        <v>1537</v>
      </c>
      <c r="AH1" s="235" t="s">
        <v>1374</v>
      </c>
      <c r="AI1" s="97" t="s">
        <v>76</v>
      </c>
      <c r="AJ1" s="98" t="s">
        <v>77</v>
      </c>
      <c r="AK1" s="99" t="s">
        <v>1494</v>
      </c>
      <c r="AL1" s="100" t="s">
        <v>75</v>
      </c>
      <c r="AM1" s="101" t="s">
        <v>75</v>
      </c>
      <c r="AN1" s="250" t="s">
        <v>71</v>
      </c>
      <c r="AO1" s="205" t="s">
        <v>99</v>
      </c>
      <c r="AP1" s="205" t="s">
        <v>100</v>
      </c>
      <c r="AQ1" s="206" t="s">
        <v>101</v>
      </c>
      <c r="AR1" s="22" t="s">
        <v>1538</v>
      </c>
      <c r="AS1" s="231" t="s">
        <v>1441</v>
      </c>
      <c r="AT1" s="23" t="s">
        <v>103</v>
      </c>
      <c r="AU1" s="57" t="s">
        <v>105</v>
      </c>
      <c r="AV1" s="24" t="s">
        <v>1442</v>
      </c>
      <c r="AW1" s="207" t="s">
        <v>102</v>
      </c>
      <c r="AX1" s="51" t="s">
        <v>102</v>
      </c>
      <c r="AY1" s="94" t="s">
        <v>71</v>
      </c>
      <c r="AZ1" s="95" t="s">
        <v>797</v>
      </c>
      <c r="BA1" s="95" t="s">
        <v>793</v>
      </c>
      <c r="BB1" s="96" t="s">
        <v>794</v>
      </c>
      <c r="BC1" s="92" t="s">
        <v>1539</v>
      </c>
      <c r="BD1" s="235" t="s">
        <v>1540</v>
      </c>
      <c r="BE1" s="97" t="s">
        <v>184</v>
      </c>
      <c r="BF1" s="98" t="s">
        <v>795</v>
      </c>
      <c r="BG1" s="58" t="s">
        <v>1541</v>
      </c>
      <c r="BH1" s="100" t="s">
        <v>796</v>
      </c>
      <c r="BI1" s="101" t="s">
        <v>796</v>
      </c>
      <c r="BJ1" s="19" t="s">
        <v>71</v>
      </c>
      <c r="BK1" s="20" t="s">
        <v>688</v>
      </c>
      <c r="BL1" s="20" t="s">
        <v>689</v>
      </c>
      <c r="BM1" s="21" t="s">
        <v>690</v>
      </c>
      <c r="BN1" s="22" t="s">
        <v>1382</v>
      </c>
      <c r="BO1" s="329" t="s">
        <v>1542</v>
      </c>
      <c r="BP1" s="23" t="s">
        <v>691</v>
      </c>
      <c r="BQ1" s="57" t="s">
        <v>692</v>
      </c>
      <c r="BR1" s="24" t="s">
        <v>1384</v>
      </c>
      <c r="BS1" s="25" t="s">
        <v>694</v>
      </c>
      <c r="BT1" s="26" t="s">
        <v>694</v>
      </c>
      <c r="BU1" s="204" t="s">
        <v>71</v>
      </c>
      <c r="BV1" s="205" t="s">
        <v>78</v>
      </c>
      <c r="BW1" s="205" t="s">
        <v>79</v>
      </c>
      <c r="BX1" s="206" t="s">
        <v>80</v>
      </c>
      <c r="BY1" s="22" t="s">
        <v>1543</v>
      </c>
      <c r="BZ1" s="231" t="s">
        <v>1544</v>
      </c>
      <c r="CA1" s="23" t="s">
        <v>81</v>
      </c>
      <c r="CB1" s="57" t="s">
        <v>82</v>
      </c>
      <c r="CC1" s="24" t="s">
        <v>1378</v>
      </c>
      <c r="CD1" s="207" t="s">
        <v>792</v>
      </c>
      <c r="CE1" s="207" t="s">
        <v>792</v>
      </c>
      <c r="CF1" s="103" t="s">
        <v>128</v>
      </c>
      <c r="CG1" s="104" t="s">
        <v>1392</v>
      </c>
      <c r="CH1" s="105" t="s">
        <v>1545</v>
      </c>
      <c r="CI1" s="121" t="s">
        <v>143</v>
      </c>
      <c r="CJ1" s="122" t="s">
        <v>131</v>
      </c>
      <c r="CK1" s="123" t="s">
        <v>132</v>
      </c>
      <c r="CL1" s="121" t="s">
        <v>133</v>
      </c>
      <c r="CM1" s="154" t="s">
        <v>144</v>
      </c>
      <c r="CN1" s="19" t="s">
        <v>71</v>
      </c>
      <c r="CO1" s="20" t="s">
        <v>798</v>
      </c>
      <c r="CP1" s="20" t="s">
        <v>799</v>
      </c>
      <c r="CQ1" s="21" t="s">
        <v>800</v>
      </c>
      <c r="CR1" s="22" t="s">
        <v>1546</v>
      </c>
      <c r="CS1" s="329" t="s">
        <v>1547</v>
      </c>
      <c r="CT1" s="23" t="s">
        <v>802</v>
      </c>
      <c r="CU1" s="57" t="s">
        <v>803</v>
      </c>
      <c r="CV1" s="24" t="s">
        <v>1548</v>
      </c>
      <c r="CW1" s="25" t="s">
        <v>903</v>
      </c>
      <c r="CX1" s="26" t="s">
        <v>904</v>
      </c>
      <c r="CY1" s="19" t="s">
        <v>71</v>
      </c>
      <c r="CZ1" s="20" t="s">
        <v>905</v>
      </c>
      <c r="DA1" s="20" t="s">
        <v>906</v>
      </c>
      <c r="DB1" s="21" t="s">
        <v>907</v>
      </c>
      <c r="DC1" s="22" t="s">
        <v>1549</v>
      </c>
      <c r="DD1" s="329" t="s">
        <v>1550</v>
      </c>
      <c r="DE1" s="23" t="s">
        <v>908</v>
      </c>
      <c r="DF1" s="24" t="s">
        <v>909</v>
      </c>
      <c r="DG1" s="24" t="s">
        <v>1551</v>
      </c>
      <c r="DH1" s="25" t="s">
        <v>910</v>
      </c>
      <c r="DI1" s="26" t="s">
        <v>911</v>
      </c>
      <c r="DJ1" s="39" t="s">
        <v>71</v>
      </c>
      <c r="DK1" s="20" t="s">
        <v>912</v>
      </c>
      <c r="DL1" s="20" t="s">
        <v>913</v>
      </c>
      <c r="DM1" s="21" t="s">
        <v>914</v>
      </c>
      <c r="DN1" s="22" t="s">
        <v>1552</v>
      </c>
      <c r="DO1" s="329" t="s">
        <v>1553</v>
      </c>
      <c r="DP1" s="23" t="s">
        <v>915</v>
      </c>
      <c r="DQ1" s="24" t="s">
        <v>916</v>
      </c>
      <c r="DR1" s="24" t="s">
        <v>1554</v>
      </c>
      <c r="DS1" s="25" t="s">
        <v>917</v>
      </c>
      <c r="DT1" s="26" t="s">
        <v>917</v>
      </c>
      <c r="DU1" s="39" t="s">
        <v>71</v>
      </c>
      <c r="DV1" s="20" t="s">
        <v>806</v>
      </c>
      <c r="DW1" s="20" t="s">
        <v>807</v>
      </c>
      <c r="DX1" s="21" t="s">
        <v>1031</v>
      </c>
      <c r="DY1" s="22" t="s">
        <v>1555</v>
      </c>
      <c r="DZ1" s="329" t="s">
        <v>1556</v>
      </c>
      <c r="EA1" s="23" t="s">
        <v>1032</v>
      </c>
      <c r="EB1" s="24" t="s">
        <v>1033</v>
      </c>
      <c r="EC1" s="24" t="s">
        <v>1399</v>
      </c>
      <c r="ED1" s="25" t="s">
        <v>1034</v>
      </c>
      <c r="EE1" s="26" t="s">
        <v>1034</v>
      </c>
      <c r="EF1" s="39" t="s">
        <v>71</v>
      </c>
      <c r="EG1" s="20" t="s">
        <v>1063</v>
      </c>
      <c r="EH1" s="20" t="s">
        <v>1064</v>
      </c>
      <c r="EI1" s="21" t="s">
        <v>1065</v>
      </c>
      <c r="EJ1" s="768" t="s">
        <v>1557</v>
      </c>
      <c r="EK1" s="329" t="s">
        <v>1558</v>
      </c>
      <c r="EL1" s="23" t="s">
        <v>1055</v>
      </c>
      <c r="EM1" s="24" t="s">
        <v>1056</v>
      </c>
      <c r="EN1" s="24" t="s">
        <v>1559</v>
      </c>
      <c r="EO1" s="25" t="s">
        <v>1365</v>
      </c>
      <c r="EP1" s="26" t="s">
        <v>1366</v>
      </c>
      <c r="EQ1" s="39" t="s">
        <v>71</v>
      </c>
      <c r="ER1" s="20" t="s">
        <v>830</v>
      </c>
      <c r="ES1" s="20" t="s">
        <v>831</v>
      </c>
      <c r="ET1" s="21" t="s">
        <v>832</v>
      </c>
      <c r="EU1" s="22" t="s">
        <v>1409</v>
      </c>
      <c r="EV1" s="329" t="s">
        <v>1410</v>
      </c>
      <c r="EW1" s="23" t="s">
        <v>834</v>
      </c>
      <c r="EX1" s="24" t="s">
        <v>835</v>
      </c>
      <c r="EY1" s="24" t="s">
        <v>1560</v>
      </c>
      <c r="EZ1" s="25" t="s">
        <v>833</v>
      </c>
      <c r="FA1" s="26" t="s">
        <v>836</v>
      </c>
      <c r="FB1" s="39" t="s">
        <v>71</v>
      </c>
      <c r="FC1" s="20" t="s">
        <v>1062</v>
      </c>
      <c r="FD1" s="20" t="s">
        <v>1061</v>
      </c>
      <c r="FE1" s="21" t="s">
        <v>1060</v>
      </c>
      <c r="FF1" s="22" t="s">
        <v>1561</v>
      </c>
      <c r="FG1" s="329" t="s">
        <v>1562</v>
      </c>
      <c r="FH1" s="23" t="s">
        <v>1057</v>
      </c>
      <c r="FI1" s="24" t="s">
        <v>1058</v>
      </c>
      <c r="FJ1" s="24" t="s">
        <v>1563</v>
      </c>
      <c r="FK1" s="25" t="s">
        <v>1059</v>
      </c>
      <c r="FL1" s="26" t="s">
        <v>1059</v>
      </c>
      <c r="FM1" s="678" t="s">
        <v>1078</v>
      </c>
      <c r="FN1" s="679" t="s">
        <v>1415</v>
      </c>
      <c r="FO1" s="680" t="s">
        <v>1463</v>
      </c>
      <c r="FP1" s="681" t="s">
        <v>1081</v>
      </c>
      <c r="FQ1" s="678" t="s">
        <v>1082</v>
      </c>
      <c r="FR1" s="679" t="s">
        <v>1564</v>
      </c>
      <c r="FS1" s="682" t="s">
        <v>1565</v>
      </c>
      <c r="FT1" s="681" t="s">
        <v>1085</v>
      </c>
      <c r="FU1" s="683" t="s">
        <v>1086</v>
      </c>
      <c r="FV1" s="681" t="s">
        <v>1087</v>
      </c>
      <c r="FW1" s="684" t="s">
        <v>1088</v>
      </c>
      <c r="FX1" s="39" t="s">
        <v>71</v>
      </c>
      <c r="FY1" s="20" t="s">
        <v>1325</v>
      </c>
      <c r="FZ1" s="20" t="s">
        <v>1326</v>
      </c>
      <c r="GA1" s="21" t="s">
        <v>1327</v>
      </c>
      <c r="GB1" s="22" t="s">
        <v>1566</v>
      </c>
      <c r="GC1" s="329" t="s">
        <v>1567</v>
      </c>
      <c r="GD1" s="23" t="s">
        <v>1328</v>
      </c>
      <c r="GE1" s="24" t="s">
        <v>1329</v>
      </c>
      <c r="GF1" s="24" t="s">
        <v>1568</v>
      </c>
      <c r="GG1" s="25" t="s">
        <v>1330</v>
      </c>
      <c r="GH1" s="26" t="s">
        <v>1330</v>
      </c>
      <c r="GI1" s="39" t="s">
        <v>71</v>
      </c>
      <c r="GJ1" s="20" t="s">
        <v>1331</v>
      </c>
      <c r="GK1" s="20" t="s">
        <v>1332</v>
      </c>
      <c r="GL1" s="21" t="s">
        <v>1333</v>
      </c>
      <c r="GM1" s="22" t="s">
        <v>1569</v>
      </c>
      <c r="GN1" s="329" t="s">
        <v>1334</v>
      </c>
      <c r="GO1" s="23" t="s">
        <v>1335</v>
      </c>
      <c r="GP1" s="24" t="s">
        <v>1336</v>
      </c>
      <c r="GQ1" s="24" t="s">
        <v>1570</v>
      </c>
      <c r="GR1" s="25" t="s">
        <v>1337</v>
      </c>
      <c r="GS1" s="26" t="s">
        <v>1337</v>
      </c>
      <c r="GT1" s="39" t="s">
        <v>71</v>
      </c>
      <c r="GU1" s="20" t="s">
        <v>1331</v>
      </c>
      <c r="GV1" s="20" t="s">
        <v>1338</v>
      </c>
      <c r="GW1" s="21" t="s">
        <v>1339</v>
      </c>
      <c r="GX1" s="22" t="s">
        <v>1571</v>
      </c>
      <c r="GY1" s="329" t="s">
        <v>1572</v>
      </c>
      <c r="GZ1" s="23" t="s">
        <v>1340</v>
      </c>
      <c r="HA1" s="24" t="s">
        <v>1341</v>
      </c>
      <c r="HB1" s="24" t="s">
        <v>1573</v>
      </c>
      <c r="HC1" s="25" t="s">
        <v>1342</v>
      </c>
      <c r="HD1" s="26" t="s">
        <v>1343</v>
      </c>
      <c r="HE1" s="39" t="s">
        <v>71</v>
      </c>
      <c r="HF1" s="20" t="s">
        <v>1344</v>
      </c>
      <c r="HG1" s="20" t="s">
        <v>1345</v>
      </c>
      <c r="HH1" s="21" t="s">
        <v>1346</v>
      </c>
      <c r="HI1" s="22" t="s">
        <v>1574</v>
      </c>
      <c r="HJ1" s="329" t="s">
        <v>1575</v>
      </c>
      <c r="HK1" s="23" t="s">
        <v>1347</v>
      </c>
      <c r="HL1" s="24" t="s">
        <v>1348</v>
      </c>
      <c r="HM1" s="24" t="s">
        <v>1576</v>
      </c>
      <c r="HN1" s="25" t="s">
        <v>1349</v>
      </c>
      <c r="HO1" s="26" t="s">
        <v>1349</v>
      </c>
      <c r="HP1" s="39" t="s">
        <v>71</v>
      </c>
      <c r="HQ1" s="20" t="s">
        <v>1350</v>
      </c>
      <c r="HR1" s="20" t="s">
        <v>1351</v>
      </c>
      <c r="HS1" s="21" t="s">
        <v>1352</v>
      </c>
      <c r="HT1" s="22" t="s">
        <v>1577</v>
      </c>
      <c r="HU1" s="329" t="s">
        <v>1578</v>
      </c>
      <c r="HV1" s="23" t="s">
        <v>1354</v>
      </c>
      <c r="HW1" s="862" t="s">
        <v>1355</v>
      </c>
      <c r="HX1" s="862" t="s">
        <v>1579</v>
      </c>
      <c r="HY1" s="770" t="s">
        <v>1353</v>
      </c>
      <c r="HZ1" s="769" t="s">
        <v>1353</v>
      </c>
      <c r="IA1" s="39" t="s">
        <v>71</v>
      </c>
      <c r="IB1" s="20" t="s">
        <v>1356</v>
      </c>
      <c r="IC1" s="20" t="s">
        <v>1357</v>
      </c>
      <c r="ID1" s="21" t="s">
        <v>1358</v>
      </c>
      <c r="IE1" s="22" t="s">
        <v>1580</v>
      </c>
      <c r="IF1" s="329" t="s">
        <v>1581</v>
      </c>
      <c r="IG1" s="23" t="s">
        <v>1359</v>
      </c>
      <c r="IH1" s="862" t="s">
        <v>1360</v>
      </c>
      <c r="II1" s="862" t="s">
        <v>1582</v>
      </c>
      <c r="IJ1" s="770" t="s">
        <v>1361</v>
      </c>
      <c r="IK1" s="769" t="s">
        <v>1361</v>
      </c>
      <c r="IL1" s="79" t="s">
        <v>1121</v>
      </c>
      <c r="IM1" s="80" t="s">
        <v>1813</v>
      </c>
      <c r="IN1" s="81" t="s">
        <v>1815</v>
      </c>
    </row>
    <row r="2" spans="1:249" ht="18.75" x14ac:dyDescent="0.3">
      <c r="A2" s="585">
        <v>1</v>
      </c>
      <c r="B2" s="586" t="s">
        <v>413</v>
      </c>
      <c r="C2" s="586" t="s">
        <v>398</v>
      </c>
      <c r="D2" s="587" t="s">
        <v>414</v>
      </c>
      <c r="E2" s="588" t="s">
        <v>19</v>
      </c>
      <c r="F2" s="282"/>
      <c r="G2" s="577" t="s">
        <v>428</v>
      </c>
      <c r="H2" s="282" t="s">
        <v>169</v>
      </c>
      <c r="I2" s="282" t="s">
        <v>1030</v>
      </c>
      <c r="J2" s="174">
        <v>6.4</v>
      </c>
      <c r="K2" s="8" t="str">
        <f>IF(J2&gt;=8.5,"A",IF(J2&gt;=8,"B+",IF(J2&gt;=7,"B",IF(J2&gt;=6.5,"C+",IF(J2&gt;=5.5,"C",IF(J2&gt;=5,"D+",IF(J2&gt;=4,"D","F")))))))</f>
        <v>C</v>
      </c>
      <c r="L2" s="9">
        <f>IF(K2="A",4,IF(K2="B+",3.5,IF(K2="B",3,IF(K2="C+",2.5,IF(K2="C",2,IF(K2="D+",1.5,IF(K2="D",1,0)))))))</f>
        <v>2</v>
      </c>
      <c r="M2" s="168" t="str">
        <f>TEXT(L2,"0.0")</f>
        <v>2.0</v>
      </c>
      <c r="N2" s="176">
        <v>7</v>
      </c>
      <c r="O2" s="8" t="str">
        <f>IF(N2&gt;=8.5,"A",IF(N2&gt;=8,"B+",IF(N2&gt;=7,"B",IF(N2&gt;=6.5,"C+",IF(N2&gt;=5.5,"C",IF(N2&gt;=5,"D+",IF(N2&gt;=4,"D","F")))))))</f>
        <v>B</v>
      </c>
      <c r="P2" s="9">
        <f>IF(O2="A",4,IF(O2="B+",3.5,IF(O2="B",3,IF(O2="C+",2.5,IF(O2="C",2,IF(O2="D+",1.5,IF(O2="D",1,0)))))))</f>
        <v>3</v>
      </c>
      <c r="Q2" s="171" t="str">
        <f>TEXT(P2,"0.0")</f>
        <v>3.0</v>
      </c>
      <c r="R2" s="191">
        <v>9.1999999999999993</v>
      </c>
      <c r="S2" s="27">
        <v>7</v>
      </c>
      <c r="T2" s="47"/>
      <c r="U2" s="33">
        <f>ROUND((R2*0.4+S2*0.6),1)</f>
        <v>7.9</v>
      </c>
      <c r="V2" s="34">
        <f>ROUND(MAX((R2*0.4+S2*0.6),(R2*0.4+T2*0.6)),1)</f>
        <v>7.9</v>
      </c>
      <c r="W2" s="233" t="str">
        <f>TEXT(V2,"0.0")</f>
        <v>7.9</v>
      </c>
      <c r="X2" s="35" t="str">
        <f>IF(V2&gt;=8.5,"A",IF(V2&gt;=8,"B+",IF(V2&gt;=7,"B",IF(V2&gt;=6.5,"C+",IF(V2&gt;=5.5,"C",IF(V2&gt;=5,"D+",IF(V2&gt;=4,"D","F")))))))</f>
        <v>B</v>
      </c>
      <c r="Y2" s="36">
        <f>IF(X2="A",4,IF(X2="B+",3.5,IF(X2="B",3,IF(X2="C+",2.5,IF(X2="C",2,IF(X2="D+",1.5,IF(X2="D",1,0)))))))</f>
        <v>3</v>
      </c>
      <c r="Z2" s="36" t="str">
        <f>TEXT(Y2,"0.0")</f>
        <v>3.0</v>
      </c>
      <c r="AA2" s="32">
        <v>4</v>
      </c>
      <c r="AB2" s="160">
        <v>4</v>
      </c>
      <c r="AC2" s="176">
        <v>8</v>
      </c>
      <c r="AD2" s="40">
        <v>9</v>
      </c>
      <c r="AE2" s="47"/>
      <c r="AF2" s="33">
        <f>ROUND((AC2*0.4+AD2*0.6),1)</f>
        <v>8.6</v>
      </c>
      <c r="AG2" s="34">
        <f>ROUND(MAX((AC2*0.4+AD2*0.6),(AC2*0.4+AE2*0.6)),1)</f>
        <v>8.6</v>
      </c>
      <c r="AH2" s="233" t="str">
        <f>TEXT(AG2,"0.0")</f>
        <v>8.6</v>
      </c>
      <c r="AI2" s="35" t="str">
        <f>IF(AG2&gt;=8.5,"A",IF(AG2&gt;=8,"B+",IF(AG2&gt;=7,"B",IF(AG2&gt;=6.5,"C+",IF(AG2&gt;=5.5,"C",IF(AG2&gt;=5,"D+",IF(AG2&gt;=4,"D","F")))))))</f>
        <v>A</v>
      </c>
      <c r="AJ2" s="36">
        <f>IF(AI2="A",4,IF(AI2="B+",3.5,IF(AI2="B",3,IF(AI2="C+",2.5,IF(AI2="C",2,IF(AI2="D+",1.5,IF(AI2="D",1,0)))))))</f>
        <v>4</v>
      </c>
      <c r="AK2" s="36" t="str">
        <f>TEXT(AJ2,"0.0")</f>
        <v>4.0</v>
      </c>
      <c r="AL2" s="32">
        <v>2</v>
      </c>
      <c r="AM2" s="160">
        <v>2</v>
      </c>
      <c r="AN2" s="224">
        <v>5.7</v>
      </c>
      <c r="AO2" s="314">
        <v>7</v>
      </c>
      <c r="AP2" s="89"/>
      <c r="AQ2" s="208">
        <f>ROUND((AN2*0.4+AO2*0.6),1)</f>
        <v>6.5</v>
      </c>
      <c r="AR2" s="34">
        <f>ROUND(MAX((AN2*0.4+AO2*0.6),(AN2*0.4+AP2*0.6)),1)</f>
        <v>6.5</v>
      </c>
      <c r="AS2" s="233" t="str">
        <f>TEXT(AR2,"0.0")</f>
        <v>6.5</v>
      </c>
      <c r="AT2" s="210" t="str">
        <f>IF(AR2&gt;=8.5,"A",IF(AR2&gt;=8,"B+",IF(AR2&gt;=7,"B",IF(AR2&gt;=6.5,"C+",IF(AR2&gt;=5.5,"C",IF(AR2&gt;=5,"D+",IF(AR2&gt;=4,"D","F")))))))</f>
        <v>C+</v>
      </c>
      <c r="AU2" s="209">
        <f>IF(AT2="A",4,IF(AT2="B+",3.5,IF(AT2="B",3,IF(AT2="C+",2.5,IF(AT2="C",2,IF(AT2="D+",1.5,IF(AT2="D",1,0)))))))</f>
        <v>2.5</v>
      </c>
      <c r="AV2" s="209" t="str">
        <f>TEXT(AU2,"0.0")</f>
        <v>2.5</v>
      </c>
      <c r="AW2" s="211">
        <v>2</v>
      </c>
      <c r="AX2" s="160">
        <v>2</v>
      </c>
      <c r="AY2" s="261">
        <v>8.3000000000000007</v>
      </c>
      <c r="AZ2" s="262">
        <v>8</v>
      </c>
      <c r="BA2" s="89"/>
      <c r="BB2" s="208">
        <f>ROUND((AY2*0.4+AZ2*0.6),1)</f>
        <v>8.1</v>
      </c>
      <c r="BC2" s="34">
        <f>ROUND(MAX((AY2*0.4+AZ2*0.6),(AY2*0.4+BA2*0.6)),1)</f>
        <v>8.1</v>
      </c>
      <c r="BD2" s="233" t="str">
        <f>TEXT(BC2,"0.0")</f>
        <v>8.1</v>
      </c>
      <c r="BE2" s="210" t="str">
        <f>IF(BC2&gt;=8.5,"A",IF(BC2&gt;=8,"B+",IF(BC2&gt;=7,"B",IF(BC2&gt;=6.5,"C+",IF(BC2&gt;=5.5,"C",IF(BC2&gt;=5,"D+",IF(BC2&gt;=4,"D","F")))))))</f>
        <v>B+</v>
      </c>
      <c r="BF2" s="209">
        <f>IF(BE2="A",4,IF(BE2="B+",3.5,IF(BE2="B",3,IF(BE2="C+",2.5,IF(BE2="C",2,IF(BE2="D+",1.5,IF(BE2="D",1,0)))))))</f>
        <v>3.5</v>
      </c>
      <c r="BG2" s="209" t="str">
        <f>TEXT(BF2,"0.0")</f>
        <v>3.5</v>
      </c>
      <c r="BH2" s="211">
        <v>1</v>
      </c>
      <c r="BI2" s="160">
        <v>1</v>
      </c>
      <c r="BJ2" s="191">
        <v>8.6</v>
      </c>
      <c r="BK2" s="278">
        <v>9</v>
      </c>
      <c r="BL2" s="78"/>
      <c r="BM2" s="208">
        <f>ROUND((BJ2*0.4+BK2*0.6),1)</f>
        <v>8.8000000000000007</v>
      </c>
      <c r="BN2" s="209">
        <f>ROUND(MAX((BJ2*0.4+BK2*0.6),(BJ2*0.4+BL2*0.6)),1)</f>
        <v>8.8000000000000007</v>
      </c>
      <c r="BO2" s="330" t="str">
        <f>TEXT(BN2,"0.0")</f>
        <v>8.8</v>
      </c>
      <c r="BP2" s="210" t="str">
        <f t="shared" ref="BP2:BP16" si="0">IF(BN2&gt;=8.5,"A",IF(BN2&gt;=8,"B+",IF(BN2&gt;=7,"B",IF(BN2&gt;=6.5,"C+",IF(BN2&gt;=5.5,"C",IF(BN2&gt;=5,"D+",IF(BN2&gt;=4,"D","F")))))))</f>
        <v>A</v>
      </c>
      <c r="BQ2" s="209">
        <f t="shared" ref="BQ2:BQ16" si="1">IF(BP2="A",4,IF(BP2="B+",3.5,IF(BP2="B",3,IF(BP2="C+",2.5,IF(BP2="C",2,IF(BP2="D+",1.5,IF(BP2="D",1,0)))))))</f>
        <v>4</v>
      </c>
      <c r="BR2" s="209" t="str">
        <f t="shared" ref="BR2:BR16" si="2">TEXT(BQ2,"0.0")</f>
        <v>4.0</v>
      </c>
      <c r="BS2" s="211">
        <v>3</v>
      </c>
      <c r="BT2" s="160">
        <v>3</v>
      </c>
      <c r="BU2" s="176">
        <v>7</v>
      </c>
      <c r="BV2" s="248">
        <v>9</v>
      </c>
      <c r="BW2" s="78"/>
      <c r="BX2" s="208">
        <f>ROUND((BU2*0.4+BV2*0.6),1)</f>
        <v>8.1999999999999993</v>
      </c>
      <c r="BY2" s="34">
        <f>ROUND(MAX((BU2*0.4+BV2*0.6),(BU2*0.4+BW2*0.6)),1)</f>
        <v>8.1999999999999993</v>
      </c>
      <c r="BZ2" s="233" t="str">
        <f>TEXT(BY2,"0.0")</f>
        <v>8.2</v>
      </c>
      <c r="CA2" s="210" t="str">
        <f>IF(BY2&gt;=8.5,"A",IF(BY2&gt;=8,"B+",IF(BY2&gt;=7,"B",IF(BY2&gt;=6.5,"C+",IF(BY2&gt;=5.5,"C",IF(BY2&gt;=5,"D+",IF(BY2&gt;=4,"D","F")))))))</f>
        <v>B+</v>
      </c>
      <c r="CB2" s="209">
        <f>IF(CA2="A",4,IF(CA2="B+",3.5,IF(CA2="B",3,IF(CA2="C+",2.5,IF(CA2="C",2,IF(CA2="D+",1.5,IF(CA2="D",1,0)))))))</f>
        <v>3.5</v>
      </c>
      <c r="CC2" s="209" t="str">
        <f>TEXT(CB2,"0.0")</f>
        <v>3.5</v>
      </c>
      <c r="CD2" s="211">
        <v>3</v>
      </c>
      <c r="CE2" s="160">
        <v>3</v>
      </c>
      <c r="CF2" s="151">
        <f>AA2+AL2+AW2+BH2+BS2+CD2</f>
        <v>15</v>
      </c>
      <c r="CG2" s="82">
        <f>(Y2*AA2+AJ2*AL2+AU2*AW2+BF2*BH2+BQ2*BS2+CB2*CD2)/CF2</f>
        <v>3.4</v>
      </c>
      <c r="CH2" s="83" t="str">
        <f>TEXT(CG2,"0.00")</f>
        <v>3.40</v>
      </c>
      <c r="CI2" s="125" t="str">
        <f>IF(AND(CG2&lt;0.8),"Cảnh báo KQHT","Lên lớp")</f>
        <v>Lên lớp</v>
      </c>
      <c r="CJ2" s="126">
        <f>AB2+AM2+AX2+BI2+BT2+CE2</f>
        <v>15</v>
      </c>
      <c r="CK2" s="127">
        <f xml:space="preserve"> (AB2*Y2+AJ2*AM2+AU2*AX2+BF2*BI2+BQ2*BT2+CB2*CE2)/CJ2</f>
        <v>3.4</v>
      </c>
      <c r="CL2" s="125" t="str">
        <f>IF(AND(CK2&lt;1.2),"Cảnh báo KQHT","Lên lớp")</f>
        <v>Lên lớp</v>
      </c>
      <c r="CM2" s="152"/>
      <c r="CN2" s="174">
        <v>5.2</v>
      </c>
      <c r="CO2" s="49">
        <v>6</v>
      </c>
      <c r="CP2" s="78"/>
      <c r="CQ2" s="33">
        <f>ROUND((CN2*0.4+CO2*0.6),1)</f>
        <v>5.7</v>
      </c>
      <c r="CR2" s="34">
        <f>ROUND(MAX((CN2*0.4+CO2*0.6),(CN2*0.4+CP2*0.6)),1)</f>
        <v>5.7</v>
      </c>
      <c r="CS2" s="494" t="str">
        <f>TEXT(CR2,"0.0")</f>
        <v>5.7</v>
      </c>
      <c r="CT2" s="35" t="str">
        <f t="shared" ref="CT2:CT16" si="3">IF(CR2&gt;=8.5,"A",IF(CR2&gt;=8,"B+",IF(CR2&gt;=7,"B",IF(CR2&gt;=6.5,"C+",IF(CR2&gt;=5.5,"C",IF(CR2&gt;=5,"D+",IF(CR2&gt;=4,"D","F")))))))</f>
        <v>C</v>
      </c>
      <c r="CU2" s="36">
        <f t="shared" ref="CU2:CU16" si="4">IF(CT2="A",4,IF(CT2="B+",3.5,IF(CT2="B",3,IF(CT2="C+",2.5,IF(CT2="C",2,IF(CT2="D+",1.5,IF(CT2="D",1,0)))))))</f>
        <v>2</v>
      </c>
      <c r="CV2" s="36" t="str">
        <f t="shared" ref="CV2:CV16" si="5">TEXT(CU2,"0.0")</f>
        <v>2.0</v>
      </c>
      <c r="CW2" s="32">
        <v>4</v>
      </c>
      <c r="CX2" s="160">
        <v>4</v>
      </c>
      <c r="CY2" s="191">
        <v>7.4</v>
      </c>
      <c r="CZ2" s="49">
        <v>8</v>
      </c>
      <c r="DA2" s="78"/>
      <c r="DB2" s="33">
        <f>ROUND((CY2*0.4+CZ2*0.6),1)</f>
        <v>7.8</v>
      </c>
      <c r="DC2" s="34">
        <f>ROUND(MAX((CY2*0.4+CZ2*0.6),(CY2*0.4+DA2*0.6)),1)</f>
        <v>7.8</v>
      </c>
      <c r="DD2" s="494" t="str">
        <f>TEXT(DC2,"0.0")</f>
        <v>7.8</v>
      </c>
      <c r="DE2" s="35" t="str">
        <f t="shared" ref="DE2:DE16" si="6">IF(DC2&gt;=8.5,"A",IF(DC2&gt;=8,"B+",IF(DC2&gt;=7,"B",IF(DC2&gt;=6.5,"C+",IF(DC2&gt;=5.5,"C",IF(DC2&gt;=5,"D+",IF(DC2&gt;=4,"D","F")))))))</f>
        <v>B</v>
      </c>
      <c r="DF2" s="36">
        <f t="shared" ref="DF2:DF16" si="7">IF(DE2="A",4,IF(DE2="B+",3.5,IF(DE2="B",3,IF(DE2="C+",2.5,IF(DE2="C",2,IF(DE2="D+",1.5,IF(DE2="D",1,0)))))))</f>
        <v>3</v>
      </c>
      <c r="DG2" s="36" t="str">
        <f t="shared" ref="DG2:DG16" si="8">TEXT(DF2,"0.0")</f>
        <v>3.0</v>
      </c>
      <c r="DH2" s="32">
        <v>2</v>
      </c>
      <c r="DI2" s="160">
        <v>2</v>
      </c>
      <c r="DJ2" s="174">
        <v>6.4</v>
      </c>
      <c r="DK2" s="66">
        <v>8</v>
      </c>
      <c r="DL2" s="230"/>
      <c r="DM2" s="33">
        <f>ROUND((DJ2*0.4+DK2*0.6),1)</f>
        <v>7.4</v>
      </c>
      <c r="DN2" s="34">
        <f>ROUND(MAX((DJ2*0.4+DK2*0.6),(DJ2*0.4+DL2*0.6)),1)</f>
        <v>7.4</v>
      </c>
      <c r="DO2" s="494" t="str">
        <f>TEXT(DN2,"0.0")</f>
        <v>7.4</v>
      </c>
      <c r="DP2" s="35" t="str">
        <f>IF(DN2&gt;=8.5,"A",IF(DN2&gt;=8,"B+",IF(DN2&gt;=7,"B",IF(DN2&gt;=6.5,"C+",IF(DN2&gt;=5.5,"C",IF(DN2&gt;=5,"D+",IF(DN2&gt;=4,"D","F")))))))</f>
        <v>B</v>
      </c>
      <c r="DQ2" s="36">
        <f>IF(DP2="A",4,IF(DP2="B+",3.5,IF(DP2="B",3,IF(DP2="C+",2.5,IF(DP2="C",2,IF(DP2="D+",1.5,IF(DP2="D",1,0)))))))</f>
        <v>3</v>
      </c>
      <c r="DR2" s="36" t="str">
        <f>TEXT(DQ2,"0.0")</f>
        <v>3.0</v>
      </c>
      <c r="DS2" s="32">
        <v>2</v>
      </c>
      <c r="DT2" s="160">
        <v>2</v>
      </c>
      <c r="DU2" s="174">
        <v>7.6</v>
      </c>
      <c r="DV2" s="66">
        <v>5</v>
      </c>
      <c r="DW2" s="78"/>
      <c r="DX2" s="33">
        <f>ROUND((DU2*0.4+DV2*0.6),1)</f>
        <v>6</v>
      </c>
      <c r="DY2" s="34">
        <f>ROUND(MAX((DU2*0.4+DV2*0.6),(DU2*0.4+DW2*0.6)),1)</f>
        <v>6</v>
      </c>
      <c r="DZ2" s="494" t="str">
        <f>TEXT(DY2,"0.0")</f>
        <v>6.0</v>
      </c>
      <c r="EA2" s="35" t="str">
        <f>IF(DY2&gt;=8.5,"A",IF(DY2&gt;=8,"B+",IF(DY2&gt;=7,"B",IF(DY2&gt;=6.5,"C+",IF(DY2&gt;=5.5,"C",IF(DY2&gt;=5,"D+",IF(DY2&gt;=4,"D","F")))))))</f>
        <v>C</v>
      </c>
      <c r="EB2" s="36">
        <f>IF(EA2="A",4,IF(EA2="B+",3.5,IF(EA2="B",3,IF(EA2="C+",2.5,IF(EA2="C",2,IF(EA2="D+",1.5,IF(EA2="D",1,0)))))))</f>
        <v>2</v>
      </c>
      <c r="EC2" s="36" t="str">
        <f>TEXT(EB2,"0.0")</f>
        <v>2.0</v>
      </c>
      <c r="ED2" s="32">
        <v>2</v>
      </c>
      <c r="EE2" s="160">
        <v>2</v>
      </c>
      <c r="EF2" s="191">
        <v>9</v>
      </c>
      <c r="EG2" s="66">
        <v>8</v>
      </c>
      <c r="EH2" s="78"/>
      <c r="EI2" s="33">
        <f>ROUND((EF2*0.4+EG2*0.6),1)</f>
        <v>8.4</v>
      </c>
      <c r="EJ2" s="34">
        <f>ROUND(MAX((EF2*0.4+EG2*0.6),(EF2*0.4+EH2*0.6)),1)</f>
        <v>8.4</v>
      </c>
      <c r="EK2" s="494" t="str">
        <f>TEXT(EJ2,"0.0")</f>
        <v>8.4</v>
      </c>
      <c r="EL2" s="35" t="str">
        <f>IF(EJ2&gt;=8.5,"A",IF(EJ2&gt;=8,"B+",IF(EJ2&gt;=7,"B",IF(EJ2&gt;=6.5,"C+",IF(EJ2&gt;=5.5,"C",IF(EJ2&gt;=5,"D+",IF(EJ2&gt;=4,"D","F")))))))</f>
        <v>B+</v>
      </c>
      <c r="EM2" s="36">
        <f>IF(EL2="A",4,IF(EL2="B+",3.5,IF(EL2="B",3,IF(EL2="C+",2.5,IF(EL2="C",2,IF(EL2="D+",1.5,IF(EL2="D",1,0)))))))</f>
        <v>3.5</v>
      </c>
      <c r="EN2" s="36" t="str">
        <f>TEXT(EM2,"0.0")</f>
        <v>3.5</v>
      </c>
      <c r="EO2" s="32">
        <v>3</v>
      </c>
      <c r="EP2" s="160">
        <v>3</v>
      </c>
      <c r="EQ2" s="174">
        <v>7</v>
      </c>
      <c r="ER2" s="66">
        <v>7</v>
      </c>
      <c r="ES2" s="78"/>
      <c r="ET2" s="33">
        <f>ROUND((EQ2*0.4+ER2*0.6),1)</f>
        <v>7</v>
      </c>
      <c r="EU2" s="34">
        <f>ROUND(MAX((EQ2*0.4+ER2*0.6),(EQ2*0.4+ES2*0.6)),1)</f>
        <v>7</v>
      </c>
      <c r="EV2" s="494" t="str">
        <f>TEXT(EU2,"0.0")</f>
        <v>7.0</v>
      </c>
      <c r="EW2" s="35" t="str">
        <f>IF(EU2&gt;=8.5,"A",IF(EU2&gt;=8,"B+",IF(EU2&gt;=7,"B",IF(EU2&gt;=6.5,"C+",IF(EU2&gt;=5.5,"C",IF(EU2&gt;=5,"D+",IF(EU2&gt;=4,"D","F")))))))</f>
        <v>B</v>
      </c>
      <c r="EX2" s="36">
        <f>IF(EW2="A",4,IF(EW2="B+",3.5,IF(EW2="B",3,IF(EW2="C+",2.5,IF(EW2="C",2,IF(EW2="D+",1.5,IF(EW2="D",1,0)))))))</f>
        <v>3</v>
      </c>
      <c r="EY2" s="36" t="str">
        <f>TEXT(EX2,"0.0")</f>
        <v>3.0</v>
      </c>
      <c r="EZ2" s="32">
        <v>3</v>
      </c>
      <c r="FA2" s="160">
        <v>3</v>
      </c>
      <c r="FB2" s="174">
        <v>6.7</v>
      </c>
      <c r="FC2" s="66">
        <v>6</v>
      </c>
      <c r="FD2" s="230"/>
      <c r="FE2" s="33">
        <f>ROUND((FB2*0.4+FC2*0.6),1)</f>
        <v>6.3</v>
      </c>
      <c r="FF2" s="34">
        <f>ROUND(MAX((FB2*0.4+FC2*0.6),(FB2*0.4+FD2*0.6)),1)</f>
        <v>6.3</v>
      </c>
      <c r="FG2" s="494" t="str">
        <f>TEXT(FF2,"0.0")</f>
        <v>6.3</v>
      </c>
      <c r="FH2" s="35" t="str">
        <f>IF(FF2&gt;=8.5,"A",IF(FF2&gt;=8,"B+",IF(FF2&gt;=7,"B",IF(FF2&gt;=6.5,"C+",IF(FF2&gt;=5.5,"C",IF(FF2&gt;=5,"D+",IF(FF2&gt;=4,"D","F")))))))</f>
        <v>C</v>
      </c>
      <c r="FI2" s="36">
        <f>IF(FH2="A",4,IF(FH2="B+",3.5,IF(FH2="B",3,IF(FH2="C+",2.5,IF(FH2="C",2,IF(FH2="D+",1.5,IF(FH2="D",1,0)))))))</f>
        <v>2</v>
      </c>
      <c r="FJ2" s="36" t="str">
        <f>TEXT(FI2,"0.0")</f>
        <v>2.0</v>
      </c>
      <c r="FK2" s="32">
        <v>2</v>
      </c>
      <c r="FL2" s="401">
        <v>2</v>
      </c>
      <c r="FM2" s="694">
        <f>CW2+DH2+DS2+ED2+EO2+EZ2+FK2</f>
        <v>18</v>
      </c>
      <c r="FN2" s="695">
        <f>(CW2*CU2+DH2*DF2+DQ2*DS2+EB2*ED2+EM2*EO2+EX2*EZ2+FI2*FK2)/FM2</f>
        <v>2.6388888888888888</v>
      </c>
      <c r="FO2" s="696" t="str">
        <f>TEXT(FN2,"0.00")</f>
        <v>2.64</v>
      </c>
      <c r="FP2" s="697" t="str">
        <f>IF(AND(FN2&lt;1),"Cảnh báo KQHT","Lên lớp")</f>
        <v>Lên lớp</v>
      </c>
      <c r="FQ2" s="698">
        <f>CF2+FM2</f>
        <v>33</v>
      </c>
      <c r="FR2" s="695">
        <f>(CF2*CG2+FM2*FN2)/FQ2</f>
        <v>2.9848484848484849</v>
      </c>
      <c r="FS2" s="696" t="str">
        <f>TEXT(FR2,"0.00")</f>
        <v>2.98</v>
      </c>
      <c r="FT2" s="699">
        <f>FL2+FA2+EP2+EE2+DT2+DI2+CX2+CE2+BT2+BI2+AX2+AM2+AB2</f>
        <v>33</v>
      </c>
      <c r="FU2" s="700">
        <f>(FL2*FF2+FA2*EU2+EP2*EJ2+EE2*DY2+DT2*DN2+DI2*DC2+CX2*CR2+CE2*BY2+BT2*BN2+BI2*BC2+AX2*AR2+AM2*AG2+AB2*V2)/FT2</f>
        <v>7.4212121212121209</v>
      </c>
      <c r="FV2" s="701">
        <f>(FL2*FI2+FA2*EX2+EP2*EM2+EE2*EB2+DT2*DQ2+DI2*DF2+CX2*CU2+CE2*CB2+BT2*BQ2+BI2*BF2+AX2*AU2+AM2*AJ2+AB2*Y2)/FT2</f>
        <v>2.9848484848484849</v>
      </c>
      <c r="FW2" s="738" t="str">
        <f>IF(AND(FV2&lt;1.2),"Cảnh báo KQHT","Lên lớp")</f>
        <v>Lên lớp</v>
      </c>
      <c r="FX2" s="969">
        <v>6.8</v>
      </c>
      <c r="FY2" s="66">
        <v>7</v>
      </c>
      <c r="FZ2" s="230"/>
      <c r="GA2" s="715">
        <f>ROUND((FX2*0.4+FY2*0.6),1)</f>
        <v>6.9</v>
      </c>
      <c r="GB2" s="716">
        <f>ROUND(MAX((FX2*0.4+FY2*0.6),(FX2*0.4+FZ2*0.6)),1)</f>
        <v>6.9</v>
      </c>
      <c r="GC2" s="717" t="str">
        <f>TEXT(GB2,"0.0")</f>
        <v>6.9</v>
      </c>
      <c r="GD2" s="718" t="str">
        <f>IF(GB2&gt;=8.5,"A",IF(GB2&gt;=8,"B+",IF(GB2&gt;=7,"B",IF(GB2&gt;=6.5,"C+",IF(GB2&gt;=5.5,"C",IF(GB2&gt;=5,"D+",IF(GB2&gt;=4,"D","F")))))))</f>
        <v>C+</v>
      </c>
      <c r="GE2" s="719">
        <f>IF(GD2="A",4,IF(GD2="B+",3.5,IF(GD2="B",3,IF(GD2="C+",2.5,IF(GD2="C",2,IF(GD2="D+",1.5,IF(GD2="D",1,0)))))))</f>
        <v>2.5</v>
      </c>
      <c r="GF2" s="719" t="str">
        <f>TEXT(GE2,"0.0")</f>
        <v>2.5</v>
      </c>
      <c r="GG2" s="720">
        <v>3</v>
      </c>
      <c r="GH2" s="721">
        <v>3</v>
      </c>
      <c r="GI2" s="864">
        <v>5</v>
      </c>
      <c r="GJ2" s="907">
        <v>6</v>
      </c>
      <c r="GK2" s="230"/>
      <c r="GL2" s="715">
        <f>ROUND((GI2*0.4+GJ2*0.6),1)</f>
        <v>5.6</v>
      </c>
      <c r="GM2" s="716">
        <f>ROUND(MAX((GI2*0.4+GJ2*0.6),(GI2*0.4+GK2*0.6)),1)</f>
        <v>5.6</v>
      </c>
      <c r="GN2" s="717" t="str">
        <f>TEXT(GM2,"0.0")</f>
        <v>5.6</v>
      </c>
      <c r="GO2" s="718" t="str">
        <f>IF(GM2&gt;=8.5,"A",IF(GM2&gt;=8,"B+",IF(GM2&gt;=7,"B",IF(GM2&gt;=6.5,"C+",IF(GM2&gt;=5.5,"C",IF(GM2&gt;=5,"D+",IF(GM2&gt;=4,"D","F")))))))</f>
        <v>C</v>
      </c>
      <c r="GP2" s="719">
        <f>IF(GO2="A",4,IF(GO2="B+",3.5,IF(GO2="B",3,IF(GO2="C+",2.5,IF(GO2="C",2,IF(GO2="D+",1.5,IF(GO2="D",1,0)))))))</f>
        <v>2</v>
      </c>
      <c r="GQ2" s="719" t="str">
        <f>TEXT(GP2,"0.0")</f>
        <v>2.0</v>
      </c>
      <c r="GR2" s="720">
        <v>3</v>
      </c>
      <c r="GS2" s="721">
        <v>3</v>
      </c>
      <c r="GT2" s="864">
        <v>5.7</v>
      </c>
      <c r="GU2" s="907">
        <v>6</v>
      </c>
      <c r="GV2" s="230"/>
      <c r="GW2" s="715">
        <f>ROUND((GT2*0.4+GU2*0.6),1)</f>
        <v>5.9</v>
      </c>
      <c r="GX2" s="716">
        <f>ROUND(MAX((GT2*0.4+GU2*0.6),(GT2*0.4+GV2*0.6)),1)</f>
        <v>5.9</v>
      </c>
      <c r="GY2" s="717" t="str">
        <f>TEXT(GX2,"0.0")</f>
        <v>5.9</v>
      </c>
      <c r="GZ2" s="718" t="str">
        <f>IF(GX2&gt;=8.5,"A",IF(GX2&gt;=8,"B+",IF(GX2&gt;=7,"B",IF(GX2&gt;=6.5,"C+",IF(GX2&gt;=5.5,"C",IF(GX2&gt;=5,"D+",IF(GX2&gt;=4,"D","F")))))))</f>
        <v>C</v>
      </c>
      <c r="HA2" s="719">
        <f>IF(GZ2="A",4,IF(GZ2="B+",3.5,IF(GZ2="B",3,IF(GZ2="C+",2.5,IF(GZ2="C",2,IF(GZ2="D+",1.5,IF(GZ2="D",1,0)))))))</f>
        <v>2</v>
      </c>
      <c r="HB2" s="719" t="str">
        <f>TEXT(HA2,"0.0")</f>
        <v>2.0</v>
      </c>
      <c r="HC2" s="720">
        <v>3</v>
      </c>
      <c r="HD2" s="721">
        <v>3</v>
      </c>
      <c r="HE2" s="867">
        <v>7</v>
      </c>
      <c r="HF2" s="1047">
        <v>7</v>
      </c>
      <c r="HG2" s="955"/>
      <c r="HH2" s="827">
        <f>ROUND((HE2*0.4+HF2*0.6),1)</f>
        <v>7</v>
      </c>
      <c r="HI2" s="839">
        <f>ROUND(MAX((HE2*0.4+HF2*0.6),(HE2*0.4+HG2*0.6)),1)</f>
        <v>7</v>
      </c>
      <c r="HJ2" s="845" t="str">
        <f>TEXT(HI2,"0.0")</f>
        <v>7.0</v>
      </c>
      <c r="HK2" s="841" t="str">
        <f>IF(HI2&gt;=8.5,"A",IF(HI2&gt;=8,"B+",IF(HI2&gt;=7,"B",IF(HI2&gt;=6.5,"C+",IF(HI2&gt;=5.5,"C",IF(HI2&gt;=5,"D+",IF(HI2&gt;=4,"D","F")))))))</f>
        <v>B</v>
      </c>
      <c r="HL2" s="842">
        <f>IF(HK2="A",4,IF(HK2="B+",3.5,IF(HK2="B",3,IF(HK2="C+",2.5,IF(HK2="C",2,IF(HK2="D+",1.5,IF(HK2="D",1,0)))))))</f>
        <v>3</v>
      </c>
      <c r="HM2" s="842" t="str">
        <f>TEXT(HL2,"0.0")</f>
        <v>3.0</v>
      </c>
      <c r="HN2" s="846">
        <v>2</v>
      </c>
      <c r="HO2" s="844">
        <v>2</v>
      </c>
      <c r="HP2" s="863">
        <v>5.9</v>
      </c>
      <c r="HQ2" s="1037">
        <v>6</v>
      </c>
      <c r="HR2" s="403"/>
      <c r="HS2" s="28">
        <f>ROUND((HP2*0.4+HQ2*0.6),1)</f>
        <v>6</v>
      </c>
      <c r="HT2" s="29">
        <f>ROUND(MAX((HP2*0.4+HQ2*0.6),(HP2*0.4+HR2*0.6)),1)</f>
        <v>6</v>
      </c>
      <c r="HU2" s="501" t="str">
        <f>TEXT(HT2,"0.0")</f>
        <v>6.0</v>
      </c>
      <c r="HV2" s="30" t="str">
        <f>IF(HT2&gt;=8.5,"A",IF(HT2&gt;=8,"B+",IF(HT2&gt;=7,"B",IF(HT2&gt;=6.5,"C+",IF(HT2&gt;=5.5,"C",IF(HT2&gt;=5,"D+",IF(HT2&gt;=4,"D","F")))))))</f>
        <v>C</v>
      </c>
      <c r="HW2" s="31">
        <f>IF(HV2="A",4,IF(HV2="B+",3.5,IF(HV2="B",3,IF(HV2="C+",2.5,IF(HV2="C",2,IF(HV2="D+",1.5,IF(HV2="D",1,0)))))))</f>
        <v>2</v>
      </c>
      <c r="HX2" s="31" t="str">
        <f>TEXT(HW2,"0.0")</f>
        <v>2.0</v>
      </c>
      <c r="HY2" s="42">
        <v>5</v>
      </c>
      <c r="HZ2" s="43">
        <v>5</v>
      </c>
      <c r="IA2" s="867">
        <v>7</v>
      </c>
      <c r="IB2" s="1053">
        <v>7.5</v>
      </c>
      <c r="IC2" s="955"/>
      <c r="ID2" s="827">
        <f>ROUND((IA2*0.4+IB2*0.6),1)</f>
        <v>7.3</v>
      </c>
      <c r="IE2" s="839">
        <f>ROUND(MAX((IA2*0.4+IB2*0.6),(IA2*0.4+IC2*0.6)),1)</f>
        <v>7.3</v>
      </c>
      <c r="IF2" s="845" t="str">
        <f>TEXT(IE2,"0.0")</f>
        <v>7.3</v>
      </c>
      <c r="IG2" s="841" t="str">
        <f>IF(IE2&gt;=8.5,"A",IF(IE2&gt;=8,"B+",IF(IE2&gt;=7,"B",IF(IE2&gt;=6.5,"C+",IF(IE2&gt;=5.5,"C",IF(IE2&gt;=5,"D+",IF(IE2&gt;=4,"D","F")))))))</f>
        <v>B</v>
      </c>
      <c r="IH2" s="842">
        <f>IF(IG2="A",4,IF(IG2="B+",3.5,IF(IG2="B",3,IF(IG2="C+",2.5,IF(IG2="C",2,IF(IG2="D+",1.5,IF(IG2="D",1,0)))))))</f>
        <v>3</v>
      </c>
      <c r="II2" s="842" t="str">
        <f>TEXT(IH2,"0.0")</f>
        <v>3.0</v>
      </c>
      <c r="IJ2" s="846">
        <v>4</v>
      </c>
      <c r="IK2" s="844">
        <v>4</v>
      </c>
      <c r="IL2" s="767">
        <f>GG2+GR2+HC2+HN2+HY2+IJ2</f>
        <v>20</v>
      </c>
      <c r="IM2" s="82">
        <f>(GE2*GG2+GR2*GP2+HA2*HC2+HN2*HL2+HY2*HW2+IJ2*IH2)/IL2</f>
        <v>2.375</v>
      </c>
      <c r="IN2" s="83" t="str">
        <f>TEXT(IM2,"0.00")</f>
        <v>2.38</v>
      </c>
    </row>
    <row r="3" spans="1:249" ht="18.75" x14ac:dyDescent="0.3">
      <c r="A3" s="163">
        <v>2</v>
      </c>
      <c r="B3" s="293" t="s">
        <v>413</v>
      </c>
      <c r="C3" s="293" t="s">
        <v>399</v>
      </c>
      <c r="D3" s="286" t="s">
        <v>415</v>
      </c>
      <c r="E3" s="287" t="s">
        <v>19</v>
      </c>
      <c r="F3" s="276"/>
      <c r="G3" s="288" t="s">
        <v>370</v>
      </c>
      <c r="H3" s="276" t="s">
        <v>23</v>
      </c>
      <c r="I3" s="276" t="s">
        <v>179</v>
      </c>
      <c r="J3" s="146">
        <v>6.4</v>
      </c>
      <c r="K3" s="1" t="str">
        <f t="shared" ref="K3:K16" si="9">IF(J3&gt;=8.5,"A",IF(J3&gt;=8,"B+",IF(J3&gt;=7,"B",IF(J3&gt;=6.5,"C+",IF(J3&gt;=5.5,"C",IF(J3&gt;=5,"D+",IF(J3&gt;=4,"D","F")))))))</f>
        <v>C</v>
      </c>
      <c r="L3" s="2">
        <f t="shared" ref="L3:L16" si="10">IF(K3="A",4,IF(K3="B+",3.5,IF(K3="B",3,IF(K3="C+",2.5,IF(K3="C",2,IF(K3="D+",1.5,IF(K3="D",1,0)))))))</f>
        <v>2</v>
      </c>
      <c r="M3" s="170" t="str">
        <f t="shared" ref="M3:M16" si="11">TEXT(L3,"0.0")</f>
        <v>2.0</v>
      </c>
      <c r="N3" s="197">
        <v>6.7</v>
      </c>
      <c r="O3" s="1" t="str">
        <f t="shared" ref="O3:O16" si="12">IF(N3&gt;=8.5,"A",IF(N3&gt;=8,"B+",IF(N3&gt;=7,"B",IF(N3&gt;=6.5,"C+",IF(N3&gt;=5.5,"C",IF(N3&gt;=5,"D+",IF(N3&gt;=4,"D","F")))))))</f>
        <v>C+</v>
      </c>
      <c r="P3" s="2">
        <f t="shared" ref="P3:P16" si="13">IF(O3="A",4,IF(O3="B+",3.5,IF(O3="B",3,IF(O3="C+",2.5,IF(O3="C",2,IF(O3="D+",1.5,IF(O3="D",1,0)))))))</f>
        <v>2.5</v>
      </c>
      <c r="Q3" s="172" t="str">
        <f t="shared" ref="Q3:Q16" si="14">TEXT(P3,"0.0")</f>
        <v>2.5</v>
      </c>
      <c r="R3" s="192">
        <v>7.8</v>
      </c>
      <c r="S3" s="55">
        <v>7</v>
      </c>
      <c r="T3" s="55"/>
      <c r="U3" s="28">
        <f t="shared" ref="U3:U16" si="15">ROUND((R3*0.4+S3*0.6),1)</f>
        <v>7.3</v>
      </c>
      <c r="V3" s="29">
        <f t="shared" ref="V3:V16" si="16">ROUND(MAX((R3*0.4+S3*0.6),(R3*0.4+T3*0.6)),1)</f>
        <v>7.3</v>
      </c>
      <c r="W3" s="325" t="str">
        <f t="shared" ref="W3:W16" si="17">TEXT(V3,"0.0")</f>
        <v>7.3</v>
      </c>
      <c r="X3" s="30" t="str">
        <f t="shared" ref="X3:X16" si="18">IF(V3&gt;=8.5,"A",IF(V3&gt;=8,"B+",IF(V3&gt;=7,"B",IF(V3&gt;=6.5,"C+",IF(V3&gt;=5.5,"C",IF(V3&gt;=5,"D+",IF(V3&gt;=4,"D","F")))))))</f>
        <v>B</v>
      </c>
      <c r="Y3" s="31">
        <f t="shared" ref="Y3:Y16" si="19">IF(X3="A",4,IF(X3="B+",3.5,IF(X3="B",3,IF(X3="C+",2.5,IF(X3="C",2,IF(X3="D+",1.5,IF(X3="D",1,0)))))))</f>
        <v>3</v>
      </c>
      <c r="Z3" s="31" t="str">
        <f t="shared" ref="Z3:Z16" si="20">TEXT(Y3,"0.0")</f>
        <v>3.0</v>
      </c>
      <c r="AA3" s="42">
        <v>4</v>
      </c>
      <c r="AB3" s="43">
        <v>4</v>
      </c>
      <c r="AC3" s="180">
        <v>8</v>
      </c>
      <c r="AD3" s="55">
        <v>7</v>
      </c>
      <c r="AE3" s="55"/>
      <c r="AF3" s="28">
        <f t="shared" ref="AF3:AF16" si="21">ROUND((AC3*0.4+AD3*0.6),1)</f>
        <v>7.4</v>
      </c>
      <c r="AG3" s="29">
        <f t="shared" ref="AG3:AG16" si="22">ROUND(MAX((AC3*0.4+AD3*0.6),(AC3*0.4+AE3*0.6)),1)</f>
        <v>7.4</v>
      </c>
      <c r="AH3" s="325" t="str">
        <f t="shared" ref="AH3:AH16" si="23">TEXT(AG3,"0.0")</f>
        <v>7.4</v>
      </c>
      <c r="AI3" s="30" t="str">
        <f t="shared" ref="AI3:AI16" si="24">IF(AG3&gt;=8.5,"A",IF(AG3&gt;=8,"B+",IF(AG3&gt;=7,"B",IF(AG3&gt;=6.5,"C+",IF(AG3&gt;=5.5,"C",IF(AG3&gt;=5,"D+",IF(AG3&gt;=4,"D","F")))))))</f>
        <v>B</v>
      </c>
      <c r="AJ3" s="31">
        <f t="shared" ref="AJ3:AJ16" si="25">IF(AI3="A",4,IF(AI3="B+",3.5,IF(AI3="B",3,IF(AI3="C+",2.5,IF(AI3="C",2,IF(AI3="D+",1.5,IF(AI3="D",1,0)))))))</f>
        <v>3</v>
      </c>
      <c r="AK3" s="31" t="str">
        <f t="shared" ref="AK3:AK16" si="26">TEXT(AJ3,"0.0")</f>
        <v>3.0</v>
      </c>
      <c r="AL3" s="42">
        <v>2</v>
      </c>
      <c r="AM3" s="43">
        <v>2</v>
      </c>
      <c r="AN3" s="425">
        <v>6.3</v>
      </c>
      <c r="AO3" s="447">
        <v>8</v>
      </c>
      <c r="AP3" s="157"/>
      <c r="AQ3" s="225">
        <f t="shared" ref="AQ3:AQ16" si="27">ROUND((AN3*0.4+AO3*0.6),1)</f>
        <v>7.3</v>
      </c>
      <c r="AR3" s="29">
        <f t="shared" ref="AR3:AR16" si="28">ROUND(MAX((AN3*0.4+AO3*0.6),(AN3*0.4+AP3*0.6)),1)</f>
        <v>7.3</v>
      </c>
      <c r="AS3" s="325" t="str">
        <f t="shared" ref="AS3:AS16" si="29">TEXT(AR3,"0.0")</f>
        <v>7.3</v>
      </c>
      <c r="AT3" s="227" t="str">
        <f t="shared" ref="AT3:AT16" si="30">IF(AR3&gt;=8.5,"A",IF(AR3&gt;=8,"B+",IF(AR3&gt;=7,"B",IF(AR3&gt;=6.5,"C+",IF(AR3&gt;=5.5,"C",IF(AR3&gt;=5,"D+",IF(AR3&gt;=4,"D","F")))))))</f>
        <v>B</v>
      </c>
      <c r="AU3" s="226">
        <f t="shared" ref="AU3:AU16" si="31">IF(AT3="A",4,IF(AT3="B+",3.5,IF(AT3="B",3,IF(AT3="C+",2.5,IF(AT3="C",2,IF(AT3="D+",1.5,IF(AT3="D",1,0)))))))</f>
        <v>3</v>
      </c>
      <c r="AV3" s="226" t="str">
        <f t="shared" ref="AV3:AV16" si="32">TEXT(AU3,"0.0")</f>
        <v>3.0</v>
      </c>
      <c r="AW3" s="157">
        <v>2</v>
      </c>
      <c r="AX3" s="43">
        <v>2</v>
      </c>
      <c r="AY3" s="309">
        <v>6.7</v>
      </c>
      <c r="AZ3" s="65">
        <v>3</v>
      </c>
      <c r="BA3" s="65"/>
      <c r="BB3" s="225">
        <f t="shared" ref="BB3:BB16" si="33">ROUND((AY3*0.4+AZ3*0.6),1)</f>
        <v>4.5</v>
      </c>
      <c r="BC3" s="29">
        <f t="shared" ref="BC3:BC16" si="34">ROUND(MAX((AY3*0.4+AZ3*0.6),(AY3*0.4+BA3*0.6)),1)</f>
        <v>4.5</v>
      </c>
      <c r="BD3" s="325" t="str">
        <f t="shared" ref="BD3:BD16" si="35">TEXT(BC3,"0.0")</f>
        <v>4.5</v>
      </c>
      <c r="BE3" s="227" t="str">
        <f t="shared" ref="BE3:BE16" si="36">IF(BC3&gt;=8.5,"A",IF(BC3&gt;=8,"B+",IF(BC3&gt;=7,"B",IF(BC3&gt;=6.5,"C+",IF(BC3&gt;=5.5,"C",IF(BC3&gt;=5,"D+",IF(BC3&gt;=4,"D","F")))))))</f>
        <v>D</v>
      </c>
      <c r="BF3" s="226">
        <f t="shared" ref="BF3:BF16" si="37">IF(BE3="A",4,IF(BE3="B+",3.5,IF(BE3="B",3,IF(BE3="C+",2.5,IF(BE3="C",2,IF(BE3="D+",1.5,IF(BE3="D",1,0)))))))</f>
        <v>1</v>
      </c>
      <c r="BG3" s="226" t="str">
        <f t="shared" ref="BG3:BG16" si="38">TEXT(BF3,"0.0")</f>
        <v>1.0</v>
      </c>
      <c r="BH3" s="42">
        <v>1</v>
      </c>
      <c r="BI3" s="43">
        <v>1</v>
      </c>
      <c r="BJ3" s="188">
        <v>8.1999999999999993</v>
      </c>
      <c r="BK3" s="68">
        <v>8</v>
      </c>
      <c r="BL3" s="68"/>
      <c r="BM3" s="225">
        <f t="shared" ref="BM3:BM16" si="39">ROUND((BJ3*0.4+BK3*0.6),1)</f>
        <v>8.1</v>
      </c>
      <c r="BN3" s="226">
        <f t="shared" ref="BN3:BN16" si="40">ROUND(MAX((BJ3*0.4+BK3*0.6),(BJ3*0.4+BL3*0.6)),1)</f>
        <v>8.1</v>
      </c>
      <c r="BO3" s="342" t="str">
        <f t="shared" ref="BO3:BO16" si="41">TEXT(BN3,"0.0")</f>
        <v>8.1</v>
      </c>
      <c r="BP3" s="227" t="str">
        <f t="shared" si="0"/>
        <v>B+</v>
      </c>
      <c r="BQ3" s="226">
        <f t="shared" si="1"/>
        <v>3.5</v>
      </c>
      <c r="BR3" s="226" t="str">
        <f t="shared" si="2"/>
        <v>3.5</v>
      </c>
      <c r="BS3" s="157">
        <v>3</v>
      </c>
      <c r="BT3" s="43">
        <v>3</v>
      </c>
      <c r="BU3" s="48">
        <v>5.6</v>
      </c>
      <c r="BV3" s="70">
        <v>4</v>
      </c>
      <c r="BW3" s="70"/>
      <c r="BX3" s="225">
        <f t="shared" ref="BX3:BX16" si="42">ROUND((BU3*0.4+BV3*0.6),1)</f>
        <v>4.5999999999999996</v>
      </c>
      <c r="BY3" s="29">
        <f t="shared" ref="BY3:BY16" si="43">ROUND(MAX((BU3*0.4+BV3*0.6),(BU3*0.4+BW3*0.6)),1)</f>
        <v>4.5999999999999996</v>
      </c>
      <c r="BZ3" s="325" t="str">
        <f t="shared" ref="BZ3:BZ16" si="44">TEXT(BY3,"0.0")</f>
        <v>4.6</v>
      </c>
      <c r="CA3" s="227" t="str">
        <f t="shared" ref="CA3:CA16" si="45">IF(BY3&gt;=8.5,"A",IF(BY3&gt;=8,"B+",IF(BY3&gt;=7,"B",IF(BY3&gt;=6.5,"C+",IF(BY3&gt;=5.5,"C",IF(BY3&gt;=5,"D+",IF(BY3&gt;=4,"D","F")))))))</f>
        <v>D</v>
      </c>
      <c r="CB3" s="226">
        <f t="shared" ref="CB3:CB16" si="46">IF(CA3="A",4,IF(CA3="B+",3.5,IF(CA3="B",3,IF(CA3="C+",2.5,IF(CA3="C",2,IF(CA3="D+",1.5,IF(CA3="D",1,0)))))))</f>
        <v>1</v>
      </c>
      <c r="CC3" s="226" t="str">
        <f t="shared" ref="CC3:CC16" si="47">TEXT(CB3,"0.0")</f>
        <v>1.0</v>
      </c>
      <c r="CD3" s="157">
        <v>3</v>
      </c>
      <c r="CE3" s="43">
        <v>3</v>
      </c>
      <c r="CF3" s="84">
        <f t="shared" ref="CF3:CF16" si="48">AA3+AL3+AW3+BH3+BS3+CD3</f>
        <v>15</v>
      </c>
      <c r="CG3" s="87">
        <f t="shared" ref="CG3:CG16" si="49">(Y3*AA3+AJ3*AL3+AU3*AW3+BF3*BH3+BQ3*BS3+CB3*CD3)/CF3</f>
        <v>2.5666666666666669</v>
      </c>
      <c r="CH3" s="88" t="str">
        <f t="shared" ref="CH3:CH16" si="50">TEXT(CG3,"0.00")</f>
        <v>2.57</v>
      </c>
      <c r="CI3" s="64" t="str">
        <f t="shared" ref="CI3:CI16" si="51">IF(AND(CG3&lt;0.8),"Cảnh báo KQHT","Lên lớp")</f>
        <v>Lên lớp</v>
      </c>
      <c r="CJ3" s="128">
        <f t="shared" ref="CJ3:CJ16" si="52">AB3+AM3+AX3+BI3+BT3+CE3</f>
        <v>15</v>
      </c>
      <c r="CK3" s="129">
        <f t="shared" ref="CK3:CK16" si="53" xml:space="preserve"> (AB3*Y3+AJ3*AM3+AU3*AX3+BF3*BI3+BQ3*BT3+CB3*CE3)/CJ3</f>
        <v>2.5666666666666669</v>
      </c>
      <c r="CL3" s="64" t="str">
        <f t="shared" ref="CL3:CL16" si="54">IF(AND(CK3&lt;1.2),"Cảnh báo KQHT","Lên lớp")</f>
        <v>Lên lớp</v>
      </c>
      <c r="CM3" s="153"/>
      <c r="CN3" s="48">
        <v>7.1</v>
      </c>
      <c r="CO3" s="55">
        <v>5</v>
      </c>
      <c r="CP3" s="55"/>
      <c r="CQ3" s="28">
        <f t="shared" ref="CQ3:CQ16" si="55">ROUND((CN3*0.4+CO3*0.6),1)</f>
        <v>5.8</v>
      </c>
      <c r="CR3" s="29">
        <f t="shared" ref="CR3:CR16" si="56">ROUND(MAX((CN3*0.4+CO3*0.6),(CN3*0.4+CP3*0.6)),1)</f>
        <v>5.8</v>
      </c>
      <c r="CS3" s="501" t="str">
        <f t="shared" ref="CS3:CS16" si="57">TEXT(CR3,"0.0")</f>
        <v>5.8</v>
      </c>
      <c r="CT3" s="30" t="str">
        <f t="shared" si="3"/>
        <v>C</v>
      </c>
      <c r="CU3" s="31">
        <f t="shared" si="4"/>
        <v>2</v>
      </c>
      <c r="CV3" s="31" t="str">
        <f t="shared" si="5"/>
        <v>2.0</v>
      </c>
      <c r="CW3" s="42">
        <v>4</v>
      </c>
      <c r="CX3" s="43">
        <v>4</v>
      </c>
      <c r="CY3" s="192">
        <v>6.8</v>
      </c>
      <c r="CZ3" s="70">
        <v>8</v>
      </c>
      <c r="DA3" s="70"/>
      <c r="DB3" s="28">
        <f t="shared" ref="DB3:DB16" si="58">ROUND((CY3*0.4+CZ3*0.6),1)</f>
        <v>7.5</v>
      </c>
      <c r="DC3" s="29">
        <f t="shared" ref="DC3:DC16" si="59">ROUND(MAX((CY3*0.4+CZ3*0.6),(CY3*0.4+DA3*0.6)),1)</f>
        <v>7.5</v>
      </c>
      <c r="DD3" s="501" t="str">
        <f t="shared" ref="DD3:DD16" si="60">TEXT(DC3,"0.0")</f>
        <v>7.5</v>
      </c>
      <c r="DE3" s="30" t="str">
        <f t="shared" si="6"/>
        <v>B</v>
      </c>
      <c r="DF3" s="31">
        <f t="shared" si="7"/>
        <v>3</v>
      </c>
      <c r="DG3" s="31" t="str">
        <f t="shared" si="8"/>
        <v>3.0</v>
      </c>
      <c r="DH3" s="42">
        <v>2</v>
      </c>
      <c r="DI3" s="43">
        <v>2</v>
      </c>
      <c r="DJ3" s="48">
        <v>7</v>
      </c>
      <c r="DK3" s="70">
        <v>8</v>
      </c>
      <c r="DL3" s="602"/>
      <c r="DM3" s="28">
        <f t="shared" ref="DM3:DM16" si="61">ROUND((DJ3*0.4+DK3*0.6),1)</f>
        <v>7.6</v>
      </c>
      <c r="DN3" s="29">
        <f t="shared" ref="DN3:DN16" si="62">ROUND(MAX((DJ3*0.4+DK3*0.6),(DJ3*0.4+DL3*0.6)),1)</f>
        <v>7.6</v>
      </c>
      <c r="DO3" s="501" t="str">
        <f t="shared" ref="DO3:DO16" si="63">TEXT(DN3,"0.0")</f>
        <v>7.6</v>
      </c>
      <c r="DP3" s="30" t="str">
        <f t="shared" ref="DP3:DP16" si="64">IF(DN3&gt;=8.5,"A",IF(DN3&gt;=8,"B+",IF(DN3&gt;=7,"B",IF(DN3&gt;=6.5,"C+",IF(DN3&gt;=5.5,"C",IF(DN3&gt;=5,"D+",IF(DN3&gt;=4,"D","F")))))))</f>
        <v>B</v>
      </c>
      <c r="DQ3" s="31">
        <f t="shared" ref="DQ3:DQ16" si="65">IF(DP3="A",4,IF(DP3="B+",3.5,IF(DP3="B",3,IF(DP3="C+",2.5,IF(DP3="C",2,IF(DP3="D+",1.5,IF(DP3="D",1,0)))))))</f>
        <v>3</v>
      </c>
      <c r="DR3" s="31" t="str">
        <f t="shared" ref="DR3:DR16" si="66">TEXT(DQ3,"0.0")</f>
        <v>3.0</v>
      </c>
      <c r="DS3" s="42">
        <v>2</v>
      </c>
      <c r="DT3" s="43">
        <v>2</v>
      </c>
      <c r="DU3" s="48">
        <v>7.1</v>
      </c>
      <c r="DV3" s="70">
        <v>5</v>
      </c>
      <c r="DW3" s="70"/>
      <c r="DX3" s="28">
        <f t="shared" ref="DX3:DX16" si="67">ROUND((DU3*0.4+DV3*0.6),1)</f>
        <v>5.8</v>
      </c>
      <c r="DY3" s="29">
        <f t="shared" ref="DY3:DY16" si="68">ROUND(MAX((DU3*0.4+DV3*0.6),(DU3*0.4+DW3*0.6)),1)</f>
        <v>5.8</v>
      </c>
      <c r="DZ3" s="501" t="str">
        <f t="shared" ref="DZ3:DZ16" si="69">TEXT(DY3,"0.0")</f>
        <v>5.8</v>
      </c>
      <c r="EA3" s="30" t="str">
        <f t="shared" ref="EA3:EA16" si="70">IF(DY3&gt;=8.5,"A",IF(DY3&gt;=8,"B+",IF(DY3&gt;=7,"B",IF(DY3&gt;=6.5,"C+",IF(DY3&gt;=5.5,"C",IF(DY3&gt;=5,"D+",IF(DY3&gt;=4,"D","F")))))))</f>
        <v>C</v>
      </c>
      <c r="EB3" s="31">
        <f t="shared" ref="EB3:EB16" si="71">IF(EA3="A",4,IF(EA3="B+",3.5,IF(EA3="B",3,IF(EA3="C+",2.5,IF(EA3="C",2,IF(EA3="D+",1.5,IF(EA3="D",1,0)))))))</f>
        <v>2</v>
      </c>
      <c r="EC3" s="31" t="str">
        <f t="shared" ref="EC3:EC16" si="72">TEXT(EB3,"0.0")</f>
        <v>2.0</v>
      </c>
      <c r="ED3" s="42">
        <v>2</v>
      </c>
      <c r="EE3" s="43">
        <v>2</v>
      </c>
      <c r="EF3" s="486">
        <v>8</v>
      </c>
      <c r="EG3" s="55">
        <v>8</v>
      </c>
      <c r="EH3" s="37"/>
      <c r="EI3" s="28">
        <f t="shared" ref="EI3:EI16" si="73">ROUND((EF3*0.4+EG3*0.6),1)</f>
        <v>8</v>
      </c>
      <c r="EJ3" s="29">
        <f t="shared" ref="EJ3:EJ16" si="74">ROUND(MAX((EF3*0.4+EG3*0.6),(EF3*0.4+EH3*0.6)),1)</f>
        <v>8</v>
      </c>
      <c r="EK3" s="501" t="str">
        <f t="shared" ref="EK3:EK16" si="75">TEXT(EJ3,"0.0")</f>
        <v>8.0</v>
      </c>
      <c r="EL3" s="30" t="str">
        <f t="shared" ref="EL3:EL16" si="76">IF(EJ3&gt;=8.5,"A",IF(EJ3&gt;=8,"B+",IF(EJ3&gt;=7,"B",IF(EJ3&gt;=6.5,"C+",IF(EJ3&gt;=5.5,"C",IF(EJ3&gt;=5,"D+",IF(EJ3&gt;=4,"D","F")))))))</f>
        <v>B+</v>
      </c>
      <c r="EM3" s="31">
        <f t="shared" ref="EM3:EM16" si="77">IF(EL3="A",4,IF(EL3="B+",3.5,IF(EL3="B",3,IF(EL3="C+",2.5,IF(EL3="C",2,IF(EL3="D+",1.5,IF(EL3="D",1,0)))))))</f>
        <v>3.5</v>
      </c>
      <c r="EN3" s="31" t="str">
        <f t="shared" ref="EN3:EN16" si="78">TEXT(EM3,"0.0")</f>
        <v>3.5</v>
      </c>
      <c r="EO3" s="42">
        <v>3</v>
      </c>
      <c r="EP3" s="43">
        <v>3</v>
      </c>
      <c r="EQ3" s="48">
        <v>6.7</v>
      </c>
      <c r="ER3" s="55">
        <v>7</v>
      </c>
      <c r="ES3" s="55"/>
      <c r="ET3" s="28">
        <f t="shared" ref="ET3:ET16" si="79">ROUND((EQ3*0.4+ER3*0.6),1)</f>
        <v>6.9</v>
      </c>
      <c r="EU3" s="29">
        <f t="shared" ref="EU3:EU16" si="80">ROUND(MAX((EQ3*0.4+ER3*0.6),(EQ3*0.4+ES3*0.6)),1)</f>
        <v>6.9</v>
      </c>
      <c r="EV3" s="501" t="str">
        <f t="shared" ref="EV3:EV16" si="81">TEXT(EU3,"0.0")</f>
        <v>6.9</v>
      </c>
      <c r="EW3" s="30" t="str">
        <f t="shared" ref="EW3:EW16" si="82">IF(EU3&gt;=8.5,"A",IF(EU3&gt;=8,"B+",IF(EU3&gt;=7,"B",IF(EU3&gt;=6.5,"C+",IF(EU3&gt;=5.5,"C",IF(EU3&gt;=5,"D+",IF(EU3&gt;=4,"D","F")))))))</f>
        <v>C+</v>
      </c>
      <c r="EX3" s="31">
        <f t="shared" ref="EX3:EX16" si="83">IF(EW3="A",4,IF(EW3="B+",3.5,IF(EW3="B",3,IF(EW3="C+",2.5,IF(EW3="C",2,IF(EW3="D+",1.5,IF(EW3="D",1,0)))))))</f>
        <v>2.5</v>
      </c>
      <c r="EY3" s="31" t="str">
        <f t="shared" ref="EY3:EY16" si="84">TEXT(EX3,"0.0")</f>
        <v>2.5</v>
      </c>
      <c r="EZ3" s="42">
        <v>3</v>
      </c>
      <c r="FA3" s="43">
        <v>3</v>
      </c>
      <c r="FB3" s="48">
        <v>6.7</v>
      </c>
      <c r="FC3" s="70">
        <v>5</v>
      </c>
      <c r="FD3" s="602"/>
      <c r="FE3" s="28">
        <f t="shared" ref="FE3:FE16" si="85">ROUND((FB3*0.4+FC3*0.6),1)</f>
        <v>5.7</v>
      </c>
      <c r="FF3" s="29">
        <f t="shared" ref="FF3:FF16" si="86">ROUND(MAX((FB3*0.4+FC3*0.6),(FB3*0.4+FD3*0.6)),1)</f>
        <v>5.7</v>
      </c>
      <c r="FG3" s="501" t="str">
        <f t="shared" ref="FG3:FG16" si="87">TEXT(FF3,"0.0")</f>
        <v>5.7</v>
      </c>
      <c r="FH3" s="30" t="str">
        <f t="shared" ref="FH3:FH16" si="88">IF(FF3&gt;=8.5,"A",IF(FF3&gt;=8,"B+",IF(FF3&gt;=7,"B",IF(FF3&gt;=6.5,"C+",IF(FF3&gt;=5.5,"C",IF(FF3&gt;=5,"D+",IF(FF3&gt;=4,"D","F")))))))</f>
        <v>C</v>
      </c>
      <c r="FI3" s="31">
        <f t="shared" ref="FI3:FI16" si="89">IF(FH3="A",4,IF(FH3="B+",3.5,IF(FH3="B",3,IF(FH3="C+",2.5,IF(FH3="C",2,IF(FH3="D+",1.5,IF(FH3="D",1,0)))))))</f>
        <v>2</v>
      </c>
      <c r="FJ3" s="31" t="str">
        <f t="shared" ref="FJ3:FJ16" si="90">TEXT(FI3,"0.0")</f>
        <v>2.0</v>
      </c>
      <c r="FK3" s="42">
        <v>2</v>
      </c>
      <c r="FL3" s="402">
        <v>2</v>
      </c>
      <c r="FM3" s="694">
        <f t="shared" ref="FM3:FM16" si="91">CW3+DH3+DS3+ED3+EO3+EZ3+FK3</f>
        <v>18</v>
      </c>
      <c r="FN3" s="695">
        <f t="shared" ref="FN3:FN16" si="92">(CW3*CU3+DH3*DF3+DQ3*DS3+EB3*ED3+EM3*EO3+EX3*EZ3+FI3*FK3)/FM3</f>
        <v>2.5555555555555554</v>
      </c>
      <c r="FO3" s="696" t="str">
        <f t="shared" ref="FO3:FO16" si="93">TEXT(FN3,"0.00")</f>
        <v>2.56</v>
      </c>
      <c r="FP3" s="697" t="str">
        <f t="shared" ref="FP3:FP16" si="94">IF(AND(FN3&lt;1),"Cảnh báo KQHT","Lên lớp")</f>
        <v>Lên lớp</v>
      </c>
      <c r="FQ3" s="698">
        <f t="shared" ref="FQ3:FQ16" si="95">CF3+FM3</f>
        <v>33</v>
      </c>
      <c r="FR3" s="695">
        <f t="shared" ref="FR3:FR16" si="96">(CF3*CG3+FM3*FN3)/FQ3</f>
        <v>2.5606060606060606</v>
      </c>
      <c r="FS3" s="696" t="str">
        <f t="shared" ref="FS3:FS16" si="97">TEXT(FR3,"0.00")</f>
        <v>2.56</v>
      </c>
      <c r="FT3" s="699">
        <f t="shared" ref="FT3:FT16" si="98">FL3+FA3+EP3+EE3+DT3+DI3+CX3+CE3+BT3+BI3+AX3+AM3+AB3</f>
        <v>33</v>
      </c>
      <c r="FU3" s="700">
        <f t="shared" ref="FU3:FU16" si="99">(FL3*FF3+FA3*EU3+EP3*EJ3+EE3*DY3+DT3*DN3+DI3*DC3+CX3*CR3+CE3*BY3+BT3*BN3+BI3*BC3+AX3*AR3+AM3*AG3+AB3*V3)/FT3</f>
        <v>6.7363636363636354</v>
      </c>
      <c r="FV3" s="701">
        <f t="shared" ref="FV3:FV16" si="100">(FL3*FI3+FA3*EX3+EP3*EM3+EE3*EB3+DT3*DQ3+DI3*DF3+CX3*CU3+CE3*CB3+BT3*BQ3+BI3*BF3+AX3*AU3+AM3*AJ3+AB3*Y3)/FT3</f>
        <v>2.5606060606060606</v>
      </c>
      <c r="FW3" s="738" t="str">
        <f t="shared" ref="FW3:FW16" si="101">IF(AND(FV3&lt;1.2),"Cảnh báo KQHT","Lên lớp")</f>
        <v>Lên lớp</v>
      </c>
      <c r="FX3" s="970">
        <v>6.6</v>
      </c>
      <c r="FY3" s="66">
        <v>7</v>
      </c>
      <c r="FZ3" s="37"/>
      <c r="GA3" s="827">
        <f t="shared" ref="GA3:GA16" si="102">ROUND((FX3*0.4+FY3*0.6),1)</f>
        <v>6.8</v>
      </c>
      <c r="GB3" s="839">
        <f t="shared" ref="GB3:GB16" si="103">ROUND(MAX((FX3*0.4+FY3*0.6),(FX3*0.4+FZ3*0.6)),1)</f>
        <v>6.8</v>
      </c>
      <c r="GC3" s="845" t="str">
        <f t="shared" ref="GC3:GC16" si="104">TEXT(GB3,"0.0")</f>
        <v>6.8</v>
      </c>
      <c r="GD3" s="841" t="str">
        <f t="shared" ref="GD3:GD16" si="105">IF(GB3&gt;=8.5,"A",IF(GB3&gt;=8,"B+",IF(GB3&gt;=7,"B",IF(GB3&gt;=6.5,"C+",IF(GB3&gt;=5.5,"C",IF(GB3&gt;=5,"D+",IF(GB3&gt;=4,"D","F")))))))</f>
        <v>C+</v>
      </c>
      <c r="GE3" s="842">
        <f t="shared" ref="GE3:GE16" si="106">IF(GD3="A",4,IF(GD3="B+",3.5,IF(GD3="B",3,IF(GD3="C+",2.5,IF(GD3="C",2,IF(GD3="D+",1.5,IF(GD3="D",1,0)))))))</f>
        <v>2.5</v>
      </c>
      <c r="GF3" s="842" t="str">
        <f t="shared" ref="GF3:GF16" si="107">TEXT(GE3,"0.0")</f>
        <v>2.5</v>
      </c>
      <c r="GG3" s="846">
        <v>3</v>
      </c>
      <c r="GH3" s="844">
        <v>3</v>
      </c>
      <c r="GI3" s="865">
        <v>5.7</v>
      </c>
      <c r="GJ3" s="908">
        <v>6</v>
      </c>
      <c r="GK3" s="37"/>
      <c r="GL3" s="827">
        <f t="shared" ref="GL3:GL16" si="108">ROUND((GI3*0.4+GJ3*0.6),1)</f>
        <v>5.9</v>
      </c>
      <c r="GM3" s="839">
        <f t="shared" ref="GM3:GM16" si="109">ROUND(MAX((GI3*0.4+GJ3*0.6),(GI3*0.4+GK3*0.6)),1)</f>
        <v>5.9</v>
      </c>
      <c r="GN3" s="845" t="str">
        <f t="shared" ref="GN3:GN16" si="110">TEXT(GM3,"0.0")</f>
        <v>5.9</v>
      </c>
      <c r="GO3" s="841" t="str">
        <f t="shared" ref="GO3:GO16" si="111">IF(GM3&gt;=8.5,"A",IF(GM3&gt;=8,"B+",IF(GM3&gt;=7,"B",IF(GM3&gt;=6.5,"C+",IF(GM3&gt;=5.5,"C",IF(GM3&gt;=5,"D+",IF(GM3&gt;=4,"D","F")))))))</f>
        <v>C</v>
      </c>
      <c r="GP3" s="842">
        <f t="shared" ref="GP3:GP16" si="112">IF(GO3="A",4,IF(GO3="B+",3.5,IF(GO3="B",3,IF(GO3="C+",2.5,IF(GO3="C",2,IF(GO3="D+",1.5,IF(GO3="D",1,0)))))))</f>
        <v>2</v>
      </c>
      <c r="GQ3" s="842" t="str">
        <f t="shared" ref="GQ3:GQ16" si="113">TEXT(GP3,"0.0")</f>
        <v>2.0</v>
      </c>
      <c r="GR3" s="846">
        <v>3</v>
      </c>
      <c r="GS3" s="844">
        <v>3</v>
      </c>
      <c r="GT3" s="865">
        <v>5.7</v>
      </c>
      <c r="GU3" s="908">
        <v>6</v>
      </c>
      <c r="GV3" s="37"/>
      <c r="GW3" s="827">
        <f t="shared" ref="GW3:GW16" si="114">ROUND((GT3*0.4+GU3*0.6),1)</f>
        <v>5.9</v>
      </c>
      <c r="GX3" s="839">
        <f t="shared" ref="GX3:GX16" si="115">ROUND(MAX((GT3*0.4+GU3*0.6),(GT3*0.4+GV3*0.6)),1)</f>
        <v>5.9</v>
      </c>
      <c r="GY3" s="845" t="str">
        <f t="shared" ref="GY3:GY16" si="116">TEXT(GX3,"0.0")</f>
        <v>5.9</v>
      </c>
      <c r="GZ3" s="841" t="str">
        <f t="shared" ref="GZ3:GZ16" si="117">IF(GX3&gt;=8.5,"A",IF(GX3&gt;=8,"B+",IF(GX3&gt;=7,"B",IF(GX3&gt;=6.5,"C+",IF(GX3&gt;=5.5,"C",IF(GX3&gt;=5,"D+",IF(GX3&gt;=4,"D","F")))))))</f>
        <v>C</v>
      </c>
      <c r="HA3" s="842">
        <f t="shared" ref="HA3:HA16" si="118">IF(GZ3="A",4,IF(GZ3="B+",3.5,IF(GZ3="B",3,IF(GZ3="C+",2.5,IF(GZ3="C",2,IF(GZ3="D+",1.5,IF(GZ3="D",1,0)))))))</f>
        <v>2</v>
      </c>
      <c r="HB3" s="842" t="str">
        <f t="shared" ref="HB3:HB16" si="119">TEXT(HA3,"0.0")</f>
        <v>2.0</v>
      </c>
      <c r="HC3" s="846">
        <v>3</v>
      </c>
      <c r="HD3" s="844">
        <v>3</v>
      </c>
      <c r="HE3" s="867">
        <v>6.6</v>
      </c>
      <c r="HF3" s="1047">
        <v>6</v>
      </c>
      <c r="HG3" s="736"/>
      <c r="HH3" s="827">
        <f t="shared" ref="HH3:HH16" si="120">ROUND((HE3*0.4+HF3*0.6),1)</f>
        <v>6.2</v>
      </c>
      <c r="HI3" s="839">
        <f t="shared" ref="HI3:HI16" si="121">ROUND(MAX((HE3*0.4+HF3*0.6),(HE3*0.4+HG3*0.6)),1)</f>
        <v>6.2</v>
      </c>
      <c r="HJ3" s="845" t="str">
        <f t="shared" ref="HJ3:HJ16" si="122">TEXT(HI3,"0.0")</f>
        <v>6.2</v>
      </c>
      <c r="HK3" s="841" t="str">
        <f t="shared" ref="HK3:HK16" si="123">IF(HI3&gt;=8.5,"A",IF(HI3&gt;=8,"B+",IF(HI3&gt;=7,"B",IF(HI3&gt;=6.5,"C+",IF(HI3&gt;=5.5,"C",IF(HI3&gt;=5,"D+",IF(HI3&gt;=4,"D","F")))))))</f>
        <v>C</v>
      </c>
      <c r="HL3" s="842">
        <f t="shared" ref="HL3:HL16" si="124">IF(HK3="A",4,IF(HK3="B+",3.5,IF(HK3="B",3,IF(HK3="C+",2.5,IF(HK3="C",2,IF(HK3="D+",1.5,IF(HK3="D",1,0)))))))</f>
        <v>2</v>
      </c>
      <c r="HM3" s="842" t="str">
        <f t="shared" ref="HM3:HM16" si="125">TEXT(HL3,"0.0")</f>
        <v>2.0</v>
      </c>
      <c r="HN3" s="846">
        <v>2</v>
      </c>
      <c r="HO3" s="844">
        <v>2</v>
      </c>
      <c r="HP3" s="867">
        <v>5.9</v>
      </c>
      <c r="HQ3" s="958">
        <v>6</v>
      </c>
      <c r="HR3" s="37"/>
      <c r="HS3" s="28">
        <f t="shared" ref="HS3:HS16" si="126">ROUND((HP3*0.4+HQ3*0.6),1)</f>
        <v>6</v>
      </c>
      <c r="HT3" s="29">
        <f t="shared" ref="HT3:HT16" si="127">ROUND(MAX((HP3*0.4+HQ3*0.6),(HP3*0.4+HR3*0.6)),1)</f>
        <v>6</v>
      </c>
      <c r="HU3" s="501" t="str">
        <f t="shared" ref="HU3:HU16" si="128">TEXT(HT3,"0.0")</f>
        <v>6.0</v>
      </c>
      <c r="HV3" s="30" t="str">
        <f t="shared" ref="HV3:HV16" si="129">IF(HT3&gt;=8.5,"A",IF(HT3&gt;=8,"B+",IF(HT3&gt;=7,"B",IF(HT3&gt;=6.5,"C+",IF(HT3&gt;=5.5,"C",IF(HT3&gt;=5,"D+",IF(HT3&gt;=4,"D","F")))))))</f>
        <v>C</v>
      </c>
      <c r="HW3" s="31">
        <f t="shared" ref="HW3:HW16" si="130">IF(HV3="A",4,IF(HV3="B+",3.5,IF(HV3="B",3,IF(HV3="C+",2.5,IF(HV3="C",2,IF(HV3="D+",1.5,IF(HV3="D",1,0)))))))</f>
        <v>2</v>
      </c>
      <c r="HX3" s="31" t="str">
        <f t="shared" ref="HX3:HX16" si="131">TEXT(HW3,"0.0")</f>
        <v>2.0</v>
      </c>
      <c r="HY3" s="42">
        <v>5</v>
      </c>
      <c r="HZ3" s="43">
        <v>5</v>
      </c>
      <c r="IA3" s="867">
        <v>6</v>
      </c>
      <c r="IB3" s="1053">
        <v>6</v>
      </c>
      <c r="IC3" s="736"/>
      <c r="ID3" s="827">
        <f t="shared" ref="ID3:ID16" si="132">ROUND((IA3*0.4+IB3*0.6),1)</f>
        <v>6</v>
      </c>
      <c r="IE3" s="839">
        <f t="shared" ref="IE3:IE16" si="133">ROUND(MAX((IA3*0.4+IB3*0.6),(IA3*0.4+IC3*0.6)),1)</f>
        <v>6</v>
      </c>
      <c r="IF3" s="845" t="str">
        <f t="shared" ref="IF3:IF16" si="134">TEXT(IE3,"0.0")</f>
        <v>6.0</v>
      </c>
      <c r="IG3" s="841" t="str">
        <f t="shared" ref="IG3:IG16" si="135">IF(IE3&gt;=8.5,"A",IF(IE3&gt;=8,"B+",IF(IE3&gt;=7,"B",IF(IE3&gt;=6.5,"C+",IF(IE3&gt;=5.5,"C",IF(IE3&gt;=5,"D+",IF(IE3&gt;=4,"D","F")))))))</f>
        <v>C</v>
      </c>
      <c r="IH3" s="842">
        <f t="shared" ref="IH3:IH16" si="136">IF(IG3="A",4,IF(IG3="B+",3.5,IF(IG3="B",3,IF(IG3="C+",2.5,IF(IG3="C",2,IF(IG3="D+",1.5,IF(IG3="D",1,0)))))))</f>
        <v>2</v>
      </c>
      <c r="II3" s="842" t="str">
        <f t="shared" ref="II3:II16" si="137">TEXT(IH3,"0.0")</f>
        <v>2.0</v>
      </c>
      <c r="IJ3" s="846">
        <v>4</v>
      </c>
      <c r="IK3" s="844">
        <v>4</v>
      </c>
      <c r="IL3" s="767">
        <f t="shared" ref="IL3:IL16" si="138">GG3+GR3+HC3+HN3+HY3+IJ3</f>
        <v>20</v>
      </c>
      <c r="IM3" s="82">
        <f t="shared" ref="IM3:IM16" si="139">(GE3*GG3+GR3*GP3+HA3*HC3+HN3*HL3+HY3*HW3+IJ3*IH3)/IL3</f>
        <v>2.0750000000000002</v>
      </c>
      <c r="IN3" s="83" t="str">
        <f t="shared" ref="IN3:IN16" si="140">TEXT(IM3,"0.00")</f>
        <v>2.08</v>
      </c>
      <c r="IO3" s="1121"/>
    </row>
    <row r="4" spans="1:249" ht="18.75" x14ac:dyDescent="0.3">
      <c r="A4" s="163">
        <v>3</v>
      </c>
      <c r="B4" s="293" t="s">
        <v>413</v>
      </c>
      <c r="C4" s="293" t="s">
        <v>400</v>
      </c>
      <c r="D4" s="286" t="s">
        <v>135</v>
      </c>
      <c r="E4" s="287" t="s">
        <v>39</v>
      </c>
      <c r="F4" s="276"/>
      <c r="G4" s="288" t="s">
        <v>429</v>
      </c>
      <c r="H4" s="276" t="s">
        <v>23</v>
      </c>
      <c r="I4" s="276" t="s">
        <v>179</v>
      </c>
      <c r="J4" s="146">
        <v>8.1999999999999993</v>
      </c>
      <c r="K4" s="1" t="str">
        <f t="shared" si="9"/>
        <v>B+</v>
      </c>
      <c r="L4" s="2">
        <f t="shared" si="10"/>
        <v>3.5</v>
      </c>
      <c r="M4" s="170" t="str">
        <f t="shared" si="11"/>
        <v>3.5</v>
      </c>
      <c r="N4" s="197">
        <v>8</v>
      </c>
      <c r="O4" s="1" t="str">
        <f t="shared" si="12"/>
        <v>B+</v>
      </c>
      <c r="P4" s="2">
        <f t="shared" si="13"/>
        <v>3.5</v>
      </c>
      <c r="Q4" s="172" t="str">
        <f t="shared" si="14"/>
        <v>3.5</v>
      </c>
      <c r="R4" s="192">
        <v>5.7</v>
      </c>
      <c r="S4" s="55">
        <v>7</v>
      </c>
      <c r="T4" s="55"/>
      <c r="U4" s="28">
        <f t="shared" si="15"/>
        <v>6.5</v>
      </c>
      <c r="V4" s="29">
        <f t="shared" si="16"/>
        <v>6.5</v>
      </c>
      <c r="W4" s="325" t="str">
        <f t="shared" si="17"/>
        <v>6.5</v>
      </c>
      <c r="X4" s="30" t="str">
        <f t="shared" si="18"/>
        <v>C+</v>
      </c>
      <c r="Y4" s="31">
        <f t="shared" si="19"/>
        <v>2.5</v>
      </c>
      <c r="Z4" s="31" t="str">
        <f t="shared" si="20"/>
        <v>2.5</v>
      </c>
      <c r="AA4" s="42">
        <v>4</v>
      </c>
      <c r="AB4" s="43">
        <v>4</v>
      </c>
      <c r="AC4" s="180">
        <v>8</v>
      </c>
      <c r="AD4" s="55">
        <v>8</v>
      </c>
      <c r="AE4" s="55"/>
      <c r="AF4" s="28">
        <f t="shared" si="21"/>
        <v>8</v>
      </c>
      <c r="AG4" s="29">
        <f t="shared" si="22"/>
        <v>8</v>
      </c>
      <c r="AH4" s="325" t="str">
        <f t="shared" si="23"/>
        <v>8.0</v>
      </c>
      <c r="AI4" s="30" t="str">
        <f t="shared" si="24"/>
        <v>B+</v>
      </c>
      <c r="AJ4" s="31">
        <f t="shared" si="25"/>
        <v>3.5</v>
      </c>
      <c r="AK4" s="31" t="str">
        <f t="shared" si="26"/>
        <v>3.5</v>
      </c>
      <c r="AL4" s="42">
        <v>2</v>
      </c>
      <c r="AM4" s="43">
        <v>2</v>
      </c>
      <c r="AN4" s="224">
        <v>5.3</v>
      </c>
      <c r="AO4" s="448">
        <v>8</v>
      </c>
      <c r="AP4" s="157"/>
      <c r="AQ4" s="225">
        <f t="shared" si="27"/>
        <v>6.9</v>
      </c>
      <c r="AR4" s="29">
        <f t="shared" si="28"/>
        <v>6.9</v>
      </c>
      <c r="AS4" s="325" t="str">
        <f t="shared" si="29"/>
        <v>6.9</v>
      </c>
      <c r="AT4" s="227" t="str">
        <f t="shared" si="30"/>
        <v>C+</v>
      </c>
      <c r="AU4" s="226">
        <f t="shared" si="31"/>
        <v>2.5</v>
      </c>
      <c r="AV4" s="226" t="str">
        <f t="shared" si="32"/>
        <v>2.5</v>
      </c>
      <c r="AW4" s="157">
        <v>2</v>
      </c>
      <c r="AX4" s="43">
        <v>2</v>
      </c>
      <c r="AY4" s="309">
        <v>7</v>
      </c>
      <c r="AZ4" s="65">
        <v>6</v>
      </c>
      <c r="BA4" s="65"/>
      <c r="BB4" s="225">
        <f t="shared" si="33"/>
        <v>6.4</v>
      </c>
      <c r="BC4" s="29">
        <f t="shared" si="34"/>
        <v>6.4</v>
      </c>
      <c r="BD4" s="325" t="str">
        <f t="shared" si="35"/>
        <v>6.4</v>
      </c>
      <c r="BE4" s="227" t="str">
        <f t="shared" si="36"/>
        <v>C</v>
      </c>
      <c r="BF4" s="226">
        <f t="shared" si="37"/>
        <v>2</v>
      </c>
      <c r="BG4" s="226" t="str">
        <f t="shared" si="38"/>
        <v>2.0</v>
      </c>
      <c r="BH4" s="42">
        <v>1</v>
      </c>
      <c r="BI4" s="43">
        <v>1</v>
      </c>
      <c r="BJ4" s="212">
        <v>7.8</v>
      </c>
      <c r="BK4" s="68">
        <v>8</v>
      </c>
      <c r="BL4" s="90"/>
      <c r="BM4" s="225">
        <f t="shared" si="39"/>
        <v>7.9</v>
      </c>
      <c r="BN4" s="226">
        <f t="shared" si="40"/>
        <v>7.9</v>
      </c>
      <c r="BO4" s="342" t="str">
        <f t="shared" si="41"/>
        <v>7.9</v>
      </c>
      <c r="BP4" s="227" t="str">
        <f t="shared" si="0"/>
        <v>B</v>
      </c>
      <c r="BQ4" s="226">
        <f t="shared" si="1"/>
        <v>3</v>
      </c>
      <c r="BR4" s="226" t="str">
        <f t="shared" si="2"/>
        <v>3.0</v>
      </c>
      <c r="BS4" s="157">
        <v>3</v>
      </c>
      <c r="BT4" s="43">
        <v>3</v>
      </c>
      <c r="BU4" s="150">
        <v>5.4</v>
      </c>
      <c r="BV4" s="70">
        <v>0</v>
      </c>
      <c r="BW4" s="70">
        <v>5</v>
      </c>
      <c r="BX4" s="225">
        <f t="shared" si="42"/>
        <v>2.2000000000000002</v>
      </c>
      <c r="BY4" s="29">
        <f t="shared" si="43"/>
        <v>5.2</v>
      </c>
      <c r="BZ4" s="325" t="str">
        <f t="shared" si="44"/>
        <v>5.2</v>
      </c>
      <c r="CA4" s="227" t="str">
        <f t="shared" si="45"/>
        <v>D+</v>
      </c>
      <c r="CB4" s="226">
        <f t="shared" si="46"/>
        <v>1.5</v>
      </c>
      <c r="CC4" s="226" t="str">
        <f t="shared" si="47"/>
        <v>1.5</v>
      </c>
      <c r="CD4" s="157">
        <v>3</v>
      </c>
      <c r="CE4" s="43">
        <v>3</v>
      </c>
      <c r="CF4" s="84">
        <f t="shared" si="48"/>
        <v>15</v>
      </c>
      <c r="CG4" s="87">
        <f t="shared" si="49"/>
        <v>2.5</v>
      </c>
      <c r="CH4" s="88" t="str">
        <f t="shared" si="50"/>
        <v>2.50</v>
      </c>
      <c r="CI4" s="64" t="str">
        <f t="shared" si="51"/>
        <v>Lên lớp</v>
      </c>
      <c r="CJ4" s="128">
        <f t="shared" si="52"/>
        <v>15</v>
      </c>
      <c r="CK4" s="129">
        <f t="shared" si="53"/>
        <v>2.5</v>
      </c>
      <c r="CL4" s="64" t="str">
        <f t="shared" si="54"/>
        <v>Lên lớp</v>
      </c>
      <c r="CM4" s="153"/>
      <c r="CN4" s="48">
        <v>6.4</v>
      </c>
      <c r="CO4" s="55">
        <v>6</v>
      </c>
      <c r="CP4" s="55"/>
      <c r="CQ4" s="28">
        <f t="shared" si="55"/>
        <v>6.2</v>
      </c>
      <c r="CR4" s="29">
        <f t="shared" si="56"/>
        <v>6.2</v>
      </c>
      <c r="CS4" s="501" t="str">
        <f t="shared" si="57"/>
        <v>6.2</v>
      </c>
      <c r="CT4" s="30" t="str">
        <f t="shared" si="3"/>
        <v>C</v>
      </c>
      <c r="CU4" s="31">
        <f t="shared" si="4"/>
        <v>2</v>
      </c>
      <c r="CV4" s="31" t="str">
        <f t="shared" si="5"/>
        <v>2.0</v>
      </c>
      <c r="CW4" s="42">
        <v>4</v>
      </c>
      <c r="CX4" s="43">
        <v>4</v>
      </c>
      <c r="CY4" s="192">
        <v>6.4</v>
      </c>
      <c r="CZ4" s="70">
        <v>6</v>
      </c>
      <c r="DA4" s="70"/>
      <c r="DB4" s="28">
        <f t="shared" si="58"/>
        <v>6.2</v>
      </c>
      <c r="DC4" s="29">
        <f t="shared" si="59"/>
        <v>6.2</v>
      </c>
      <c r="DD4" s="501" t="str">
        <f t="shared" si="60"/>
        <v>6.2</v>
      </c>
      <c r="DE4" s="30" t="str">
        <f t="shared" si="6"/>
        <v>C</v>
      </c>
      <c r="DF4" s="31">
        <f t="shared" si="7"/>
        <v>2</v>
      </c>
      <c r="DG4" s="31" t="str">
        <f t="shared" si="8"/>
        <v>2.0</v>
      </c>
      <c r="DH4" s="42">
        <v>2</v>
      </c>
      <c r="DI4" s="43">
        <v>2</v>
      </c>
      <c r="DJ4" s="48">
        <v>7</v>
      </c>
      <c r="DK4" s="70">
        <v>7</v>
      </c>
      <c r="DL4" s="602"/>
      <c r="DM4" s="28">
        <f t="shared" si="61"/>
        <v>7</v>
      </c>
      <c r="DN4" s="29">
        <f t="shared" si="62"/>
        <v>7</v>
      </c>
      <c r="DO4" s="501" t="str">
        <f t="shared" si="63"/>
        <v>7.0</v>
      </c>
      <c r="DP4" s="30" t="str">
        <f t="shared" si="64"/>
        <v>B</v>
      </c>
      <c r="DQ4" s="31">
        <f t="shared" si="65"/>
        <v>3</v>
      </c>
      <c r="DR4" s="31" t="str">
        <f t="shared" si="66"/>
        <v>3.0</v>
      </c>
      <c r="DS4" s="42">
        <v>2</v>
      </c>
      <c r="DT4" s="43">
        <v>2</v>
      </c>
      <c r="DU4" s="48">
        <v>7.3</v>
      </c>
      <c r="DV4" s="70">
        <v>4</v>
      </c>
      <c r="DW4" s="70"/>
      <c r="DX4" s="28">
        <f t="shared" si="67"/>
        <v>5.3</v>
      </c>
      <c r="DY4" s="29">
        <f t="shared" si="68"/>
        <v>5.3</v>
      </c>
      <c r="DZ4" s="501" t="str">
        <f t="shared" si="69"/>
        <v>5.3</v>
      </c>
      <c r="EA4" s="30" t="str">
        <f t="shared" si="70"/>
        <v>D+</v>
      </c>
      <c r="EB4" s="31">
        <f t="shared" si="71"/>
        <v>1.5</v>
      </c>
      <c r="EC4" s="31" t="str">
        <f t="shared" si="72"/>
        <v>1.5</v>
      </c>
      <c r="ED4" s="42">
        <v>2</v>
      </c>
      <c r="EE4" s="43">
        <v>2</v>
      </c>
      <c r="EF4" s="486">
        <v>7</v>
      </c>
      <c r="EG4" s="55">
        <v>7</v>
      </c>
      <c r="EH4" s="37"/>
      <c r="EI4" s="28">
        <f t="shared" si="73"/>
        <v>7</v>
      </c>
      <c r="EJ4" s="29">
        <f t="shared" si="74"/>
        <v>7</v>
      </c>
      <c r="EK4" s="501" t="str">
        <f t="shared" si="75"/>
        <v>7.0</v>
      </c>
      <c r="EL4" s="30" t="str">
        <f t="shared" si="76"/>
        <v>B</v>
      </c>
      <c r="EM4" s="31">
        <f t="shared" si="77"/>
        <v>3</v>
      </c>
      <c r="EN4" s="31" t="str">
        <f t="shared" si="78"/>
        <v>3.0</v>
      </c>
      <c r="EO4" s="42">
        <v>3</v>
      </c>
      <c r="EP4" s="43">
        <v>3</v>
      </c>
      <c r="EQ4" s="48">
        <v>7.3</v>
      </c>
      <c r="ER4" s="55">
        <v>7</v>
      </c>
      <c r="ES4" s="55"/>
      <c r="ET4" s="28">
        <f t="shared" si="79"/>
        <v>7.1</v>
      </c>
      <c r="EU4" s="29">
        <f t="shared" si="80"/>
        <v>7.1</v>
      </c>
      <c r="EV4" s="501" t="str">
        <f t="shared" si="81"/>
        <v>7.1</v>
      </c>
      <c r="EW4" s="30" t="str">
        <f t="shared" si="82"/>
        <v>B</v>
      </c>
      <c r="EX4" s="31">
        <f t="shared" si="83"/>
        <v>3</v>
      </c>
      <c r="EY4" s="31" t="str">
        <f t="shared" si="84"/>
        <v>3.0</v>
      </c>
      <c r="EZ4" s="42">
        <v>3</v>
      </c>
      <c r="FA4" s="43">
        <v>3</v>
      </c>
      <c r="FB4" s="48">
        <v>6.7</v>
      </c>
      <c r="FC4" s="70">
        <v>5</v>
      </c>
      <c r="FD4" s="602"/>
      <c r="FE4" s="28">
        <f t="shared" si="85"/>
        <v>5.7</v>
      </c>
      <c r="FF4" s="29">
        <f t="shared" si="86"/>
        <v>5.7</v>
      </c>
      <c r="FG4" s="501" t="str">
        <f t="shared" si="87"/>
        <v>5.7</v>
      </c>
      <c r="FH4" s="30" t="str">
        <f t="shared" si="88"/>
        <v>C</v>
      </c>
      <c r="FI4" s="31">
        <f t="shared" si="89"/>
        <v>2</v>
      </c>
      <c r="FJ4" s="31" t="str">
        <f t="shared" si="90"/>
        <v>2.0</v>
      </c>
      <c r="FK4" s="42">
        <v>2</v>
      </c>
      <c r="FL4" s="402">
        <v>2</v>
      </c>
      <c r="FM4" s="694">
        <f t="shared" si="91"/>
        <v>18</v>
      </c>
      <c r="FN4" s="695">
        <f t="shared" si="92"/>
        <v>2.3888888888888888</v>
      </c>
      <c r="FO4" s="696" t="str">
        <f t="shared" si="93"/>
        <v>2.39</v>
      </c>
      <c r="FP4" s="697" t="str">
        <f t="shared" si="94"/>
        <v>Lên lớp</v>
      </c>
      <c r="FQ4" s="698">
        <f t="shared" si="95"/>
        <v>33</v>
      </c>
      <c r="FR4" s="695">
        <f t="shared" si="96"/>
        <v>2.4393939393939394</v>
      </c>
      <c r="FS4" s="696" t="str">
        <f t="shared" si="97"/>
        <v>2.44</v>
      </c>
      <c r="FT4" s="699">
        <f t="shared" si="98"/>
        <v>33</v>
      </c>
      <c r="FU4" s="700">
        <f t="shared" si="99"/>
        <v>6.575757575757577</v>
      </c>
      <c r="FV4" s="701">
        <f t="shared" si="100"/>
        <v>2.4393939393939394</v>
      </c>
      <c r="FW4" s="738" t="str">
        <f t="shared" si="101"/>
        <v>Lên lớp</v>
      </c>
      <c r="FX4" s="970">
        <v>6.2</v>
      </c>
      <c r="FY4" s="164">
        <v>7</v>
      </c>
      <c r="FZ4" s="37"/>
      <c r="GA4" s="827">
        <f t="shared" si="102"/>
        <v>6.7</v>
      </c>
      <c r="GB4" s="839">
        <f t="shared" si="103"/>
        <v>6.7</v>
      </c>
      <c r="GC4" s="845" t="str">
        <f t="shared" si="104"/>
        <v>6.7</v>
      </c>
      <c r="GD4" s="841" t="str">
        <f t="shared" si="105"/>
        <v>C+</v>
      </c>
      <c r="GE4" s="842">
        <f t="shared" si="106"/>
        <v>2.5</v>
      </c>
      <c r="GF4" s="842" t="str">
        <f t="shared" si="107"/>
        <v>2.5</v>
      </c>
      <c r="GG4" s="846">
        <v>3</v>
      </c>
      <c r="GH4" s="844">
        <v>3</v>
      </c>
      <c r="GI4" s="865">
        <v>6.5</v>
      </c>
      <c r="GJ4" s="908">
        <v>5</v>
      </c>
      <c r="GK4" s="37"/>
      <c r="GL4" s="827">
        <f t="shared" si="108"/>
        <v>5.6</v>
      </c>
      <c r="GM4" s="839">
        <f t="shared" si="109"/>
        <v>5.6</v>
      </c>
      <c r="GN4" s="845" t="str">
        <f t="shared" si="110"/>
        <v>5.6</v>
      </c>
      <c r="GO4" s="841" t="str">
        <f t="shared" si="111"/>
        <v>C</v>
      </c>
      <c r="GP4" s="842">
        <f t="shared" si="112"/>
        <v>2</v>
      </c>
      <c r="GQ4" s="842" t="str">
        <f t="shared" si="113"/>
        <v>2.0</v>
      </c>
      <c r="GR4" s="846">
        <v>3</v>
      </c>
      <c r="GS4" s="844">
        <v>3</v>
      </c>
      <c r="GT4" s="865">
        <v>6</v>
      </c>
      <c r="GU4" s="908">
        <v>2</v>
      </c>
      <c r="GV4" s="908">
        <v>5</v>
      </c>
      <c r="GW4" s="827">
        <f t="shared" si="114"/>
        <v>3.6</v>
      </c>
      <c r="GX4" s="839">
        <f t="shared" si="115"/>
        <v>5.4</v>
      </c>
      <c r="GY4" s="845" t="str">
        <f t="shared" si="116"/>
        <v>5.4</v>
      </c>
      <c r="GZ4" s="841" t="str">
        <f t="shared" si="117"/>
        <v>D+</v>
      </c>
      <c r="HA4" s="842">
        <f t="shared" si="118"/>
        <v>1.5</v>
      </c>
      <c r="HB4" s="842" t="str">
        <f t="shared" si="119"/>
        <v>1.5</v>
      </c>
      <c r="HC4" s="846">
        <v>3</v>
      </c>
      <c r="HD4" s="844">
        <v>3</v>
      </c>
      <c r="HE4" s="867">
        <v>6.6</v>
      </c>
      <c r="HF4" s="1047">
        <v>6</v>
      </c>
      <c r="HG4" s="736"/>
      <c r="HH4" s="827">
        <f t="shared" si="120"/>
        <v>6.2</v>
      </c>
      <c r="HI4" s="839">
        <f t="shared" si="121"/>
        <v>6.2</v>
      </c>
      <c r="HJ4" s="845" t="str">
        <f t="shared" si="122"/>
        <v>6.2</v>
      </c>
      <c r="HK4" s="841" t="str">
        <f t="shared" si="123"/>
        <v>C</v>
      </c>
      <c r="HL4" s="842">
        <f t="shared" si="124"/>
        <v>2</v>
      </c>
      <c r="HM4" s="842" t="str">
        <f t="shared" si="125"/>
        <v>2.0</v>
      </c>
      <c r="HN4" s="846">
        <v>2</v>
      </c>
      <c r="HO4" s="844">
        <v>2</v>
      </c>
      <c r="HP4" s="867">
        <v>6</v>
      </c>
      <c r="HQ4" s="958">
        <v>5</v>
      </c>
      <c r="HR4" s="37"/>
      <c r="HS4" s="28">
        <f t="shared" si="126"/>
        <v>5.4</v>
      </c>
      <c r="HT4" s="29">
        <f t="shared" si="127"/>
        <v>5.4</v>
      </c>
      <c r="HU4" s="501" t="str">
        <f t="shared" si="128"/>
        <v>5.4</v>
      </c>
      <c r="HV4" s="30" t="str">
        <f t="shared" si="129"/>
        <v>D+</v>
      </c>
      <c r="HW4" s="31">
        <f t="shared" si="130"/>
        <v>1.5</v>
      </c>
      <c r="HX4" s="31" t="str">
        <f t="shared" si="131"/>
        <v>1.5</v>
      </c>
      <c r="HY4" s="42">
        <v>5</v>
      </c>
      <c r="HZ4" s="43">
        <v>5</v>
      </c>
      <c r="IA4" s="867">
        <v>5.7</v>
      </c>
      <c r="IB4" s="1053">
        <v>6</v>
      </c>
      <c r="IC4" s="736"/>
      <c r="ID4" s="827">
        <f t="shared" si="132"/>
        <v>5.9</v>
      </c>
      <c r="IE4" s="839">
        <f t="shared" si="133"/>
        <v>5.9</v>
      </c>
      <c r="IF4" s="845" t="str">
        <f t="shared" si="134"/>
        <v>5.9</v>
      </c>
      <c r="IG4" s="841" t="str">
        <f t="shared" si="135"/>
        <v>C</v>
      </c>
      <c r="IH4" s="842">
        <f t="shared" si="136"/>
        <v>2</v>
      </c>
      <c r="II4" s="842" t="str">
        <f t="shared" si="137"/>
        <v>2.0</v>
      </c>
      <c r="IJ4" s="846">
        <v>4</v>
      </c>
      <c r="IK4" s="844">
        <v>4</v>
      </c>
      <c r="IL4" s="767">
        <f t="shared" si="138"/>
        <v>20</v>
      </c>
      <c r="IM4" s="82">
        <f t="shared" si="139"/>
        <v>1.875</v>
      </c>
      <c r="IN4" s="83" t="str">
        <f t="shared" si="140"/>
        <v>1.88</v>
      </c>
    </row>
    <row r="5" spans="1:249" ht="18.75" x14ac:dyDescent="0.3">
      <c r="A5" s="163">
        <v>5</v>
      </c>
      <c r="B5" s="293" t="s">
        <v>413</v>
      </c>
      <c r="C5" s="293" t="s">
        <v>401</v>
      </c>
      <c r="D5" s="286" t="s">
        <v>416</v>
      </c>
      <c r="E5" s="287" t="s">
        <v>152</v>
      </c>
      <c r="F5" s="276"/>
      <c r="G5" s="288" t="s">
        <v>430</v>
      </c>
      <c r="H5" s="276" t="s">
        <v>23</v>
      </c>
      <c r="I5" s="276" t="s">
        <v>231</v>
      </c>
      <c r="J5" s="146">
        <v>7</v>
      </c>
      <c r="K5" s="1" t="str">
        <f t="shared" si="9"/>
        <v>B</v>
      </c>
      <c r="L5" s="2">
        <f t="shared" si="10"/>
        <v>3</v>
      </c>
      <c r="M5" s="170" t="str">
        <f t="shared" si="11"/>
        <v>3.0</v>
      </c>
      <c r="N5" s="197">
        <v>6.7</v>
      </c>
      <c r="O5" s="1" t="str">
        <f t="shared" si="12"/>
        <v>C+</v>
      </c>
      <c r="P5" s="2">
        <f t="shared" si="13"/>
        <v>2.5</v>
      </c>
      <c r="Q5" s="172" t="str">
        <f t="shared" si="14"/>
        <v>2.5</v>
      </c>
      <c r="R5" s="192">
        <v>6</v>
      </c>
      <c r="S5" s="55">
        <v>7</v>
      </c>
      <c r="T5" s="55"/>
      <c r="U5" s="28">
        <f t="shared" si="15"/>
        <v>6.6</v>
      </c>
      <c r="V5" s="29">
        <f t="shared" si="16"/>
        <v>6.6</v>
      </c>
      <c r="W5" s="325" t="str">
        <f t="shared" si="17"/>
        <v>6.6</v>
      </c>
      <c r="X5" s="30" t="str">
        <f t="shared" si="18"/>
        <v>C+</v>
      </c>
      <c r="Y5" s="31">
        <f t="shared" si="19"/>
        <v>2.5</v>
      </c>
      <c r="Z5" s="31" t="str">
        <f t="shared" si="20"/>
        <v>2.5</v>
      </c>
      <c r="AA5" s="42">
        <v>4</v>
      </c>
      <c r="AB5" s="43">
        <v>4</v>
      </c>
      <c r="AC5" s="180">
        <v>7</v>
      </c>
      <c r="AD5" s="55">
        <v>6</v>
      </c>
      <c r="AE5" s="55"/>
      <c r="AF5" s="28">
        <f t="shared" si="21"/>
        <v>6.4</v>
      </c>
      <c r="AG5" s="29">
        <f t="shared" si="22"/>
        <v>6.4</v>
      </c>
      <c r="AH5" s="325" t="str">
        <f t="shared" si="23"/>
        <v>6.4</v>
      </c>
      <c r="AI5" s="30" t="str">
        <f t="shared" si="24"/>
        <v>C</v>
      </c>
      <c r="AJ5" s="31">
        <f t="shared" si="25"/>
        <v>2</v>
      </c>
      <c r="AK5" s="31" t="str">
        <f t="shared" si="26"/>
        <v>2.0</v>
      </c>
      <c r="AL5" s="42">
        <v>2</v>
      </c>
      <c r="AM5" s="43">
        <v>2</v>
      </c>
      <c r="AN5" s="224">
        <v>7.3</v>
      </c>
      <c r="AO5" s="448">
        <v>4</v>
      </c>
      <c r="AP5" s="157"/>
      <c r="AQ5" s="225">
        <f t="shared" si="27"/>
        <v>5.3</v>
      </c>
      <c r="AR5" s="29">
        <f t="shared" si="28"/>
        <v>5.3</v>
      </c>
      <c r="AS5" s="325" t="str">
        <f t="shared" si="29"/>
        <v>5.3</v>
      </c>
      <c r="AT5" s="227" t="str">
        <f t="shared" si="30"/>
        <v>D+</v>
      </c>
      <c r="AU5" s="226">
        <f t="shared" si="31"/>
        <v>1.5</v>
      </c>
      <c r="AV5" s="226" t="str">
        <f t="shared" si="32"/>
        <v>1.5</v>
      </c>
      <c r="AW5" s="157">
        <v>2</v>
      </c>
      <c r="AX5" s="43">
        <v>2</v>
      </c>
      <c r="AY5" s="309">
        <v>7</v>
      </c>
      <c r="AZ5" s="65">
        <v>7</v>
      </c>
      <c r="BA5" s="65"/>
      <c r="BB5" s="225">
        <f t="shared" si="33"/>
        <v>7</v>
      </c>
      <c r="BC5" s="29">
        <f t="shared" si="34"/>
        <v>7</v>
      </c>
      <c r="BD5" s="325" t="str">
        <f t="shared" si="35"/>
        <v>7.0</v>
      </c>
      <c r="BE5" s="227" t="str">
        <f t="shared" si="36"/>
        <v>B</v>
      </c>
      <c r="BF5" s="226">
        <f t="shared" si="37"/>
        <v>3</v>
      </c>
      <c r="BG5" s="226" t="str">
        <f t="shared" si="38"/>
        <v>3.0</v>
      </c>
      <c r="BH5" s="42">
        <v>1</v>
      </c>
      <c r="BI5" s="43">
        <v>1</v>
      </c>
      <c r="BJ5" s="188">
        <v>7.2</v>
      </c>
      <c r="BK5" s="68">
        <v>9</v>
      </c>
      <c r="BL5" s="68"/>
      <c r="BM5" s="225">
        <f t="shared" si="39"/>
        <v>8.3000000000000007</v>
      </c>
      <c r="BN5" s="226">
        <f t="shared" si="40"/>
        <v>8.3000000000000007</v>
      </c>
      <c r="BO5" s="342" t="str">
        <f t="shared" si="41"/>
        <v>8.3</v>
      </c>
      <c r="BP5" s="227" t="str">
        <f t="shared" si="0"/>
        <v>B+</v>
      </c>
      <c r="BQ5" s="226">
        <f t="shared" si="1"/>
        <v>3.5</v>
      </c>
      <c r="BR5" s="226" t="str">
        <f t="shared" si="2"/>
        <v>3.5</v>
      </c>
      <c r="BS5" s="157">
        <v>3</v>
      </c>
      <c r="BT5" s="43">
        <v>3</v>
      </c>
      <c r="BU5" s="48">
        <v>6.2</v>
      </c>
      <c r="BV5" s="70">
        <v>8</v>
      </c>
      <c r="BW5" s="70"/>
      <c r="BX5" s="225">
        <f t="shared" si="42"/>
        <v>7.3</v>
      </c>
      <c r="BY5" s="29">
        <f t="shared" si="43"/>
        <v>7.3</v>
      </c>
      <c r="BZ5" s="325" t="str">
        <f t="shared" si="44"/>
        <v>7.3</v>
      </c>
      <c r="CA5" s="227" t="str">
        <f t="shared" si="45"/>
        <v>B</v>
      </c>
      <c r="CB5" s="226">
        <f t="shared" si="46"/>
        <v>3</v>
      </c>
      <c r="CC5" s="226" t="str">
        <f t="shared" si="47"/>
        <v>3.0</v>
      </c>
      <c r="CD5" s="157">
        <v>3</v>
      </c>
      <c r="CE5" s="43">
        <v>3</v>
      </c>
      <c r="CF5" s="84">
        <f t="shared" si="48"/>
        <v>15</v>
      </c>
      <c r="CG5" s="87">
        <f t="shared" si="49"/>
        <v>2.6333333333333333</v>
      </c>
      <c r="CH5" s="88" t="str">
        <f t="shared" si="50"/>
        <v>2.63</v>
      </c>
      <c r="CI5" s="64" t="str">
        <f t="shared" si="51"/>
        <v>Lên lớp</v>
      </c>
      <c r="CJ5" s="128">
        <f t="shared" si="52"/>
        <v>15</v>
      </c>
      <c r="CK5" s="129">
        <f t="shared" si="53"/>
        <v>2.6333333333333333</v>
      </c>
      <c r="CL5" s="64" t="str">
        <f t="shared" si="54"/>
        <v>Lên lớp</v>
      </c>
      <c r="CM5" s="153"/>
      <c r="CN5" s="48">
        <v>6.9</v>
      </c>
      <c r="CO5" s="55">
        <v>6</v>
      </c>
      <c r="CP5" s="55"/>
      <c r="CQ5" s="28">
        <f t="shared" si="55"/>
        <v>6.4</v>
      </c>
      <c r="CR5" s="29">
        <f t="shared" si="56"/>
        <v>6.4</v>
      </c>
      <c r="CS5" s="501" t="str">
        <f t="shared" si="57"/>
        <v>6.4</v>
      </c>
      <c r="CT5" s="30" t="str">
        <f t="shared" si="3"/>
        <v>C</v>
      </c>
      <c r="CU5" s="31">
        <f t="shared" si="4"/>
        <v>2</v>
      </c>
      <c r="CV5" s="31" t="str">
        <f t="shared" si="5"/>
        <v>2.0</v>
      </c>
      <c r="CW5" s="42">
        <v>4</v>
      </c>
      <c r="CX5" s="43">
        <v>4</v>
      </c>
      <c r="CY5" s="192">
        <v>8.1999999999999993</v>
      </c>
      <c r="CZ5" s="70">
        <v>8</v>
      </c>
      <c r="DA5" s="70"/>
      <c r="DB5" s="28">
        <f t="shared" si="58"/>
        <v>8.1</v>
      </c>
      <c r="DC5" s="29">
        <f t="shared" si="59"/>
        <v>8.1</v>
      </c>
      <c r="DD5" s="501" t="str">
        <f t="shared" si="60"/>
        <v>8.1</v>
      </c>
      <c r="DE5" s="30" t="str">
        <f t="shared" si="6"/>
        <v>B+</v>
      </c>
      <c r="DF5" s="31">
        <f t="shared" si="7"/>
        <v>3.5</v>
      </c>
      <c r="DG5" s="31" t="str">
        <f t="shared" si="8"/>
        <v>3.5</v>
      </c>
      <c r="DH5" s="42">
        <v>2</v>
      </c>
      <c r="DI5" s="43">
        <v>2</v>
      </c>
      <c r="DJ5" s="48">
        <v>7.2</v>
      </c>
      <c r="DK5" s="70">
        <v>7</v>
      </c>
      <c r="DL5" s="602"/>
      <c r="DM5" s="28">
        <f t="shared" si="61"/>
        <v>7.1</v>
      </c>
      <c r="DN5" s="29">
        <f t="shared" si="62"/>
        <v>7.1</v>
      </c>
      <c r="DO5" s="501" t="str">
        <f t="shared" si="63"/>
        <v>7.1</v>
      </c>
      <c r="DP5" s="30" t="str">
        <f t="shared" si="64"/>
        <v>B</v>
      </c>
      <c r="DQ5" s="31">
        <f t="shared" si="65"/>
        <v>3</v>
      </c>
      <c r="DR5" s="31" t="str">
        <f t="shared" si="66"/>
        <v>3.0</v>
      </c>
      <c r="DS5" s="42">
        <v>2</v>
      </c>
      <c r="DT5" s="43">
        <v>2</v>
      </c>
      <c r="DU5" s="48">
        <v>6.3</v>
      </c>
      <c r="DV5" s="70">
        <v>5</v>
      </c>
      <c r="DW5" s="70"/>
      <c r="DX5" s="28">
        <f t="shared" si="67"/>
        <v>5.5</v>
      </c>
      <c r="DY5" s="29">
        <f t="shared" si="68"/>
        <v>5.5</v>
      </c>
      <c r="DZ5" s="501" t="str">
        <f t="shared" si="69"/>
        <v>5.5</v>
      </c>
      <c r="EA5" s="30" t="str">
        <f t="shared" si="70"/>
        <v>C</v>
      </c>
      <c r="EB5" s="31">
        <f t="shared" si="71"/>
        <v>2</v>
      </c>
      <c r="EC5" s="31" t="str">
        <f t="shared" si="72"/>
        <v>2.0</v>
      </c>
      <c r="ED5" s="42">
        <v>2</v>
      </c>
      <c r="EE5" s="43">
        <v>2</v>
      </c>
      <c r="EF5" s="486">
        <v>7</v>
      </c>
      <c r="EG5" s="55">
        <v>6</v>
      </c>
      <c r="EH5" s="37"/>
      <c r="EI5" s="28">
        <f t="shared" si="73"/>
        <v>6.4</v>
      </c>
      <c r="EJ5" s="29">
        <f t="shared" si="74"/>
        <v>6.4</v>
      </c>
      <c r="EK5" s="501" t="str">
        <f t="shared" si="75"/>
        <v>6.4</v>
      </c>
      <c r="EL5" s="30" t="str">
        <f t="shared" si="76"/>
        <v>C</v>
      </c>
      <c r="EM5" s="31">
        <f t="shared" si="77"/>
        <v>2</v>
      </c>
      <c r="EN5" s="31" t="str">
        <f t="shared" si="78"/>
        <v>2.0</v>
      </c>
      <c r="EO5" s="42">
        <v>3</v>
      </c>
      <c r="EP5" s="43">
        <v>3</v>
      </c>
      <c r="EQ5" s="48">
        <v>6</v>
      </c>
      <c r="ER5" s="55">
        <v>8</v>
      </c>
      <c r="ES5" s="55"/>
      <c r="ET5" s="28">
        <f t="shared" si="79"/>
        <v>7.2</v>
      </c>
      <c r="EU5" s="29">
        <f t="shared" si="80"/>
        <v>7.2</v>
      </c>
      <c r="EV5" s="501" t="str">
        <f t="shared" si="81"/>
        <v>7.2</v>
      </c>
      <c r="EW5" s="30" t="str">
        <f t="shared" si="82"/>
        <v>B</v>
      </c>
      <c r="EX5" s="31">
        <f t="shared" si="83"/>
        <v>3</v>
      </c>
      <c r="EY5" s="31" t="str">
        <f t="shared" si="84"/>
        <v>3.0</v>
      </c>
      <c r="EZ5" s="42">
        <v>3</v>
      </c>
      <c r="FA5" s="43">
        <v>3</v>
      </c>
      <c r="FB5" s="48">
        <v>6</v>
      </c>
      <c r="FC5" s="70">
        <v>5</v>
      </c>
      <c r="FD5" s="602"/>
      <c r="FE5" s="28">
        <f t="shared" si="85"/>
        <v>5.4</v>
      </c>
      <c r="FF5" s="29">
        <f t="shared" si="86"/>
        <v>5.4</v>
      </c>
      <c r="FG5" s="501" t="str">
        <f t="shared" si="87"/>
        <v>5.4</v>
      </c>
      <c r="FH5" s="30" t="str">
        <f t="shared" si="88"/>
        <v>D+</v>
      </c>
      <c r="FI5" s="31">
        <f t="shared" si="89"/>
        <v>1.5</v>
      </c>
      <c r="FJ5" s="31" t="str">
        <f t="shared" si="90"/>
        <v>1.5</v>
      </c>
      <c r="FK5" s="42">
        <v>2</v>
      </c>
      <c r="FL5" s="402">
        <v>2</v>
      </c>
      <c r="FM5" s="694">
        <f t="shared" si="91"/>
        <v>18</v>
      </c>
      <c r="FN5" s="695">
        <f t="shared" si="92"/>
        <v>2.3888888888888888</v>
      </c>
      <c r="FO5" s="696" t="str">
        <f t="shared" si="93"/>
        <v>2.39</v>
      </c>
      <c r="FP5" s="697" t="str">
        <f t="shared" si="94"/>
        <v>Lên lớp</v>
      </c>
      <c r="FQ5" s="698">
        <f t="shared" si="95"/>
        <v>33</v>
      </c>
      <c r="FR5" s="695">
        <f t="shared" si="96"/>
        <v>2.5</v>
      </c>
      <c r="FS5" s="696" t="str">
        <f t="shared" si="97"/>
        <v>2.50</v>
      </c>
      <c r="FT5" s="699">
        <f t="shared" si="98"/>
        <v>33</v>
      </c>
      <c r="FU5" s="700">
        <f t="shared" si="99"/>
        <v>6.7333333333333343</v>
      </c>
      <c r="FV5" s="701">
        <f t="shared" si="100"/>
        <v>2.5</v>
      </c>
      <c r="FW5" s="738" t="str">
        <f t="shared" si="101"/>
        <v>Lên lớp</v>
      </c>
      <c r="FX5" s="970">
        <v>6.2</v>
      </c>
      <c r="FY5" s="164">
        <v>7</v>
      </c>
      <c r="FZ5" s="37"/>
      <c r="GA5" s="827">
        <f t="shared" si="102"/>
        <v>6.7</v>
      </c>
      <c r="GB5" s="839">
        <f t="shared" si="103"/>
        <v>6.7</v>
      </c>
      <c r="GC5" s="845" t="str">
        <f t="shared" si="104"/>
        <v>6.7</v>
      </c>
      <c r="GD5" s="841" t="str">
        <f t="shared" si="105"/>
        <v>C+</v>
      </c>
      <c r="GE5" s="842">
        <f t="shared" si="106"/>
        <v>2.5</v>
      </c>
      <c r="GF5" s="842" t="str">
        <f t="shared" si="107"/>
        <v>2.5</v>
      </c>
      <c r="GG5" s="846">
        <v>3</v>
      </c>
      <c r="GH5" s="844">
        <v>3</v>
      </c>
      <c r="GI5" s="865">
        <v>6.8</v>
      </c>
      <c r="GJ5" s="908">
        <v>7</v>
      </c>
      <c r="GK5" s="37"/>
      <c r="GL5" s="827">
        <f t="shared" si="108"/>
        <v>6.9</v>
      </c>
      <c r="GM5" s="839">
        <f t="shared" si="109"/>
        <v>6.9</v>
      </c>
      <c r="GN5" s="845" t="str">
        <f t="shared" si="110"/>
        <v>6.9</v>
      </c>
      <c r="GO5" s="841" t="str">
        <f t="shared" si="111"/>
        <v>C+</v>
      </c>
      <c r="GP5" s="842">
        <f t="shared" si="112"/>
        <v>2.5</v>
      </c>
      <c r="GQ5" s="842" t="str">
        <f t="shared" si="113"/>
        <v>2.5</v>
      </c>
      <c r="GR5" s="846">
        <v>3</v>
      </c>
      <c r="GS5" s="844">
        <v>3</v>
      </c>
      <c r="GT5" s="865">
        <v>5.7</v>
      </c>
      <c r="GU5" s="908">
        <v>6</v>
      </c>
      <c r="GV5" s="37"/>
      <c r="GW5" s="827">
        <f t="shared" si="114"/>
        <v>5.9</v>
      </c>
      <c r="GX5" s="839">
        <f t="shared" si="115"/>
        <v>5.9</v>
      </c>
      <c r="GY5" s="845" t="str">
        <f t="shared" si="116"/>
        <v>5.9</v>
      </c>
      <c r="GZ5" s="841" t="str">
        <f t="shared" si="117"/>
        <v>C</v>
      </c>
      <c r="HA5" s="842">
        <f t="shared" si="118"/>
        <v>2</v>
      </c>
      <c r="HB5" s="842" t="str">
        <f t="shared" si="119"/>
        <v>2.0</v>
      </c>
      <c r="HC5" s="846">
        <v>3</v>
      </c>
      <c r="HD5" s="844">
        <v>3</v>
      </c>
      <c r="HE5" s="867">
        <v>6.6</v>
      </c>
      <c r="HF5" s="1047">
        <v>6</v>
      </c>
      <c r="HG5" s="736"/>
      <c r="HH5" s="827">
        <f t="shared" si="120"/>
        <v>6.2</v>
      </c>
      <c r="HI5" s="839">
        <f t="shared" si="121"/>
        <v>6.2</v>
      </c>
      <c r="HJ5" s="845" t="str">
        <f t="shared" si="122"/>
        <v>6.2</v>
      </c>
      <c r="HK5" s="841" t="str">
        <f t="shared" si="123"/>
        <v>C</v>
      </c>
      <c r="HL5" s="842">
        <f t="shared" si="124"/>
        <v>2</v>
      </c>
      <c r="HM5" s="842" t="str">
        <f t="shared" si="125"/>
        <v>2.0</v>
      </c>
      <c r="HN5" s="846">
        <v>2</v>
      </c>
      <c r="HO5" s="844">
        <v>2</v>
      </c>
      <c r="HP5" s="867">
        <v>5.7</v>
      </c>
      <c r="HQ5" s="958">
        <v>5</v>
      </c>
      <c r="HR5" s="37"/>
      <c r="HS5" s="28">
        <f t="shared" si="126"/>
        <v>5.3</v>
      </c>
      <c r="HT5" s="29">
        <f t="shared" si="127"/>
        <v>5.3</v>
      </c>
      <c r="HU5" s="501" t="str">
        <f t="shared" si="128"/>
        <v>5.3</v>
      </c>
      <c r="HV5" s="30" t="str">
        <f t="shared" si="129"/>
        <v>D+</v>
      </c>
      <c r="HW5" s="31">
        <f t="shared" si="130"/>
        <v>1.5</v>
      </c>
      <c r="HX5" s="31" t="str">
        <f t="shared" si="131"/>
        <v>1.5</v>
      </c>
      <c r="HY5" s="42">
        <v>5</v>
      </c>
      <c r="HZ5" s="43">
        <v>5</v>
      </c>
      <c r="IA5" s="867">
        <v>5.7</v>
      </c>
      <c r="IB5" s="1053">
        <v>6</v>
      </c>
      <c r="IC5" s="736"/>
      <c r="ID5" s="827">
        <f t="shared" si="132"/>
        <v>5.9</v>
      </c>
      <c r="IE5" s="839">
        <f t="shared" si="133"/>
        <v>5.9</v>
      </c>
      <c r="IF5" s="845" t="str">
        <f t="shared" si="134"/>
        <v>5.9</v>
      </c>
      <c r="IG5" s="841" t="str">
        <f t="shared" si="135"/>
        <v>C</v>
      </c>
      <c r="IH5" s="842">
        <f t="shared" si="136"/>
        <v>2</v>
      </c>
      <c r="II5" s="842" t="str">
        <f t="shared" si="137"/>
        <v>2.0</v>
      </c>
      <c r="IJ5" s="846">
        <v>4</v>
      </c>
      <c r="IK5" s="844">
        <v>4</v>
      </c>
      <c r="IL5" s="767">
        <f t="shared" si="138"/>
        <v>20</v>
      </c>
      <c r="IM5" s="82">
        <f t="shared" si="139"/>
        <v>2.0249999999999999</v>
      </c>
      <c r="IN5" s="83" t="str">
        <f t="shared" si="140"/>
        <v>2.03</v>
      </c>
    </row>
    <row r="6" spans="1:249" ht="18.75" x14ac:dyDescent="0.3">
      <c r="A6" s="163">
        <v>7</v>
      </c>
      <c r="B6" s="293" t="s">
        <v>413</v>
      </c>
      <c r="C6" s="293" t="s">
        <v>402</v>
      </c>
      <c r="D6" s="286" t="s">
        <v>417</v>
      </c>
      <c r="E6" s="287" t="s">
        <v>49</v>
      </c>
      <c r="F6" s="276"/>
      <c r="G6" s="288" t="s">
        <v>431</v>
      </c>
      <c r="H6" s="276" t="s">
        <v>23</v>
      </c>
      <c r="I6" s="276" t="s">
        <v>179</v>
      </c>
      <c r="J6" s="146">
        <v>6.4</v>
      </c>
      <c r="K6" s="1" t="str">
        <f t="shared" si="9"/>
        <v>C</v>
      </c>
      <c r="L6" s="2">
        <f t="shared" si="10"/>
        <v>2</v>
      </c>
      <c r="M6" s="170" t="str">
        <f t="shared" si="11"/>
        <v>2.0</v>
      </c>
      <c r="N6" s="197">
        <v>6.3</v>
      </c>
      <c r="O6" s="1" t="str">
        <f t="shared" si="12"/>
        <v>C</v>
      </c>
      <c r="P6" s="2">
        <f t="shared" si="13"/>
        <v>2</v>
      </c>
      <c r="Q6" s="172" t="str">
        <f t="shared" si="14"/>
        <v>2.0</v>
      </c>
      <c r="R6" s="192">
        <v>7</v>
      </c>
      <c r="S6" s="55">
        <v>5</v>
      </c>
      <c r="T6" s="55"/>
      <c r="U6" s="28">
        <f t="shared" si="15"/>
        <v>5.8</v>
      </c>
      <c r="V6" s="29">
        <f t="shared" si="16"/>
        <v>5.8</v>
      </c>
      <c r="W6" s="325" t="str">
        <f t="shared" si="17"/>
        <v>5.8</v>
      </c>
      <c r="X6" s="30" t="str">
        <f t="shared" si="18"/>
        <v>C</v>
      </c>
      <c r="Y6" s="31">
        <f t="shared" si="19"/>
        <v>2</v>
      </c>
      <c r="Z6" s="31" t="str">
        <f t="shared" si="20"/>
        <v>2.0</v>
      </c>
      <c r="AA6" s="42">
        <v>4</v>
      </c>
      <c r="AB6" s="43">
        <v>4</v>
      </c>
      <c r="AC6" s="180">
        <v>7</v>
      </c>
      <c r="AD6" s="55">
        <v>7</v>
      </c>
      <c r="AE6" s="55"/>
      <c r="AF6" s="28">
        <f t="shared" si="21"/>
        <v>7</v>
      </c>
      <c r="AG6" s="29">
        <f t="shared" si="22"/>
        <v>7</v>
      </c>
      <c r="AH6" s="325" t="str">
        <f t="shared" si="23"/>
        <v>7.0</v>
      </c>
      <c r="AI6" s="30" t="str">
        <f t="shared" si="24"/>
        <v>B</v>
      </c>
      <c r="AJ6" s="31">
        <f t="shared" si="25"/>
        <v>3</v>
      </c>
      <c r="AK6" s="31" t="str">
        <f t="shared" si="26"/>
        <v>3.0</v>
      </c>
      <c r="AL6" s="42">
        <v>2</v>
      </c>
      <c r="AM6" s="43">
        <v>2</v>
      </c>
      <c r="AN6" s="224">
        <v>8.3000000000000007</v>
      </c>
      <c r="AO6" s="448">
        <v>8</v>
      </c>
      <c r="AP6" s="157"/>
      <c r="AQ6" s="225">
        <f t="shared" si="27"/>
        <v>8.1</v>
      </c>
      <c r="AR6" s="29">
        <f t="shared" si="28"/>
        <v>8.1</v>
      </c>
      <c r="AS6" s="325" t="str">
        <f t="shared" si="29"/>
        <v>8.1</v>
      </c>
      <c r="AT6" s="227" t="str">
        <f t="shared" si="30"/>
        <v>B+</v>
      </c>
      <c r="AU6" s="226">
        <f t="shared" si="31"/>
        <v>3.5</v>
      </c>
      <c r="AV6" s="226" t="str">
        <f t="shared" si="32"/>
        <v>3.5</v>
      </c>
      <c r="AW6" s="157">
        <v>2</v>
      </c>
      <c r="AX6" s="43">
        <v>2</v>
      </c>
      <c r="AY6" s="309">
        <v>8.3000000000000007</v>
      </c>
      <c r="AZ6" s="65">
        <v>8</v>
      </c>
      <c r="BA6" s="65"/>
      <c r="BB6" s="225">
        <f t="shared" si="33"/>
        <v>8.1</v>
      </c>
      <c r="BC6" s="29">
        <f t="shared" si="34"/>
        <v>8.1</v>
      </c>
      <c r="BD6" s="325" t="str">
        <f t="shared" si="35"/>
        <v>8.1</v>
      </c>
      <c r="BE6" s="227" t="str">
        <f t="shared" si="36"/>
        <v>B+</v>
      </c>
      <c r="BF6" s="226">
        <f t="shared" si="37"/>
        <v>3.5</v>
      </c>
      <c r="BG6" s="226" t="str">
        <f t="shared" si="38"/>
        <v>3.5</v>
      </c>
      <c r="BH6" s="42">
        <v>1</v>
      </c>
      <c r="BI6" s="43">
        <v>1</v>
      </c>
      <c r="BJ6" s="212">
        <v>8</v>
      </c>
      <c r="BK6" s="68">
        <v>7</v>
      </c>
      <c r="BL6" s="90"/>
      <c r="BM6" s="225">
        <f t="shared" si="39"/>
        <v>7.4</v>
      </c>
      <c r="BN6" s="226">
        <f t="shared" si="40"/>
        <v>7.4</v>
      </c>
      <c r="BO6" s="342" t="str">
        <f t="shared" si="41"/>
        <v>7.4</v>
      </c>
      <c r="BP6" s="227" t="str">
        <f t="shared" si="0"/>
        <v>B</v>
      </c>
      <c r="BQ6" s="226">
        <f t="shared" si="1"/>
        <v>3</v>
      </c>
      <c r="BR6" s="226" t="str">
        <f t="shared" si="2"/>
        <v>3.0</v>
      </c>
      <c r="BS6" s="157">
        <v>3</v>
      </c>
      <c r="BT6" s="43">
        <v>3</v>
      </c>
      <c r="BU6" s="48">
        <v>6.6</v>
      </c>
      <c r="BV6" s="93">
        <v>9</v>
      </c>
      <c r="BW6" s="70"/>
      <c r="BX6" s="225">
        <f t="shared" si="42"/>
        <v>8</v>
      </c>
      <c r="BY6" s="29">
        <f t="shared" si="43"/>
        <v>8</v>
      </c>
      <c r="BZ6" s="325" t="str">
        <f t="shared" si="44"/>
        <v>8.0</v>
      </c>
      <c r="CA6" s="227" t="str">
        <f t="shared" si="45"/>
        <v>B+</v>
      </c>
      <c r="CB6" s="226">
        <f t="shared" si="46"/>
        <v>3.5</v>
      </c>
      <c r="CC6" s="226" t="str">
        <f t="shared" si="47"/>
        <v>3.5</v>
      </c>
      <c r="CD6" s="157">
        <v>3</v>
      </c>
      <c r="CE6" s="43">
        <v>3</v>
      </c>
      <c r="CF6" s="84">
        <f t="shared" si="48"/>
        <v>15</v>
      </c>
      <c r="CG6" s="87">
        <f t="shared" si="49"/>
        <v>2.9333333333333331</v>
      </c>
      <c r="CH6" s="88" t="str">
        <f t="shared" si="50"/>
        <v>2.93</v>
      </c>
      <c r="CI6" s="64" t="str">
        <f t="shared" si="51"/>
        <v>Lên lớp</v>
      </c>
      <c r="CJ6" s="128">
        <f t="shared" si="52"/>
        <v>15</v>
      </c>
      <c r="CK6" s="129">
        <f t="shared" si="53"/>
        <v>2.9333333333333331</v>
      </c>
      <c r="CL6" s="64" t="str">
        <f t="shared" si="54"/>
        <v>Lên lớp</v>
      </c>
      <c r="CM6" s="153"/>
      <c r="CN6" s="48">
        <v>5.8</v>
      </c>
      <c r="CO6" s="55">
        <v>6</v>
      </c>
      <c r="CP6" s="55"/>
      <c r="CQ6" s="28">
        <f t="shared" si="55"/>
        <v>5.9</v>
      </c>
      <c r="CR6" s="29">
        <f t="shared" si="56"/>
        <v>5.9</v>
      </c>
      <c r="CS6" s="501" t="str">
        <f t="shared" si="57"/>
        <v>5.9</v>
      </c>
      <c r="CT6" s="30" t="str">
        <f t="shared" si="3"/>
        <v>C</v>
      </c>
      <c r="CU6" s="31">
        <f t="shared" si="4"/>
        <v>2</v>
      </c>
      <c r="CV6" s="31" t="str">
        <f t="shared" si="5"/>
        <v>2.0</v>
      </c>
      <c r="CW6" s="42">
        <v>4</v>
      </c>
      <c r="CX6" s="43">
        <v>4</v>
      </c>
      <c r="CY6" s="192">
        <v>7.6</v>
      </c>
      <c r="CZ6" s="70">
        <v>8</v>
      </c>
      <c r="DA6" s="70"/>
      <c r="DB6" s="28">
        <f t="shared" si="58"/>
        <v>7.8</v>
      </c>
      <c r="DC6" s="29">
        <f t="shared" si="59"/>
        <v>7.8</v>
      </c>
      <c r="DD6" s="501" t="str">
        <f t="shared" si="60"/>
        <v>7.8</v>
      </c>
      <c r="DE6" s="30" t="str">
        <f t="shared" si="6"/>
        <v>B</v>
      </c>
      <c r="DF6" s="31">
        <f t="shared" si="7"/>
        <v>3</v>
      </c>
      <c r="DG6" s="31" t="str">
        <f t="shared" si="8"/>
        <v>3.0</v>
      </c>
      <c r="DH6" s="42">
        <v>2</v>
      </c>
      <c r="DI6" s="43">
        <v>2</v>
      </c>
      <c r="DJ6" s="48">
        <v>5.6</v>
      </c>
      <c r="DK6" s="70">
        <v>6</v>
      </c>
      <c r="DL6" s="602"/>
      <c r="DM6" s="28">
        <f t="shared" si="61"/>
        <v>5.8</v>
      </c>
      <c r="DN6" s="29">
        <f t="shared" si="62"/>
        <v>5.8</v>
      </c>
      <c r="DO6" s="501" t="str">
        <f t="shared" si="63"/>
        <v>5.8</v>
      </c>
      <c r="DP6" s="30" t="str">
        <f t="shared" si="64"/>
        <v>C</v>
      </c>
      <c r="DQ6" s="31">
        <f t="shared" si="65"/>
        <v>2</v>
      </c>
      <c r="DR6" s="31" t="str">
        <f t="shared" si="66"/>
        <v>2.0</v>
      </c>
      <c r="DS6" s="42">
        <v>2</v>
      </c>
      <c r="DT6" s="43">
        <v>2</v>
      </c>
      <c r="DU6" s="48">
        <v>8.4</v>
      </c>
      <c r="DV6" s="70">
        <v>5</v>
      </c>
      <c r="DW6" s="70"/>
      <c r="DX6" s="28">
        <f t="shared" si="67"/>
        <v>6.4</v>
      </c>
      <c r="DY6" s="29">
        <f t="shared" si="68"/>
        <v>6.4</v>
      </c>
      <c r="DZ6" s="501" t="str">
        <f t="shared" si="69"/>
        <v>6.4</v>
      </c>
      <c r="EA6" s="30" t="str">
        <f t="shared" si="70"/>
        <v>C</v>
      </c>
      <c r="EB6" s="31">
        <f t="shared" si="71"/>
        <v>2</v>
      </c>
      <c r="EC6" s="31" t="str">
        <f t="shared" si="72"/>
        <v>2.0</v>
      </c>
      <c r="ED6" s="42">
        <v>2</v>
      </c>
      <c r="EE6" s="43">
        <v>2</v>
      </c>
      <c r="EF6" s="486">
        <v>7</v>
      </c>
      <c r="EG6" s="161"/>
      <c r="EH6" s="55">
        <v>8</v>
      </c>
      <c r="EI6" s="28">
        <f t="shared" si="73"/>
        <v>2.8</v>
      </c>
      <c r="EJ6" s="29">
        <f t="shared" si="74"/>
        <v>7.6</v>
      </c>
      <c r="EK6" s="501" t="str">
        <f t="shared" si="75"/>
        <v>7.6</v>
      </c>
      <c r="EL6" s="30" t="str">
        <f t="shared" si="76"/>
        <v>B</v>
      </c>
      <c r="EM6" s="31">
        <f t="shared" si="77"/>
        <v>3</v>
      </c>
      <c r="EN6" s="31" t="str">
        <f t="shared" si="78"/>
        <v>3.0</v>
      </c>
      <c r="EO6" s="42">
        <v>3</v>
      </c>
      <c r="EP6" s="43">
        <v>3</v>
      </c>
      <c r="EQ6" s="48">
        <v>6.3</v>
      </c>
      <c r="ER6" s="55">
        <v>5</v>
      </c>
      <c r="ES6" s="55"/>
      <c r="ET6" s="28">
        <f t="shared" si="79"/>
        <v>5.5</v>
      </c>
      <c r="EU6" s="29">
        <f t="shared" si="80"/>
        <v>5.5</v>
      </c>
      <c r="EV6" s="501" t="str">
        <f t="shared" si="81"/>
        <v>5.5</v>
      </c>
      <c r="EW6" s="30" t="str">
        <f t="shared" si="82"/>
        <v>C</v>
      </c>
      <c r="EX6" s="31">
        <f t="shared" si="83"/>
        <v>2</v>
      </c>
      <c r="EY6" s="31" t="str">
        <f t="shared" si="84"/>
        <v>2.0</v>
      </c>
      <c r="EZ6" s="42">
        <v>3</v>
      </c>
      <c r="FA6" s="43">
        <v>3</v>
      </c>
      <c r="FB6" s="48">
        <v>5.7</v>
      </c>
      <c r="FC6" s="70">
        <v>6</v>
      </c>
      <c r="FD6" s="602"/>
      <c r="FE6" s="28">
        <f t="shared" si="85"/>
        <v>5.9</v>
      </c>
      <c r="FF6" s="29">
        <f t="shared" si="86"/>
        <v>5.9</v>
      </c>
      <c r="FG6" s="501" t="str">
        <f t="shared" si="87"/>
        <v>5.9</v>
      </c>
      <c r="FH6" s="30" t="str">
        <f t="shared" si="88"/>
        <v>C</v>
      </c>
      <c r="FI6" s="31">
        <f t="shared" si="89"/>
        <v>2</v>
      </c>
      <c r="FJ6" s="31" t="str">
        <f t="shared" si="90"/>
        <v>2.0</v>
      </c>
      <c r="FK6" s="42">
        <v>2</v>
      </c>
      <c r="FL6" s="402">
        <v>2</v>
      </c>
      <c r="FM6" s="694">
        <f t="shared" si="91"/>
        <v>18</v>
      </c>
      <c r="FN6" s="695">
        <f t="shared" si="92"/>
        <v>2.2777777777777777</v>
      </c>
      <c r="FO6" s="696" t="str">
        <f t="shared" si="93"/>
        <v>2.28</v>
      </c>
      <c r="FP6" s="697" t="str">
        <f t="shared" si="94"/>
        <v>Lên lớp</v>
      </c>
      <c r="FQ6" s="698">
        <f t="shared" si="95"/>
        <v>33</v>
      </c>
      <c r="FR6" s="695">
        <f t="shared" si="96"/>
        <v>2.5757575757575757</v>
      </c>
      <c r="FS6" s="696" t="str">
        <f t="shared" si="97"/>
        <v>2.58</v>
      </c>
      <c r="FT6" s="699">
        <f t="shared" si="98"/>
        <v>33</v>
      </c>
      <c r="FU6" s="700">
        <f t="shared" si="99"/>
        <v>6.7393939393939375</v>
      </c>
      <c r="FV6" s="701">
        <f t="shared" si="100"/>
        <v>2.5757575757575757</v>
      </c>
      <c r="FW6" s="738" t="str">
        <f t="shared" si="101"/>
        <v>Lên lớp</v>
      </c>
      <c r="FX6" s="970">
        <v>6.2</v>
      </c>
      <c r="FY6" s="164">
        <v>7</v>
      </c>
      <c r="FZ6" s="37"/>
      <c r="GA6" s="827">
        <f t="shared" si="102"/>
        <v>6.7</v>
      </c>
      <c r="GB6" s="839">
        <f t="shared" si="103"/>
        <v>6.7</v>
      </c>
      <c r="GC6" s="845" t="str">
        <f t="shared" si="104"/>
        <v>6.7</v>
      </c>
      <c r="GD6" s="841" t="str">
        <f t="shared" si="105"/>
        <v>C+</v>
      </c>
      <c r="GE6" s="842">
        <f t="shared" si="106"/>
        <v>2.5</v>
      </c>
      <c r="GF6" s="842" t="str">
        <f t="shared" si="107"/>
        <v>2.5</v>
      </c>
      <c r="GG6" s="846">
        <v>3</v>
      </c>
      <c r="GH6" s="844">
        <v>3</v>
      </c>
      <c r="GI6" s="865">
        <v>7.4</v>
      </c>
      <c r="GJ6" s="908">
        <v>8</v>
      </c>
      <c r="GK6" s="37"/>
      <c r="GL6" s="827">
        <f t="shared" si="108"/>
        <v>7.8</v>
      </c>
      <c r="GM6" s="839">
        <f t="shared" si="109"/>
        <v>7.8</v>
      </c>
      <c r="GN6" s="845" t="str">
        <f t="shared" si="110"/>
        <v>7.8</v>
      </c>
      <c r="GO6" s="841" t="str">
        <f t="shared" si="111"/>
        <v>B</v>
      </c>
      <c r="GP6" s="842">
        <f t="shared" si="112"/>
        <v>3</v>
      </c>
      <c r="GQ6" s="842" t="str">
        <f t="shared" si="113"/>
        <v>3.0</v>
      </c>
      <c r="GR6" s="846">
        <v>3</v>
      </c>
      <c r="GS6" s="844">
        <v>3</v>
      </c>
      <c r="GT6" s="865">
        <v>7.6</v>
      </c>
      <c r="GU6" s="908">
        <v>8</v>
      </c>
      <c r="GV6" s="37"/>
      <c r="GW6" s="827">
        <f t="shared" si="114"/>
        <v>7.8</v>
      </c>
      <c r="GX6" s="839">
        <f t="shared" si="115"/>
        <v>7.8</v>
      </c>
      <c r="GY6" s="845" t="str">
        <f t="shared" si="116"/>
        <v>7.8</v>
      </c>
      <c r="GZ6" s="841" t="str">
        <f t="shared" si="117"/>
        <v>B</v>
      </c>
      <c r="HA6" s="842">
        <f t="shared" si="118"/>
        <v>3</v>
      </c>
      <c r="HB6" s="842" t="str">
        <f t="shared" si="119"/>
        <v>3.0</v>
      </c>
      <c r="HC6" s="846">
        <v>3</v>
      </c>
      <c r="HD6" s="844">
        <v>3</v>
      </c>
      <c r="HE6" s="867">
        <v>8</v>
      </c>
      <c r="HF6" s="1047">
        <v>8</v>
      </c>
      <c r="HG6" s="736"/>
      <c r="HH6" s="827">
        <f t="shared" si="120"/>
        <v>8</v>
      </c>
      <c r="HI6" s="839">
        <f t="shared" si="121"/>
        <v>8</v>
      </c>
      <c r="HJ6" s="845" t="str">
        <f t="shared" si="122"/>
        <v>8.0</v>
      </c>
      <c r="HK6" s="841" t="str">
        <f t="shared" si="123"/>
        <v>B+</v>
      </c>
      <c r="HL6" s="842">
        <f t="shared" si="124"/>
        <v>3.5</v>
      </c>
      <c r="HM6" s="842" t="str">
        <f t="shared" si="125"/>
        <v>3.5</v>
      </c>
      <c r="HN6" s="846">
        <v>2</v>
      </c>
      <c r="HO6" s="844">
        <v>2</v>
      </c>
      <c r="HP6" s="867">
        <v>7.3</v>
      </c>
      <c r="HQ6" s="958">
        <v>7</v>
      </c>
      <c r="HR6" s="37"/>
      <c r="HS6" s="28">
        <f t="shared" si="126"/>
        <v>7.1</v>
      </c>
      <c r="HT6" s="29">
        <f t="shared" si="127"/>
        <v>7.1</v>
      </c>
      <c r="HU6" s="501" t="str">
        <f t="shared" si="128"/>
        <v>7.1</v>
      </c>
      <c r="HV6" s="30" t="str">
        <f t="shared" si="129"/>
        <v>B</v>
      </c>
      <c r="HW6" s="31">
        <f t="shared" si="130"/>
        <v>3</v>
      </c>
      <c r="HX6" s="31" t="str">
        <f t="shared" si="131"/>
        <v>3.0</v>
      </c>
      <c r="HY6" s="42">
        <v>5</v>
      </c>
      <c r="HZ6" s="43">
        <v>5</v>
      </c>
      <c r="IA6" s="867">
        <v>8.3000000000000007</v>
      </c>
      <c r="IB6" s="1053">
        <v>8.5</v>
      </c>
      <c r="IC6" s="736"/>
      <c r="ID6" s="827">
        <f t="shared" si="132"/>
        <v>8.4</v>
      </c>
      <c r="IE6" s="839">
        <f t="shared" si="133"/>
        <v>8.4</v>
      </c>
      <c r="IF6" s="845" t="str">
        <f t="shared" si="134"/>
        <v>8.4</v>
      </c>
      <c r="IG6" s="841" t="str">
        <f t="shared" si="135"/>
        <v>B+</v>
      </c>
      <c r="IH6" s="842">
        <f t="shared" si="136"/>
        <v>3.5</v>
      </c>
      <c r="II6" s="842" t="str">
        <f t="shared" si="137"/>
        <v>3.5</v>
      </c>
      <c r="IJ6" s="846">
        <v>4</v>
      </c>
      <c r="IK6" s="844">
        <v>4</v>
      </c>
      <c r="IL6" s="767">
        <f t="shared" si="138"/>
        <v>20</v>
      </c>
      <c r="IM6" s="82">
        <f t="shared" si="139"/>
        <v>3.0750000000000002</v>
      </c>
      <c r="IN6" s="83" t="str">
        <f t="shared" si="140"/>
        <v>3.08</v>
      </c>
    </row>
    <row r="7" spans="1:249" ht="18.75" x14ac:dyDescent="0.3">
      <c r="A7" s="163">
        <v>8</v>
      </c>
      <c r="B7" s="293" t="s">
        <v>413</v>
      </c>
      <c r="C7" s="293" t="s">
        <v>403</v>
      </c>
      <c r="D7" s="616" t="s">
        <v>418</v>
      </c>
      <c r="E7" s="617" t="s">
        <v>49</v>
      </c>
      <c r="F7" s="276"/>
      <c r="G7" s="288" t="s">
        <v>432</v>
      </c>
      <c r="H7" s="276" t="s">
        <v>23</v>
      </c>
      <c r="I7" s="276" t="s">
        <v>231</v>
      </c>
      <c r="J7" s="146">
        <v>6.8</v>
      </c>
      <c r="K7" s="1" t="str">
        <f t="shared" si="9"/>
        <v>C+</v>
      </c>
      <c r="L7" s="2">
        <f t="shared" si="10"/>
        <v>2.5</v>
      </c>
      <c r="M7" s="170" t="str">
        <f t="shared" si="11"/>
        <v>2.5</v>
      </c>
      <c r="N7" s="197">
        <v>8</v>
      </c>
      <c r="O7" s="1" t="str">
        <f t="shared" si="12"/>
        <v>B+</v>
      </c>
      <c r="P7" s="2">
        <f t="shared" si="13"/>
        <v>3.5</v>
      </c>
      <c r="Q7" s="172" t="str">
        <f t="shared" si="14"/>
        <v>3.5</v>
      </c>
      <c r="R7" s="192">
        <v>6</v>
      </c>
      <c r="S7" s="55">
        <v>6</v>
      </c>
      <c r="T7" s="55"/>
      <c r="U7" s="28">
        <f t="shared" si="15"/>
        <v>6</v>
      </c>
      <c r="V7" s="29">
        <f t="shared" si="16"/>
        <v>6</v>
      </c>
      <c r="W7" s="325" t="str">
        <f t="shared" si="17"/>
        <v>6.0</v>
      </c>
      <c r="X7" s="30" t="str">
        <f t="shared" si="18"/>
        <v>C</v>
      </c>
      <c r="Y7" s="31">
        <f t="shared" si="19"/>
        <v>2</v>
      </c>
      <c r="Z7" s="31" t="str">
        <f t="shared" si="20"/>
        <v>2.0</v>
      </c>
      <c r="AA7" s="42">
        <v>4</v>
      </c>
      <c r="AB7" s="43">
        <v>4</v>
      </c>
      <c r="AC7" s="180">
        <v>8</v>
      </c>
      <c r="AD7" s="55">
        <v>6</v>
      </c>
      <c r="AE7" s="55"/>
      <c r="AF7" s="28">
        <f t="shared" si="21"/>
        <v>6.8</v>
      </c>
      <c r="AG7" s="29">
        <f t="shared" si="22"/>
        <v>6.8</v>
      </c>
      <c r="AH7" s="325" t="str">
        <f t="shared" si="23"/>
        <v>6.8</v>
      </c>
      <c r="AI7" s="30" t="str">
        <f t="shared" si="24"/>
        <v>C+</v>
      </c>
      <c r="AJ7" s="31">
        <f t="shared" si="25"/>
        <v>2.5</v>
      </c>
      <c r="AK7" s="31" t="str">
        <f t="shared" si="26"/>
        <v>2.5</v>
      </c>
      <c r="AL7" s="42">
        <v>2</v>
      </c>
      <c r="AM7" s="43">
        <v>2</v>
      </c>
      <c r="AN7" s="224">
        <v>6.7</v>
      </c>
      <c r="AO7" s="448">
        <v>5</v>
      </c>
      <c r="AP7" s="157"/>
      <c r="AQ7" s="225">
        <f t="shared" si="27"/>
        <v>5.7</v>
      </c>
      <c r="AR7" s="29">
        <f t="shared" si="28"/>
        <v>5.7</v>
      </c>
      <c r="AS7" s="325" t="str">
        <f t="shared" si="29"/>
        <v>5.7</v>
      </c>
      <c r="AT7" s="227" t="str">
        <f t="shared" si="30"/>
        <v>C</v>
      </c>
      <c r="AU7" s="226">
        <f t="shared" si="31"/>
        <v>2</v>
      </c>
      <c r="AV7" s="226" t="str">
        <f t="shared" si="32"/>
        <v>2.0</v>
      </c>
      <c r="AW7" s="157">
        <v>2</v>
      </c>
      <c r="AX7" s="43">
        <v>2</v>
      </c>
      <c r="AY7" s="309">
        <v>7</v>
      </c>
      <c r="AZ7" s="65">
        <v>3</v>
      </c>
      <c r="BA7" s="65"/>
      <c r="BB7" s="225">
        <f t="shared" si="33"/>
        <v>4.5999999999999996</v>
      </c>
      <c r="BC7" s="29">
        <f t="shared" si="34"/>
        <v>4.5999999999999996</v>
      </c>
      <c r="BD7" s="325" t="str">
        <f t="shared" si="35"/>
        <v>4.6</v>
      </c>
      <c r="BE7" s="227" t="str">
        <f t="shared" si="36"/>
        <v>D</v>
      </c>
      <c r="BF7" s="226">
        <f t="shared" si="37"/>
        <v>1</v>
      </c>
      <c r="BG7" s="226" t="str">
        <f t="shared" si="38"/>
        <v>1.0</v>
      </c>
      <c r="BH7" s="42">
        <v>1</v>
      </c>
      <c r="BI7" s="43">
        <v>1</v>
      </c>
      <c r="BJ7" s="188">
        <v>7.8</v>
      </c>
      <c r="BK7" s="68">
        <v>7</v>
      </c>
      <c r="BL7" s="68"/>
      <c r="BM7" s="225">
        <f t="shared" si="39"/>
        <v>7.3</v>
      </c>
      <c r="BN7" s="226">
        <f t="shared" si="40"/>
        <v>7.3</v>
      </c>
      <c r="BO7" s="342" t="str">
        <f t="shared" si="41"/>
        <v>7.3</v>
      </c>
      <c r="BP7" s="227" t="str">
        <f t="shared" si="0"/>
        <v>B</v>
      </c>
      <c r="BQ7" s="226">
        <f t="shared" si="1"/>
        <v>3</v>
      </c>
      <c r="BR7" s="226" t="str">
        <f t="shared" si="2"/>
        <v>3.0</v>
      </c>
      <c r="BS7" s="157">
        <v>3</v>
      </c>
      <c r="BT7" s="43">
        <v>3</v>
      </c>
      <c r="BU7" s="48">
        <v>5.6</v>
      </c>
      <c r="BV7" s="70">
        <v>7</v>
      </c>
      <c r="BW7" s="70"/>
      <c r="BX7" s="225">
        <f t="shared" si="42"/>
        <v>6.4</v>
      </c>
      <c r="BY7" s="29">
        <f t="shared" si="43"/>
        <v>6.4</v>
      </c>
      <c r="BZ7" s="325" t="str">
        <f t="shared" si="44"/>
        <v>6.4</v>
      </c>
      <c r="CA7" s="227" t="str">
        <f t="shared" si="45"/>
        <v>C</v>
      </c>
      <c r="CB7" s="226">
        <f t="shared" si="46"/>
        <v>2</v>
      </c>
      <c r="CC7" s="226" t="str">
        <f t="shared" si="47"/>
        <v>2.0</v>
      </c>
      <c r="CD7" s="157">
        <v>3</v>
      </c>
      <c r="CE7" s="43">
        <v>3</v>
      </c>
      <c r="CF7" s="84">
        <f t="shared" si="48"/>
        <v>15</v>
      </c>
      <c r="CG7" s="87">
        <f t="shared" si="49"/>
        <v>2.2000000000000002</v>
      </c>
      <c r="CH7" s="88" t="str">
        <f t="shared" si="50"/>
        <v>2.20</v>
      </c>
      <c r="CI7" s="64" t="str">
        <f t="shared" si="51"/>
        <v>Lên lớp</v>
      </c>
      <c r="CJ7" s="128">
        <f t="shared" si="52"/>
        <v>15</v>
      </c>
      <c r="CK7" s="129">
        <f t="shared" si="53"/>
        <v>2.2000000000000002</v>
      </c>
      <c r="CL7" s="64" t="str">
        <f t="shared" si="54"/>
        <v>Lên lớp</v>
      </c>
      <c r="CM7" s="153"/>
      <c r="CN7" s="48">
        <v>5.7</v>
      </c>
      <c r="CO7" s="55">
        <v>6</v>
      </c>
      <c r="CP7" s="55"/>
      <c r="CQ7" s="28">
        <f t="shared" si="55"/>
        <v>5.9</v>
      </c>
      <c r="CR7" s="29">
        <f t="shared" si="56"/>
        <v>5.9</v>
      </c>
      <c r="CS7" s="501" t="str">
        <f t="shared" si="57"/>
        <v>5.9</v>
      </c>
      <c r="CT7" s="30" t="str">
        <f t="shared" si="3"/>
        <v>C</v>
      </c>
      <c r="CU7" s="31">
        <f t="shared" si="4"/>
        <v>2</v>
      </c>
      <c r="CV7" s="31" t="str">
        <f t="shared" si="5"/>
        <v>2.0</v>
      </c>
      <c r="CW7" s="42">
        <v>4</v>
      </c>
      <c r="CX7" s="43">
        <v>4</v>
      </c>
      <c r="CY7" s="192">
        <v>7.6</v>
      </c>
      <c r="CZ7" s="70">
        <v>8</v>
      </c>
      <c r="DA7" s="70"/>
      <c r="DB7" s="28">
        <f t="shared" si="58"/>
        <v>7.8</v>
      </c>
      <c r="DC7" s="29">
        <f t="shared" si="59"/>
        <v>7.8</v>
      </c>
      <c r="DD7" s="501" t="str">
        <f t="shared" si="60"/>
        <v>7.8</v>
      </c>
      <c r="DE7" s="30" t="str">
        <f t="shared" si="6"/>
        <v>B</v>
      </c>
      <c r="DF7" s="31">
        <f t="shared" si="7"/>
        <v>3</v>
      </c>
      <c r="DG7" s="31" t="str">
        <f t="shared" si="8"/>
        <v>3.0</v>
      </c>
      <c r="DH7" s="42">
        <v>2</v>
      </c>
      <c r="DI7" s="43">
        <v>2</v>
      </c>
      <c r="DJ7" s="48">
        <v>6.4</v>
      </c>
      <c r="DK7" s="70">
        <v>6</v>
      </c>
      <c r="DL7" s="602"/>
      <c r="DM7" s="28">
        <f t="shared" si="61"/>
        <v>6.2</v>
      </c>
      <c r="DN7" s="29">
        <f t="shared" si="62"/>
        <v>6.2</v>
      </c>
      <c r="DO7" s="501" t="str">
        <f t="shared" si="63"/>
        <v>6.2</v>
      </c>
      <c r="DP7" s="30" t="str">
        <f t="shared" si="64"/>
        <v>C</v>
      </c>
      <c r="DQ7" s="31">
        <f t="shared" si="65"/>
        <v>2</v>
      </c>
      <c r="DR7" s="31" t="str">
        <f t="shared" si="66"/>
        <v>2.0</v>
      </c>
      <c r="DS7" s="42">
        <v>2</v>
      </c>
      <c r="DT7" s="43">
        <v>2</v>
      </c>
      <c r="DU7" s="48">
        <v>5.4</v>
      </c>
      <c r="DV7" s="70">
        <v>4</v>
      </c>
      <c r="DW7" s="70"/>
      <c r="DX7" s="28">
        <f t="shared" si="67"/>
        <v>4.5999999999999996</v>
      </c>
      <c r="DY7" s="29">
        <f t="shared" si="68"/>
        <v>4.5999999999999996</v>
      </c>
      <c r="DZ7" s="501" t="str">
        <f t="shared" si="69"/>
        <v>4.6</v>
      </c>
      <c r="EA7" s="30" t="str">
        <f t="shared" si="70"/>
        <v>D</v>
      </c>
      <c r="EB7" s="31">
        <f t="shared" si="71"/>
        <v>1</v>
      </c>
      <c r="EC7" s="31" t="str">
        <f t="shared" si="72"/>
        <v>1.0</v>
      </c>
      <c r="ED7" s="42">
        <v>2</v>
      </c>
      <c r="EE7" s="43">
        <v>2</v>
      </c>
      <c r="EF7" s="486">
        <v>6</v>
      </c>
      <c r="EG7" s="55">
        <v>6</v>
      </c>
      <c r="EH7" s="37"/>
      <c r="EI7" s="28">
        <f t="shared" si="73"/>
        <v>6</v>
      </c>
      <c r="EJ7" s="29">
        <f t="shared" si="74"/>
        <v>6</v>
      </c>
      <c r="EK7" s="501" t="str">
        <f t="shared" si="75"/>
        <v>6.0</v>
      </c>
      <c r="EL7" s="30" t="str">
        <f t="shared" si="76"/>
        <v>C</v>
      </c>
      <c r="EM7" s="31">
        <f t="shared" si="77"/>
        <v>2</v>
      </c>
      <c r="EN7" s="31" t="str">
        <f t="shared" si="78"/>
        <v>2.0</v>
      </c>
      <c r="EO7" s="42">
        <v>3</v>
      </c>
      <c r="EP7" s="43">
        <v>3</v>
      </c>
      <c r="EQ7" s="48">
        <v>6.3</v>
      </c>
      <c r="ER7" s="55">
        <v>5</v>
      </c>
      <c r="ES7" s="55"/>
      <c r="ET7" s="28">
        <f t="shared" si="79"/>
        <v>5.5</v>
      </c>
      <c r="EU7" s="29">
        <f t="shared" si="80"/>
        <v>5.5</v>
      </c>
      <c r="EV7" s="501" t="str">
        <f t="shared" si="81"/>
        <v>5.5</v>
      </c>
      <c r="EW7" s="30" t="str">
        <f t="shared" si="82"/>
        <v>C</v>
      </c>
      <c r="EX7" s="31">
        <f t="shared" si="83"/>
        <v>2</v>
      </c>
      <c r="EY7" s="31" t="str">
        <f t="shared" si="84"/>
        <v>2.0</v>
      </c>
      <c r="EZ7" s="42">
        <v>3</v>
      </c>
      <c r="FA7" s="43">
        <v>3</v>
      </c>
      <c r="FB7" s="48">
        <v>5.7</v>
      </c>
      <c r="FC7" s="70">
        <v>5</v>
      </c>
      <c r="FD7" s="602"/>
      <c r="FE7" s="28">
        <f t="shared" si="85"/>
        <v>5.3</v>
      </c>
      <c r="FF7" s="29">
        <f t="shared" si="86"/>
        <v>5.3</v>
      </c>
      <c r="FG7" s="501" t="str">
        <f t="shared" si="87"/>
        <v>5.3</v>
      </c>
      <c r="FH7" s="30" t="str">
        <f t="shared" si="88"/>
        <v>D+</v>
      </c>
      <c r="FI7" s="31">
        <f t="shared" si="89"/>
        <v>1.5</v>
      </c>
      <c r="FJ7" s="31" t="str">
        <f t="shared" si="90"/>
        <v>1.5</v>
      </c>
      <c r="FK7" s="42">
        <v>2</v>
      </c>
      <c r="FL7" s="402">
        <v>2</v>
      </c>
      <c r="FM7" s="694">
        <f t="shared" si="91"/>
        <v>18</v>
      </c>
      <c r="FN7" s="695">
        <f t="shared" si="92"/>
        <v>1.9444444444444444</v>
      </c>
      <c r="FO7" s="696" t="str">
        <f t="shared" si="93"/>
        <v>1.94</v>
      </c>
      <c r="FP7" s="697" t="str">
        <f t="shared" si="94"/>
        <v>Lên lớp</v>
      </c>
      <c r="FQ7" s="698">
        <f t="shared" si="95"/>
        <v>33</v>
      </c>
      <c r="FR7" s="695">
        <f t="shared" si="96"/>
        <v>2.0606060606060606</v>
      </c>
      <c r="FS7" s="696" t="str">
        <f t="shared" si="97"/>
        <v>2.06</v>
      </c>
      <c r="FT7" s="699">
        <f t="shared" si="98"/>
        <v>33</v>
      </c>
      <c r="FU7" s="700">
        <f t="shared" si="99"/>
        <v>6.0787878787878782</v>
      </c>
      <c r="FV7" s="701">
        <f t="shared" si="100"/>
        <v>2.0606060606060606</v>
      </c>
      <c r="FW7" s="738" t="str">
        <f t="shared" si="101"/>
        <v>Lên lớp</v>
      </c>
      <c r="FX7" s="970">
        <v>5.4</v>
      </c>
      <c r="FY7" s="164">
        <v>6</v>
      </c>
      <c r="FZ7" s="37"/>
      <c r="GA7" s="827">
        <f t="shared" si="102"/>
        <v>5.8</v>
      </c>
      <c r="GB7" s="839">
        <f t="shared" si="103"/>
        <v>5.8</v>
      </c>
      <c r="GC7" s="845" t="str">
        <f t="shared" si="104"/>
        <v>5.8</v>
      </c>
      <c r="GD7" s="841" t="str">
        <f t="shared" si="105"/>
        <v>C</v>
      </c>
      <c r="GE7" s="842">
        <f t="shared" si="106"/>
        <v>2</v>
      </c>
      <c r="GF7" s="842" t="str">
        <f t="shared" si="107"/>
        <v>2.0</v>
      </c>
      <c r="GG7" s="846">
        <v>3</v>
      </c>
      <c r="GH7" s="844">
        <v>3</v>
      </c>
      <c r="GI7" s="865">
        <v>5</v>
      </c>
      <c r="GJ7" s="908">
        <v>5</v>
      </c>
      <c r="GK7" s="37"/>
      <c r="GL7" s="827">
        <f t="shared" si="108"/>
        <v>5</v>
      </c>
      <c r="GM7" s="839">
        <f t="shared" si="109"/>
        <v>5</v>
      </c>
      <c r="GN7" s="845" t="str">
        <f t="shared" si="110"/>
        <v>5.0</v>
      </c>
      <c r="GO7" s="841" t="str">
        <f t="shared" si="111"/>
        <v>D+</v>
      </c>
      <c r="GP7" s="842">
        <f t="shared" si="112"/>
        <v>1.5</v>
      </c>
      <c r="GQ7" s="842" t="str">
        <f t="shared" si="113"/>
        <v>1.5</v>
      </c>
      <c r="GR7" s="846">
        <v>3</v>
      </c>
      <c r="GS7" s="844">
        <v>3</v>
      </c>
      <c r="GT7" s="865">
        <v>5</v>
      </c>
      <c r="GU7" s="908">
        <v>1</v>
      </c>
      <c r="GV7" s="908">
        <v>5</v>
      </c>
      <c r="GW7" s="827">
        <f t="shared" si="114"/>
        <v>2.6</v>
      </c>
      <c r="GX7" s="839">
        <f t="shared" si="115"/>
        <v>5</v>
      </c>
      <c r="GY7" s="845" t="str">
        <f t="shared" si="116"/>
        <v>5.0</v>
      </c>
      <c r="GZ7" s="841" t="str">
        <f t="shared" si="117"/>
        <v>D+</v>
      </c>
      <c r="HA7" s="842">
        <f t="shared" si="118"/>
        <v>1.5</v>
      </c>
      <c r="HB7" s="842" t="str">
        <f t="shared" si="119"/>
        <v>1.5</v>
      </c>
      <c r="HC7" s="846">
        <v>3</v>
      </c>
      <c r="HD7" s="844">
        <v>3</v>
      </c>
      <c r="HE7" s="951">
        <v>3.6</v>
      </c>
      <c r="HF7" s="1047"/>
      <c r="HG7" s="736"/>
      <c r="HH7" s="827">
        <f t="shared" si="120"/>
        <v>1.4</v>
      </c>
      <c r="HI7" s="839">
        <f t="shared" si="121"/>
        <v>1.4</v>
      </c>
      <c r="HJ7" s="845" t="str">
        <f t="shared" si="122"/>
        <v>1.4</v>
      </c>
      <c r="HK7" s="841" t="str">
        <f t="shared" si="123"/>
        <v>F</v>
      </c>
      <c r="HL7" s="842">
        <f t="shared" si="124"/>
        <v>0</v>
      </c>
      <c r="HM7" s="842" t="str">
        <f t="shared" si="125"/>
        <v>0.0</v>
      </c>
      <c r="HN7" s="846">
        <v>2</v>
      </c>
      <c r="HO7" s="844"/>
      <c r="HP7" s="867">
        <v>5</v>
      </c>
      <c r="HQ7" s="958">
        <v>5</v>
      </c>
      <c r="HR7" s="37"/>
      <c r="HS7" s="28">
        <f t="shared" si="126"/>
        <v>5</v>
      </c>
      <c r="HT7" s="29">
        <f t="shared" si="127"/>
        <v>5</v>
      </c>
      <c r="HU7" s="501" t="str">
        <f t="shared" si="128"/>
        <v>5.0</v>
      </c>
      <c r="HV7" s="30" t="str">
        <f t="shared" si="129"/>
        <v>D+</v>
      </c>
      <c r="HW7" s="31">
        <f t="shared" si="130"/>
        <v>1.5</v>
      </c>
      <c r="HX7" s="31" t="str">
        <f t="shared" si="131"/>
        <v>1.5</v>
      </c>
      <c r="HY7" s="42">
        <v>5</v>
      </c>
      <c r="HZ7" s="43">
        <v>5</v>
      </c>
      <c r="IA7" s="867">
        <v>5.7</v>
      </c>
      <c r="IB7" s="1053">
        <v>6</v>
      </c>
      <c r="IC7" s="736"/>
      <c r="ID7" s="827">
        <f t="shared" si="132"/>
        <v>5.9</v>
      </c>
      <c r="IE7" s="839">
        <f t="shared" si="133"/>
        <v>5.9</v>
      </c>
      <c r="IF7" s="845" t="str">
        <f t="shared" si="134"/>
        <v>5.9</v>
      </c>
      <c r="IG7" s="841" t="str">
        <f t="shared" si="135"/>
        <v>C</v>
      </c>
      <c r="IH7" s="842">
        <f t="shared" si="136"/>
        <v>2</v>
      </c>
      <c r="II7" s="842" t="str">
        <f t="shared" si="137"/>
        <v>2.0</v>
      </c>
      <c r="IJ7" s="846">
        <v>4</v>
      </c>
      <c r="IK7" s="844">
        <v>4</v>
      </c>
      <c r="IL7" s="767">
        <f t="shared" si="138"/>
        <v>20</v>
      </c>
      <c r="IM7" s="82">
        <f t="shared" si="139"/>
        <v>1.5249999999999999</v>
      </c>
      <c r="IN7" s="83" t="str">
        <f t="shared" si="140"/>
        <v>1.53</v>
      </c>
    </row>
    <row r="8" spans="1:249" ht="18.75" x14ac:dyDescent="0.3">
      <c r="A8" s="163">
        <v>9</v>
      </c>
      <c r="B8" s="293" t="s">
        <v>413</v>
      </c>
      <c r="C8" s="293" t="s">
        <v>404</v>
      </c>
      <c r="D8" s="286" t="s">
        <v>419</v>
      </c>
      <c r="E8" s="287" t="s">
        <v>49</v>
      </c>
      <c r="F8" s="276"/>
      <c r="G8" s="288" t="s">
        <v>433</v>
      </c>
      <c r="H8" s="276" t="s">
        <v>23</v>
      </c>
      <c r="I8" s="276" t="s">
        <v>230</v>
      </c>
      <c r="J8" s="146">
        <v>6.4</v>
      </c>
      <c r="K8" s="1" t="str">
        <f t="shared" si="9"/>
        <v>C</v>
      </c>
      <c r="L8" s="2">
        <f t="shared" si="10"/>
        <v>2</v>
      </c>
      <c r="M8" s="170" t="str">
        <f t="shared" si="11"/>
        <v>2.0</v>
      </c>
      <c r="N8" s="197">
        <v>7.3</v>
      </c>
      <c r="O8" s="1" t="str">
        <f t="shared" si="12"/>
        <v>B</v>
      </c>
      <c r="P8" s="2">
        <f t="shared" si="13"/>
        <v>3</v>
      </c>
      <c r="Q8" s="172" t="str">
        <f t="shared" si="14"/>
        <v>3.0</v>
      </c>
      <c r="R8" s="192">
        <v>7.2</v>
      </c>
      <c r="S8" s="55">
        <v>7</v>
      </c>
      <c r="T8" s="55"/>
      <c r="U8" s="28">
        <f t="shared" si="15"/>
        <v>7.1</v>
      </c>
      <c r="V8" s="29">
        <f t="shared" si="16"/>
        <v>7.1</v>
      </c>
      <c r="W8" s="325" t="str">
        <f t="shared" si="17"/>
        <v>7.1</v>
      </c>
      <c r="X8" s="30" t="str">
        <f t="shared" si="18"/>
        <v>B</v>
      </c>
      <c r="Y8" s="31">
        <f t="shared" si="19"/>
        <v>3</v>
      </c>
      <c r="Z8" s="31" t="str">
        <f t="shared" si="20"/>
        <v>3.0</v>
      </c>
      <c r="AA8" s="42">
        <v>4</v>
      </c>
      <c r="AB8" s="43">
        <v>4</v>
      </c>
      <c r="AC8" s="180">
        <v>8</v>
      </c>
      <c r="AD8" s="55">
        <v>6</v>
      </c>
      <c r="AE8" s="55"/>
      <c r="AF8" s="28">
        <f t="shared" si="21"/>
        <v>6.8</v>
      </c>
      <c r="AG8" s="29">
        <f t="shared" si="22"/>
        <v>6.8</v>
      </c>
      <c r="AH8" s="325" t="str">
        <f t="shared" si="23"/>
        <v>6.8</v>
      </c>
      <c r="AI8" s="30" t="str">
        <f t="shared" si="24"/>
        <v>C+</v>
      </c>
      <c r="AJ8" s="31">
        <f t="shared" si="25"/>
        <v>2.5</v>
      </c>
      <c r="AK8" s="31" t="str">
        <f t="shared" si="26"/>
        <v>2.5</v>
      </c>
      <c r="AL8" s="42">
        <v>2</v>
      </c>
      <c r="AM8" s="43">
        <v>2</v>
      </c>
      <c r="AN8" s="224">
        <v>6</v>
      </c>
      <c r="AO8" s="448">
        <v>7</v>
      </c>
      <c r="AP8" s="157"/>
      <c r="AQ8" s="225">
        <f t="shared" si="27"/>
        <v>6.6</v>
      </c>
      <c r="AR8" s="29">
        <f t="shared" si="28"/>
        <v>6.6</v>
      </c>
      <c r="AS8" s="325" t="str">
        <f t="shared" si="29"/>
        <v>6.6</v>
      </c>
      <c r="AT8" s="227" t="str">
        <f t="shared" si="30"/>
        <v>C+</v>
      </c>
      <c r="AU8" s="226">
        <f t="shared" si="31"/>
        <v>2.5</v>
      </c>
      <c r="AV8" s="226" t="str">
        <f t="shared" si="32"/>
        <v>2.5</v>
      </c>
      <c r="AW8" s="157">
        <v>2</v>
      </c>
      <c r="AX8" s="43">
        <v>2</v>
      </c>
      <c r="AY8" s="309">
        <v>7</v>
      </c>
      <c r="AZ8" s="65">
        <v>6</v>
      </c>
      <c r="BA8" s="65"/>
      <c r="BB8" s="225">
        <f t="shared" si="33"/>
        <v>6.4</v>
      </c>
      <c r="BC8" s="29">
        <f t="shared" si="34"/>
        <v>6.4</v>
      </c>
      <c r="BD8" s="325" t="str">
        <f t="shared" si="35"/>
        <v>6.4</v>
      </c>
      <c r="BE8" s="227" t="str">
        <f t="shared" si="36"/>
        <v>C</v>
      </c>
      <c r="BF8" s="226">
        <f t="shared" si="37"/>
        <v>2</v>
      </c>
      <c r="BG8" s="226" t="str">
        <f t="shared" si="38"/>
        <v>2.0</v>
      </c>
      <c r="BH8" s="42">
        <v>1</v>
      </c>
      <c r="BI8" s="43">
        <v>1</v>
      </c>
      <c r="BJ8" s="188">
        <v>8.1999999999999993</v>
      </c>
      <c r="BK8" s="68">
        <v>8</v>
      </c>
      <c r="BL8" s="68"/>
      <c r="BM8" s="225">
        <f t="shared" si="39"/>
        <v>8.1</v>
      </c>
      <c r="BN8" s="226">
        <f t="shared" si="40"/>
        <v>8.1</v>
      </c>
      <c r="BO8" s="342" t="str">
        <f t="shared" si="41"/>
        <v>8.1</v>
      </c>
      <c r="BP8" s="227" t="str">
        <f t="shared" si="0"/>
        <v>B+</v>
      </c>
      <c r="BQ8" s="226">
        <f t="shared" si="1"/>
        <v>3.5</v>
      </c>
      <c r="BR8" s="226" t="str">
        <f t="shared" si="2"/>
        <v>3.5</v>
      </c>
      <c r="BS8" s="157">
        <v>3</v>
      </c>
      <c r="BT8" s="43">
        <v>3</v>
      </c>
      <c r="BU8" s="48">
        <v>5.2</v>
      </c>
      <c r="BV8" s="70">
        <v>3</v>
      </c>
      <c r="BW8" s="70">
        <v>5</v>
      </c>
      <c r="BX8" s="225">
        <f t="shared" si="42"/>
        <v>3.9</v>
      </c>
      <c r="BY8" s="29">
        <f t="shared" si="43"/>
        <v>5.0999999999999996</v>
      </c>
      <c r="BZ8" s="325" t="str">
        <f t="shared" si="44"/>
        <v>5.1</v>
      </c>
      <c r="CA8" s="227" t="str">
        <f t="shared" si="45"/>
        <v>D+</v>
      </c>
      <c r="CB8" s="226">
        <f t="shared" si="46"/>
        <v>1.5</v>
      </c>
      <c r="CC8" s="226" t="str">
        <f t="shared" si="47"/>
        <v>1.5</v>
      </c>
      <c r="CD8" s="157">
        <v>3</v>
      </c>
      <c r="CE8" s="43">
        <v>3</v>
      </c>
      <c r="CF8" s="84">
        <f t="shared" si="48"/>
        <v>15</v>
      </c>
      <c r="CG8" s="87">
        <f t="shared" si="49"/>
        <v>2.6</v>
      </c>
      <c r="CH8" s="88" t="str">
        <f t="shared" si="50"/>
        <v>2.60</v>
      </c>
      <c r="CI8" s="64" t="str">
        <f t="shared" si="51"/>
        <v>Lên lớp</v>
      </c>
      <c r="CJ8" s="128">
        <f t="shared" si="52"/>
        <v>15</v>
      </c>
      <c r="CK8" s="129">
        <f t="shared" si="53"/>
        <v>2.6</v>
      </c>
      <c r="CL8" s="64" t="str">
        <f t="shared" si="54"/>
        <v>Lên lớp</v>
      </c>
      <c r="CM8" s="153"/>
      <c r="CN8" s="48">
        <v>5</v>
      </c>
      <c r="CO8" s="55">
        <v>6</v>
      </c>
      <c r="CP8" s="55"/>
      <c r="CQ8" s="28">
        <f t="shared" si="55"/>
        <v>5.6</v>
      </c>
      <c r="CR8" s="29">
        <f t="shared" si="56"/>
        <v>5.6</v>
      </c>
      <c r="CS8" s="501" t="str">
        <f t="shared" si="57"/>
        <v>5.6</v>
      </c>
      <c r="CT8" s="30" t="str">
        <f t="shared" si="3"/>
        <v>C</v>
      </c>
      <c r="CU8" s="31">
        <f t="shared" si="4"/>
        <v>2</v>
      </c>
      <c r="CV8" s="31" t="str">
        <f t="shared" si="5"/>
        <v>2.0</v>
      </c>
      <c r="CW8" s="42">
        <v>4</v>
      </c>
      <c r="CX8" s="43">
        <v>4</v>
      </c>
      <c r="CY8" s="192">
        <v>6.8</v>
      </c>
      <c r="CZ8" s="70">
        <v>7</v>
      </c>
      <c r="DA8" s="70"/>
      <c r="DB8" s="28">
        <f t="shared" si="58"/>
        <v>6.9</v>
      </c>
      <c r="DC8" s="29">
        <f t="shared" si="59"/>
        <v>6.9</v>
      </c>
      <c r="DD8" s="501" t="str">
        <f t="shared" si="60"/>
        <v>6.9</v>
      </c>
      <c r="DE8" s="30" t="str">
        <f t="shared" si="6"/>
        <v>C+</v>
      </c>
      <c r="DF8" s="31">
        <f t="shared" si="7"/>
        <v>2.5</v>
      </c>
      <c r="DG8" s="31" t="str">
        <f t="shared" si="8"/>
        <v>2.5</v>
      </c>
      <c r="DH8" s="42">
        <v>2</v>
      </c>
      <c r="DI8" s="43">
        <v>2</v>
      </c>
      <c r="DJ8" s="788">
        <v>7.8</v>
      </c>
      <c r="DK8" s="787">
        <v>8</v>
      </c>
      <c r="DL8" s="1118"/>
      <c r="DM8" s="707">
        <f t="shared" si="61"/>
        <v>7.9</v>
      </c>
      <c r="DN8" s="708">
        <f t="shared" si="62"/>
        <v>7.9</v>
      </c>
      <c r="DO8" s="501" t="str">
        <f t="shared" si="63"/>
        <v>7.9</v>
      </c>
      <c r="DP8" s="30" t="str">
        <f t="shared" si="64"/>
        <v>B</v>
      </c>
      <c r="DQ8" s="31">
        <f t="shared" si="65"/>
        <v>3</v>
      </c>
      <c r="DR8" s="31" t="str">
        <f t="shared" si="66"/>
        <v>3.0</v>
      </c>
      <c r="DS8" s="42">
        <v>2</v>
      </c>
      <c r="DT8" s="43">
        <v>2</v>
      </c>
      <c r="DU8" s="48">
        <v>6.1</v>
      </c>
      <c r="DV8" s="70">
        <v>1</v>
      </c>
      <c r="DW8" s="70">
        <v>6</v>
      </c>
      <c r="DX8" s="28">
        <f t="shared" si="67"/>
        <v>3</v>
      </c>
      <c r="DY8" s="29">
        <f t="shared" si="68"/>
        <v>6</v>
      </c>
      <c r="DZ8" s="501" t="str">
        <f t="shared" si="69"/>
        <v>6.0</v>
      </c>
      <c r="EA8" s="30" t="str">
        <f t="shared" si="70"/>
        <v>C</v>
      </c>
      <c r="EB8" s="31">
        <f t="shared" si="71"/>
        <v>2</v>
      </c>
      <c r="EC8" s="31" t="str">
        <f t="shared" si="72"/>
        <v>2.0</v>
      </c>
      <c r="ED8" s="42">
        <v>2</v>
      </c>
      <c r="EE8" s="43">
        <v>2</v>
      </c>
      <c r="EF8" s="486">
        <v>6.6</v>
      </c>
      <c r="EG8" s="55">
        <v>8</v>
      </c>
      <c r="EH8" s="37"/>
      <c r="EI8" s="28">
        <f t="shared" si="73"/>
        <v>7.4</v>
      </c>
      <c r="EJ8" s="29">
        <f t="shared" si="74"/>
        <v>7.4</v>
      </c>
      <c r="EK8" s="501" t="str">
        <f t="shared" si="75"/>
        <v>7.4</v>
      </c>
      <c r="EL8" s="30" t="str">
        <f t="shared" si="76"/>
        <v>B</v>
      </c>
      <c r="EM8" s="31">
        <f t="shared" si="77"/>
        <v>3</v>
      </c>
      <c r="EN8" s="31" t="str">
        <f t="shared" si="78"/>
        <v>3.0</v>
      </c>
      <c r="EO8" s="42">
        <v>3</v>
      </c>
      <c r="EP8" s="43">
        <v>3</v>
      </c>
      <c r="EQ8" s="48">
        <v>5</v>
      </c>
      <c r="ER8" s="55">
        <v>5</v>
      </c>
      <c r="ES8" s="55"/>
      <c r="ET8" s="28">
        <f t="shared" si="79"/>
        <v>5</v>
      </c>
      <c r="EU8" s="29">
        <f t="shared" si="80"/>
        <v>5</v>
      </c>
      <c r="EV8" s="501" t="str">
        <f t="shared" si="81"/>
        <v>5.0</v>
      </c>
      <c r="EW8" s="30" t="str">
        <f t="shared" si="82"/>
        <v>D+</v>
      </c>
      <c r="EX8" s="31">
        <f t="shared" si="83"/>
        <v>1.5</v>
      </c>
      <c r="EY8" s="31" t="str">
        <f t="shared" si="84"/>
        <v>1.5</v>
      </c>
      <c r="EZ8" s="42">
        <v>3</v>
      </c>
      <c r="FA8" s="43">
        <v>3</v>
      </c>
      <c r="FB8" s="48">
        <v>5.7</v>
      </c>
      <c r="FC8" s="70">
        <v>5</v>
      </c>
      <c r="FD8" s="602"/>
      <c r="FE8" s="28">
        <f t="shared" si="85"/>
        <v>5.3</v>
      </c>
      <c r="FF8" s="29">
        <f t="shared" si="86"/>
        <v>5.3</v>
      </c>
      <c r="FG8" s="501" t="str">
        <f t="shared" si="87"/>
        <v>5.3</v>
      </c>
      <c r="FH8" s="30" t="str">
        <f t="shared" si="88"/>
        <v>D+</v>
      </c>
      <c r="FI8" s="31">
        <f t="shared" si="89"/>
        <v>1.5</v>
      </c>
      <c r="FJ8" s="31" t="str">
        <f t="shared" si="90"/>
        <v>1.5</v>
      </c>
      <c r="FK8" s="42">
        <v>2</v>
      </c>
      <c r="FL8" s="402">
        <v>2</v>
      </c>
      <c r="FM8" s="694">
        <f t="shared" si="91"/>
        <v>18</v>
      </c>
      <c r="FN8" s="695">
        <f t="shared" si="92"/>
        <v>2.1944444444444446</v>
      </c>
      <c r="FO8" s="696" t="str">
        <f t="shared" si="93"/>
        <v>2.19</v>
      </c>
      <c r="FP8" s="697" t="str">
        <f t="shared" si="94"/>
        <v>Lên lớp</v>
      </c>
      <c r="FQ8" s="698">
        <f t="shared" si="95"/>
        <v>33</v>
      </c>
      <c r="FR8" s="695">
        <f t="shared" si="96"/>
        <v>2.3787878787878789</v>
      </c>
      <c r="FS8" s="696" t="str">
        <f t="shared" si="97"/>
        <v>2.38</v>
      </c>
      <c r="FT8" s="699">
        <f t="shared" si="98"/>
        <v>33</v>
      </c>
      <c r="FU8" s="700">
        <f t="shared" si="99"/>
        <v>6.4545454545454541</v>
      </c>
      <c r="FV8" s="701">
        <f t="shared" si="100"/>
        <v>2.3787878787878789</v>
      </c>
      <c r="FW8" s="738" t="str">
        <f t="shared" si="101"/>
        <v>Lên lớp</v>
      </c>
      <c r="FX8" s="970">
        <v>5.8</v>
      </c>
      <c r="FY8" s="164">
        <v>6</v>
      </c>
      <c r="FZ8" s="37"/>
      <c r="GA8" s="827">
        <f t="shared" si="102"/>
        <v>5.9</v>
      </c>
      <c r="GB8" s="839">
        <f t="shared" si="103"/>
        <v>5.9</v>
      </c>
      <c r="GC8" s="845" t="str">
        <f t="shared" si="104"/>
        <v>5.9</v>
      </c>
      <c r="GD8" s="841" t="str">
        <f t="shared" si="105"/>
        <v>C</v>
      </c>
      <c r="GE8" s="842">
        <f t="shared" si="106"/>
        <v>2</v>
      </c>
      <c r="GF8" s="842" t="str">
        <f t="shared" si="107"/>
        <v>2.0</v>
      </c>
      <c r="GG8" s="846">
        <v>3</v>
      </c>
      <c r="GH8" s="844">
        <v>3</v>
      </c>
      <c r="GI8" s="865">
        <v>6.1</v>
      </c>
      <c r="GJ8" s="908">
        <v>5</v>
      </c>
      <c r="GK8" s="37"/>
      <c r="GL8" s="827">
        <f t="shared" si="108"/>
        <v>5.4</v>
      </c>
      <c r="GM8" s="839">
        <f t="shared" si="109"/>
        <v>5.4</v>
      </c>
      <c r="GN8" s="845" t="str">
        <f t="shared" si="110"/>
        <v>5.4</v>
      </c>
      <c r="GO8" s="841" t="str">
        <f t="shared" si="111"/>
        <v>D+</v>
      </c>
      <c r="GP8" s="842">
        <f t="shared" si="112"/>
        <v>1.5</v>
      </c>
      <c r="GQ8" s="842" t="str">
        <f t="shared" si="113"/>
        <v>1.5</v>
      </c>
      <c r="GR8" s="846">
        <v>3</v>
      </c>
      <c r="GS8" s="844">
        <v>3</v>
      </c>
      <c r="GT8" s="865">
        <v>5.7</v>
      </c>
      <c r="GU8" s="908">
        <v>6</v>
      </c>
      <c r="GV8" s="37"/>
      <c r="GW8" s="827">
        <f t="shared" si="114"/>
        <v>5.9</v>
      </c>
      <c r="GX8" s="839">
        <f t="shared" si="115"/>
        <v>5.9</v>
      </c>
      <c r="GY8" s="845" t="str">
        <f t="shared" si="116"/>
        <v>5.9</v>
      </c>
      <c r="GZ8" s="841" t="str">
        <f t="shared" si="117"/>
        <v>C</v>
      </c>
      <c r="HA8" s="842">
        <f t="shared" si="118"/>
        <v>2</v>
      </c>
      <c r="HB8" s="842" t="str">
        <f t="shared" si="119"/>
        <v>2.0</v>
      </c>
      <c r="HC8" s="846">
        <v>3</v>
      </c>
      <c r="HD8" s="844">
        <v>3</v>
      </c>
      <c r="HE8" s="867">
        <v>7</v>
      </c>
      <c r="HF8" s="1047">
        <v>7</v>
      </c>
      <c r="HG8" s="736"/>
      <c r="HH8" s="827">
        <f t="shared" si="120"/>
        <v>7</v>
      </c>
      <c r="HI8" s="839">
        <f t="shared" si="121"/>
        <v>7</v>
      </c>
      <c r="HJ8" s="845" t="str">
        <f t="shared" si="122"/>
        <v>7.0</v>
      </c>
      <c r="HK8" s="841" t="str">
        <f t="shared" si="123"/>
        <v>B</v>
      </c>
      <c r="HL8" s="842">
        <f t="shared" si="124"/>
        <v>3</v>
      </c>
      <c r="HM8" s="842" t="str">
        <f t="shared" si="125"/>
        <v>3.0</v>
      </c>
      <c r="HN8" s="846">
        <v>2</v>
      </c>
      <c r="HO8" s="844">
        <v>2</v>
      </c>
      <c r="HP8" s="867">
        <v>6.1</v>
      </c>
      <c r="HQ8" s="958">
        <v>5</v>
      </c>
      <c r="HR8" s="37"/>
      <c r="HS8" s="28">
        <f t="shared" si="126"/>
        <v>5.4</v>
      </c>
      <c r="HT8" s="29">
        <f t="shared" si="127"/>
        <v>5.4</v>
      </c>
      <c r="HU8" s="501" t="str">
        <f t="shared" si="128"/>
        <v>5.4</v>
      </c>
      <c r="HV8" s="30" t="str">
        <f t="shared" si="129"/>
        <v>D+</v>
      </c>
      <c r="HW8" s="31">
        <f t="shared" si="130"/>
        <v>1.5</v>
      </c>
      <c r="HX8" s="31" t="str">
        <f t="shared" si="131"/>
        <v>1.5</v>
      </c>
      <c r="HY8" s="42">
        <v>5</v>
      </c>
      <c r="HZ8" s="43">
        <v>5</v>
      </c>
      <c r="IA8" s="867">
        <v>5.7</v>
      </c>
      <c r="IB8" s="1053">
        <v>7</v>
      </c>
      <c r="IC8" s="736"/>
      <c r="ID8" s="827">
        <f t="shared" si="132"/>
        <v>6.5</v>
      </c>
      <c r="IE8" s="839">
        <f t="shared" si="133"/>
        <v>6.5</v>
      </c>
      <c r="IF8" s="845" t="str">
        <f t="shared" si="134"/>
        <v>6.5</v>
      </c>
      <c r="IG8" s="841" t="str">
        <f t="shared" si="135"/>
        <v>C+</v>
      </c>
      <c r="IH8" s="842">
        <f t="shared" si="136"/>
        <v>2.5</v>
      </c>
      <c r="II8" s="842" t="str">
        <f t="shared" si="137"/>
        <v>2.5</v>
      </c>
      <c r="IJ8" s="846">
        <v>4</v>
      </c>
      <c r="IK8" s="844">
        <v>4</v>
      </c>
      <c r="IL8" s="767">
        <f t="shared" si="138"/>
        <v>20</v>
      </c>
      <c r="IM8" s="82">
        <f t="shared" si="139"/>
        <v>2</v>
      </c>
      <c r="IN8" s="83" t="str">
        <f t="shared" si="140"/>
        <v>2.00</v>
      </c>
    </row>
    <row r="9" spans="1:249" ht="18.75" x14ac:dyDescent="0.3">
      <c r="A9" s="163">
        <v>11</v>
      </c>
      <c r="B9" s="293" t="s">
        <v>413</v>
      </c>
      <c r="C9" s="293" t="s">
        <v>405</v>
      </c>
      <c r="D9" s="286" t="s">
        <v>420</v>
      </c>
      <c r="E9" s="287" t="s">
        <v>28</v>
      </c>
      <c r="F9" s="276"/>
      <c r="G9" s="288" t="s">
        <v>434</v>
      </c>
      <c r="H9" s="276" t="s">
        <v>23</v>
      </c>
      <c r="I9" s="276" t="s">
        <v>1821</v>
      </c>
      <c r="J9" s="146">
        <v>6.4</v>
      </c>
      <c r="K9" s="1" t="str">
        <f t="shared" si="9"/>
        <v>C</v>
      </c>
      <c r="L9" s="2">
        <f t="shared" si="10"/>
        <v>2</v>
      </c>
      <c r="M9" s="170" t="str">
        <f t="shared" si="11"/>
        <v>2.0</v>
      </c>
      <c r="N9" s="197">
        <v>7</v>
      </c>
      <c r="O9" s="1" t="str">
        <f t="shared" si="12"/>
        <v>B</v>
      </c>
      <c r="P9" s="2">
        <f t="shared" si="13"/>
        <v>3</v>
      </c>
      <c r="Q9" s="172" t="str">
        <f t="shared" si="14"/>
        <v>3.0</v>
      </c>
      <c r="R9" s="192">
        <v>6.5</v>
      </c>
      <c r="S9" s="55">
        <v>6</v>
      </c>
      <c r="T9" s="55"/>
      <c r="U9" s="28">
        <f t="shared" si="15"/>
        <v>6.2</v>
      </c>
      <c r="V9" s="29">
        <f t="shared" si="16"/>
        <v>6.2</v>
      </c>
      <c r="W9" s="325" t="str">
        <f t="shared" si="17"/>
        <v>6.2</v>
      </c>
      <c r="X9" s="30" t="str">
        <f t="shared" si="18"/>
        <v>C</v>
      </c>
      <c r="Y9" s="31">
        <f t="shared" si="19"/>
        <v>2</v>
      </c>
      <c r="Z9" s="31" t="str">
        <f t="shared" si="20"/>
        <v>2.0</v>
      </c>
      <c r="AA9" s="42">
        <v>4</v>
      </c>
      <c r="AB9" s="43">
        <v>4</v>
      </c>
      <c r="AC9" s="180">
        <v>7.3</v>
      </c>
      <c r="AD9" s="55">
        <v>9</v>
      </c>
      <c r="AE9" s="55"/>
      <c r="AF9" s="28">
        <f t="shared" si="21"/>
        <v>8.3000000000000007</v>
      </c>
      <c r="AG9" s="29">
        <f t="shared" si="22"/>
        <v>8.3000000000000007</v>
      </c>
      <c r="AH9" s="325" t="str">
        <f t="shared" si="23"/>
        <v>8.3</v>
      </c>
      <c r="AI9" s="30" t="str">
        <f t="shared" si="24"/>
        <v>B+</v>
      </c>
      <c r="AJ9" s="31">
        <f t="shared" si="25"/>
        <v>3.5</v>
      </c>
      <c r="AK9" s="31" t="str">
        <f t="shared" si="26"/>
        <v>3.5</v>
      </c>
      <c r="AL9" s="42">
        <v>2</v>
      </c>
      <c r="AM9" s="43">
        <v>2</v>
      </c>
      <c r="AN9" s="224">
        <v>6</v>
      </c>
      <c r="AO9" s="448">
        <v>7</v>
      </c>
      <c r="AP9" s="157"/>
      <c r="AQ9" s="225">
        <f t="shared" si="27"/>
        <v>6.6</v>
      </c>
      <c r="AR9" s="29">
        <f t="shared" si="28"/>
        <v>6.6</v>
      </c>
      <c r="AS9" s="325" t="str">
        <f t="shared" si="29"/>
        <v>6.6</v>
      </c>
      <c r="AT9" s="227" t="str">
        <f t="shared" si="30"/>
        <v>C+</v>
      </c>
      <c r="AU9" s="226">
        <f t="shared" si="31"/>
        <v>2.5</v>
      </c>
      <c r="AV9" s="226" t="str">
        <f t="shared" si="32"/>
        <v>2.5</v>
      </c>
      <c r="AW9" s="157">
        <v>2</v>
      </c>
      <c r="AX9" s="43">
        <v>2</v>
      </c>
      <c r="AY9" s="309">
        <v>7</v>
      </c>
      <c r="AZ9" s="65">
        <v>7</v>
      </c>
      <c r="BA9" s="65"/>
      <c r="BB9" s="225">
        <f t="shared" si="33"/>
        <v>7</v>
      </c>
      <c r="BC9" s="29">
        <f t="shared" si="34"/>
        <v>7</v>
      </c>
      <c r="BD9" s="325" t="str">
        <f t="shared" si="35"/>
        <v>7.0</v>
      </c>
      <c r="BE9" s="227" t="str">
        <f t="shared" si="36"/>
        <v>B</v>
      </c>
      <c r="BF9" s="226">
        <f t="shared" si="37"/>
        <v>3</v>
      </c>
      <c r="BG9" s="226" t="str">
        <f t="shared" si="38"/>
        <v>3.0</v>
      </c>
      <c r="BH9" s="42">
        <v>1</v>
      </c>
      <c r="BI9" s="43">
        <v>1</v>
      </c>
      <c r="BJ9" s="188">
        <v>7.8</v>
      </c>
      <c r="BK9" s="68">
        <v>8</v>
      </c>
      <c r="BL9" s="68"/>
      <c r="BM9" s="225">
        <f t="shared" si="39"/>
        <v>7.9</v>
      </c>
      <c r="BN9" s="226">
        <f t="shared" si="40"/>
        <v>7.9</v>
      </c>
      <c r="BO9" s="342" t="str">
        <f t="shared" si="41"/>
        <v>7.9</v>
      </c>
      <c r="BP9" s="227" t="str">
        <f t="shared" si="0"/>
        <v>B</v>
      </c>
      <c r="BQ9" s="226">
        <f t="shared" si="1"/>
        <v>3</v>
      </c>
      <c r="BR9" s="226" t="str">
        <f t="shared" si="2"/>
        <v>3.0</v>
      </c>
      <c r="BS9" s="157">
        <v>3</v>
      </c>
      <c r="BT9" s="43">
        <v>3</v>
      </c>
      <c r="BU9" s="48">
        <v>6</v>
      </c>
      <c r="BV9" s="70">
        <v>5</v>
      </c>
      <c r="BW9" s="70"/>
      <c r="BX9" s="225">
        <f t="shared" si="42"/>
        <v>5.4</v>
      </c>
      <c r="BY9" s="29">
        <f t="shared" si="43"/>
        <v>5.4</v>
      </c>
      <c r="BZ9" s="325" t="str">
        <f t="shared" si="44"/>
        <v>5.4</v>
      </c>
      <c r="CA9" s="227" t="str">
        <f t="shared" si="45"/>
        <v>D+</v>
      </c>
      <c r="CB9" s="226">
        <f t="shared" si="46"/>
        <v>1.5</v>
      </c>
      <c r="CC9" s="226" t="str">
        <f t="shared" si="47"/>
        <v>1.5</v>
      </c>
      <c r="CD9" s="157">
        <v>3</v>
      </c>
      <c r="CE9" s="43">
        <v>3</v>
      </c>
      <c r="CF9" s="84">
        <f t="shared" si="48"/>
        <v>15</v>
      </c>
      <c r="CG9" s="87">
        <f t="shared" si="49"/>
        <v>2.4333333333333331</v>
      </c>
      <c r="CH9" s="88" t="str">
        <f t="shared" si="50"/>
        <v>2.43</v>
      </c>
      <c r="CI9" s="64" t="str">
        <f t="shared" si="51"/>
        <v>Lên lớp</v>
      </c>
      <c r="CJ9" s="128">
        <f t="shared" si="52"/>
        <v>15</v>
      </c>
      <c r="CK9" s="129">
        <f t="shared" si="53"/>
        <v>2.4333333333333331</v>
      </c>
      <c r="CL9" s="64" t="str">
        <f t="shared" si="54"/>
        <v>Lên lớp</v>
      </c>
      <c r="CM9" s="153"/>
      <c r="CN9" s="48">
        <v>6.2</v>
      </c>
      <c r="CO9" s="55">
        <v>6</v>
      </c>
      <c r="CP9" s="55"/>
      <c r="CQ9" s="28">
        <f t="shared" si="55"/>
        <v>6.1</v>
      </c>
      <c r="CR9" s="29">
        <f t="shared" si="56"/>
        <v>6.1</v>
      </c>
      <c r="CS9" s="501" t="str">
        <f t="shared" si="57"/>
        <v>6.1</v>
      </c>
      <c r="CT9" s="30" t="str">
        <f t="shared" si="3"/>
        <v>C</v>
      </c>
      <c r="CU9" s="31">
        <f t="shared" si="4"/>
        <v>2</v>
      </c>
      <c r="CV9" s="31" t="str">
        <f t="shared" si="5"/>
        <v>2.0</v>
      </c>
      <c r="CW9" s="42">
        <v>4</v>
      </c>
      <c r="CX9" s="43">
        <v>4</v>
      </c>
      <c r="CY9" s="192">
        <v>7.2</v>
      </c>
      <c r="CZ9" s="70">
        <v>8</v>
      </c>
      <c r="DA9" s="70"/>
      <c r="DB9" s="28">
        <f t="shared" si="58"/>
        <v>7.7</v>
      </c>
      <c r="DC9" s="29">
        <f t="shared" si="59"/>
        <v>7.7</v>
      </c>
      <c r="DD9" s="501" t="str">
        <f t="shared" si="60"/>
        <v>7.7</v>
      </c>
      <c r="DE9" s="30" t="str">
        <f t="shared" si="6"/>
        <v>B</v>
      </c>
      <c r="DF9" s="31">
        <f t="shared" si="7"/>
        <v>3</v>
      </c>
      <c r="DG9" s="31" t="str">
        <f t="shared" si="8"/>
        <v>3.0</v>
      </c>
      <c r="DH9" s="42">
        <v>2</v>
      </c>
      <c r="DI9" s="43">
        <v>2</v>
      </c>
      <c r="DJ9" s="48">
        <v>6.2</v>
      </c>
      <c r="DK9" s="70">
        <v>6</v>
      </c>
      <c r="DL9" s="602"/>
      <c r="DM9" s="28">
        <f t="shared" si="61"/>
        <v>6.1</v>
      </c>
      <c r="DN9" s="29">
        <f t="shared" si="62"/>
        <v>6.1</v>
      </c>
      <c r="DO9" s="501" t="str">
        <f t="shared" si="63"/>
        <v>6.1</v>
      </c>
      <c r="DP9" s="30" t="str">
        <f t="shared" si="64"/>
        <v>C</v>
      </c>
      <c r="DQ9" s="31">
        <f t="shared" si="65"/>
        <v>2</v>
      </c>
      <c r="DR9" s="31" t="str">
        <f t="shared" si="66"/>
        <v>2.0</v>
      </c>
      <c r="DS9" s="42">
        <v>2</v>
      </c>
      <c r="DT9" s="43">
        <v>2</v>
      </c>
      <c r="DU9" s="48">
        <v>6</v>
      </c>
      <c r="DV9" s="70">
        <v>3</v>
      </c>
      <c r="DW9" s="70"/>
      <c r="DX9" s="28">
        <f t="shared" si="67"/>
        <v>4.2</v>
      </c>
      <c r="DY9" s="29">
        <f t="shared" si="68"/>
        <v>4.2</v>
      </c>
      <c r="DZ9" s="501" t="str">
        <f t="shared" si="69"/>
        <v>4.2</v>
      </c>
      <c r="EA9" s="30" t="str">
        <f t="shared" si="70"/>
        <v>D</v>
      </c>
      <c r="EB9" s="31">
        <f t="shared" si="71"/>
        <v>1</v>
      </c>
      <c r="EC9" s="31" t="str">
        <f t="shared" si="72"/>
        <v>1.0</v>
      </c>
      <c r="ED9" s="42">
        <v>2</v>
      </c>
      <c r="EE9" s="43">
        <v>2</v>
      </c>
      <c r="EF9" s="486">
        <v>6</v>
      </c>
      <c r="EG9" s="55">
        <v>8</v>
      </c>
      <c r="EH9" s="37"/>
      <c r="EI9" s="28">
        <f t="shared" si="73"/>
        <v>7.2</v>
      </c>
      <c r="EJ9" s="29">
        <f t="shared" si="74"/>
        <v>7.2</v>
      </c>
      <c r="EK9" s="501" t="str">
        <f t="shared" si="75"/>
        <v>7.2</v>
      </c>
      <c r="EL9" s="30" t="str">
        <f t="shared" si="76"/>
        <v>B</v>
      </c>
      <c r="EM9" s="31">
        <f t="shared" si="77"/>
        <v>3</v>
      </c>
      <c r="EN9" s="31" t="str">
        <f t="shared" si="78"/>
        <v>3.0</v>
      </c>
      <c r="EO9" s="42">
        <v>3</v>
      </c>
      <c r="EP9" s="43">
        <v>3</v>
      </c>
      <c r="EQ9" s="48">
        <v>6.3</v>
      </c>
      <c r="ER9" s="55">
        <v>8</v>
      </c>
      <c r="ES9" s="55"/>
      <c r="ET9" s="28">
        <f t="shared" si="79"/>
        <v>7.3</v>
      </c>
      <c r="EU9" s="29">
        <f t="shared" si="80"/>
        <v>7.3</v>
      </c>
      <c r="EV9" s="501" t="str">
        <f t="shared" si="81"/>
        <v>7.3</v>
      </c>
      <c r="EW9" s="30" t="str">
        <f t="shared" si="82"/>
        <v>B</v>
      </c>
      <c r="EX9" s="31">
        <f t="shared" si="83"/>
        <v>3</v>
      </c>
      <c r="EY9" s="31" t="str">
        <f t="shared" si="84"/>
        <v>3.0</v>
      </c>
      <c r="EZ9" s="42">
        <v>3</v>
      </c>
      <c r="FA9" s="43">
        <v>3</v>
      </c>
      <c r="FB9" s="48">
        <v>8</v>
      </c>
      <c r="FC9" s="70">
        <v>6</v>
      </c>
      <c r="FD9" s="602"/>
      <c r="FE9" s="28">
        <f t="shared" si="85"/>
        <v>6.8</v>
      </c>
      <c r="FF9" s="29">
        <f t="shared" si="86"/>
        <v>6.8</v>
      </c>
      <c r="FG9" s="501" t="str">
        <f t="shared" si="87"/>
        <v>6.8</v>
      </c>
      <c r="FH9" s="30" t="str">
        <f t="shared" si="88"/>
        <v>C+</v>
      </c>
      <c r="FI9" s="31">
        <f t="shared" si="89"/>
        <v>2.5</v>
      </c>
      <c r="FJ9" s="31" t="str">
        <f t="shared" si="90"/>
        <v>2.5</v>
      </c>
      <c r="FK9" s="42">
        <v>2</v>
      </c>
      <c r="FL9" s="402">
        <v>2</v>
      </c>
      <c r="FM9" s="694">
        <f t="shared" si="91"/>
        <v>18</v>
      </c>
      <c r="FN9" s="695">
        <f t="shared" si="92"/>
        <v>2.3888888888888888</v>
      </c>
      <c r="FO9" s="696" t="str">
        <f t="shared" si="93"/>
        <v>2.39</v>
      </c>
      <c r="FP9" s="697" t="str">
        <f t="shared" si="94"/>
        <v>Lên lớp</v>
      </c>
      <c r="FQ9" s="698">
        <f t="shared" si="95"/>
        <v>33</v>
      </c>
      <c r="FR9" s="695">
        <f t="shared" si="96"/>
        <v>2.4090909090909092</v>
      </c>
      <c r="FS9" s="696" t="str">
        <f t="shared" si="97"/>
        <v>2.41</v>
      </c>
      <c r="FT9" s="699">
        <f t="shared" si="98"/>
        <v>33</v>
      </c>
      <c r="FU9" s="700">
        <f t="shared" si="99"/>
        <v>6.6363636363636358</v>
      </c>
      <c r="FV9" s="701">
        <f t="shared" si="100"/>
        <v>2.4090909090909092</v>
      </c>
      <c r="FW9" s="738" t="str">
        <f t="shared" si="101"/>
        <v>Lên lớp</v>
      </c>
      <c r="FX9" s="970">
        <v>6.4</v>
      </c>
      <c r="FY9" s="164">
        <v>7</v>
      </c>
      <c r="FZ9" s="37"/>
      <c r="GA9" s="827">
        <f t="shared" si="102"/>
        <v>6.8</v>
      </c>
      <c r="GB9" s="839">
        <f t="shared" si="103"/>
        <v>6.8</v>
      </c>
      <c r="GC9" s="845" t="str">
        <f t="shared" si="104"/>
        <v>6.8</v>
      </c>
      <c r="GD9" s="841" t="str">
        <f t="shared" si="105"/>
        <v>C+</v>
      </c>
      <c r="GE9" s="842">
        <f t="shared" si="106"/>
        <v>2.5</v>
      </c>
      <c r="GF9" s="842" t="str">
        <f t="shared" si="107"/>
        <v>2.5</v>
      </c>
      <c r="GG9" s="846">
        <v>3</v>
      </c>
      <c r="GH9" s="844">
        <v>3</v>
      </c>
      <c r="GI9" s="865">
        <v>7.2</v>
      </c>
      <c r="GJ9" s="908">
        <v>6</v>
      </c>
      <c r="GK9" s="37"/>
      <c r="GL9" s="827">
        <f t="shared" si="108"/>
        <v>6.5</v>
      </c>
      <c r="GM9" s="839">
        <f t="shared" si="109"/>
        <v>6.5</v>
      </c>
      <c r="GN9" s="845" t="str">
        <f t="shared" si="110"/>
        <v>6.5</v>
      </c>
      <c r="GO9" s="841" t="str">
        <f t="shared" si="111"/>
        <v>C+</v>
      </c>
      <c r="GP9" s="842">
        <f t="shared" si="112"/>
        <v>2.5</v>
      </c>
      <c r="GQ9" s="842" t="str">
        <f t="shared" si="113"/>
        <v>2.5</v>
      </c>
      <c r="GR9" s="846">
        <v>3</v>
      </c>
      <c r="GS9" s="844">
        <v>3</v>
      </c>
      <c r="GT9" s="865">
        <v>7.6</v>
      </c>
      <c r="GU9" s="908">
        <v>8</v>
      </c>
      <c r="GV9" s="37"/>
      <c r="GW9" s="827">
        <f t="shared" si="114"/>
        <v>7.8</v>
      </c>
      <c r="GX9" s="839">
        <f t="shared" si="115"/>
        <v>7.8</v>
      </c>
      <c r="GY9" s="845" t="str">
        <f t="shared" si="116"/>
        <v>7.8</v>
      </c>
      <c r="GZ9" s="841" t="str">
        <f t="shared" si="117"/>
        <v>B</v>
      </c>
      <c r="HA9" s="842">
        <f t="shared" si="118"/>
        <v>3</v>
      </c>
      <c r="HB9" s="842" t="str">
        <f t="shared" si="119"/>
        <v>3.0</v>
      </c>
      <c r="HC9" s="846">
        <v>3</v>
      </c>
      <c r="HD9" s="844">
        <v>3</v>
      </c>
      <c r="HE9" s="867">
        <v>8</v>
      </c>
      <c r="HF9" s="1047">
        <v>8.5</v>
      </c>
      <c r="HG9" s="736"/>
      <c r="HH9" s="827">
        <f t="shared" si="120"/>
        <v>8.3000000000000007</v>
      </c>
      <c r="HI9" s="839">
        <f t="shared" si="121"/>
        <v>8.3000000000000007</v>
      </c>
      <c r="HJ9" s="845" t="str">
        <f t="shared" si="122"/>
        <v>8.3</v>
      </c>
      <c r="HK9" s="841" t="str">
        <f t="shared" si="123"/>
        <v>B+</v>
      </c>
      <c r="HL9" s="842">
        <f t="shared" si="124"/>
        <v>3.5</v>
      </c>
      <c r="HM9" s="842" t="str">
        <f t="shared" si="125"/>
        <v>3.5</v>
      </c>
      <c r="HN9" s="846">
        <v>2</v>
      </c>
      <c r="HO9" s="844">
        <v>2</v>
      </c>
      <c r="HP9" s="867">
        <v>8.1</v>
      </c>
      <c r="HQ9" s="958">
        <v>8</v>
      </c>
      <c r="HR9" s="37"/>
      <c r="HS9" s="28">
        <f t="shared" si="126"/>
        <v>8</v>
      </c>
      <c r="HT9" s="29">
        <f t="shared" si="127"/>
        <v>8</v>
      </c>
      <c r="HU9" s="501" t="str">
        <f t="shared" si="128"/>
        <v>8.0</v>
      </c>
      <c r="HV9" s="30" t="str">
        <f t="shared" si="129"/>
        <v>B+</v>
      </c>
      <c r="HW9" s="31">
        <f t="shared" si="130"/>
        <v>3.5</v>
      </c>
      <c r="HX9" s="31" t="str">
        <f t="shared" si="131"/>
        <v>3.5</v>
      </c>
      <c r="HY9" s="42">
        <v>5</v>
      </c>
      <c r="HZ9" s="43">
        <v>5</v>
      </c>
      <c r="IA9" s="867">
        <v>8</v>
      </c>
      <c r="IB9" s="1053">
        <v>6.5</v>
      </c>
      <c r="IC9" s="736"/>
      <c r="ID9" s="827">
        <f t="shared" si="132"/>
        <v>7.1</v>
      </c>
      <c r="IE9" s="839">
        <f t="shared" si="133"/>
        <v>7.1</v>
      </c>
      <c r="IF9" s="845" t="str">
        <f t="shared" si="134"/>
        <v>7.1</v>
      </c>
      <c r="IG9" s="841" t="str">
        <f t="shared" si="135"/>
        <v>B</v>
      </c>
      <c r="IH9" s="842">
        <f t="shared" si="136"/>
        <v>3</v>
      </c>
      <c r="II9" s="842" t="str">
        <f t="shared" si="137"/>
        <v>3.0</v>
      </c>
      <c r="IJ9" s="846">
        <v>4</v>
      </c>
      <c r="IK9" s="844">
        <v>4</v>
      </c>
      <c r="IL9" s="767">
        <f t="shared" si="138"/>
        <v>20</v>
      </c>
      <c r="IM9" s="82">
        <f t="shared" si="139"/>
        <v>3.0249999999999999</v>
      </c>
      <c r="IN9" s="83" t="str">
        <f t="shared" si="140"/>
        <v>3.03</v>
      </c>
    </row>
    <row r="10" spans="1:249" ht="18.75" x14ac:dyDescent="0.3">
      <c r="A10" s="163">
        <v>12</v>
      </c>
      <c r="B10" s="293" t="s">
        <v>413</v>
      </c>
      <c r="C10" s="293" t="s">
        <v>406</v>
      </c>
      <c r="D10" s="286" t="s">
        <v>421</v>
      </c>
      <c r="E10" s="287" t="s">
        <v>422</v>
      </c>
      <c r="F10" s="276"/>
      <c r="G10" s="288" t="s">
        <v>435</v>
      </c>
      <c r="H10" s="276" t="s">
        <v>23</v>
      </c>
      <c r="I10" s="276" t="s">
        <v>179</v>
      </c>
      <c r="J10" s="146">
        <v>6.4</v>
      </c>
      <c r="K10" s="1" t="str">
        <f t="shared" si="9"/>
        <v>C</v>
      </c>
      <c r="L10" s="2">
        <f t="shared" si="10"/>
        <v>2</v>
      </c>
      <c r="M10" s="170" t="str">
        <f t="shared" si="11"/>
        <v>2.0</v>
      </c>
      <c r="N10" s="197">
        <v>7.3</v>
      </c>
      <c r="O10" s="1" t="str">
        <f t="shared" si="12"/>
        <v>B</v>
      </c>
      <c r="P10" s="2">
        <f t="shared" si="13"/>
        <v>3</v>
      </c>
      <c r="Q10" s="172" t="str">
        <f t="shared" si="14"/>
        <v>3.0</v>
      </c>
      <c r="R10" s="192">
        <v>8.1999999999999993</v>
      </c>
      <c r="S10" s="55">
        <v>9</v>
      </c>
      <c r="T10" s="55"/>
      <c r="U10" s="28">
        <f t="shared" si="15"/>
        <v>8.6999999999999993</v>
      </c>
      <c r="V10" s="29">
        <f t="shared" si="16"/>
        <v>8.6999999999999993</v>
      </c>
      <c r="W10" s="325" t="str">
        <f t="shared" si="17"/>
        <v>8.7</v>
      </c>
      <c r="X10" s="30" t="str">
        <f t="shared" si="18"/>
        <v>A</v>
      </c>
      <c r="Y10" s="31">
        <f t="shared" si="19"/>
        <v>4</v>
      </c>
      <c r="Z10" s="31" t="str">
        <f t="shared" si="20"/>
        <v>4.0</v>
      </c>
      <c r="AA10" s="42">
        <v>4</v>
      </c>
      <c r="AB10" s="43">
        <v>4</v>
      </c>
      <c r="AC10" s="180">
        <v>7.6</v>
      </c>
      <c r="AD10" s="55">
        <v>7</v>
      </c>
      <c r="AE10" s="55"/>
      <c r="AF10" s="28">
        <f t="shared" si="21"/>
        <v>7.2</v>
      </c>
      <c r="AG10" s="29">
        <f t="shared" si="22"/>
        <v>7.2</v>
      </c>
      <c r="AH10" s="325" t="str">
        <f t="shared" si="23"/>
        <v>7.2</v>
      </c>
      <c r="AI10" s="30" t="str">
        <f t="shared" si="24"/>
        <v>B</v>
      </c>
      <c r="AJ10" s="31">
        <f t="shared" si="25"/>
        <v>3</v>
      </c>
      <c r="AK10" s="31" t="str">
        <f t="shared" si="26"/>
        <v>3.0</v>
      </c>
      <c r="AL10" s="42">
        <v>2</v>
      </c>
      <c r="AM10" s="43">
        <v>2</v>
      </c>
      <c r="AN10" s="224">
        <v>7.3</v>
      </c>
      <c r="AO10" s="448">
        <v>8</v>
      </c>
      <c r="AP10" s="157"/>
      <c r="AQ10" s="225">
        <f t="shared" si="27"/>
        <v>7.7</v>
      </c>
      <c r="AR10" s="29">
        <f t="shared" si="28"/>
        <v>7.7</v>
      </c>
      <c r="AS10" s="325" t="str">
        <f t="shared" si="29"/>
        <v>7.7</v>
      </c>
      <c r="AT10" s="227" t="str">
        <f t="shared" si="30"/>
        <v>B</v>
      </c>
      <c r="AU10" s="226">
        <f t="shared" si="31"/>
        <v>3</v>
      </c>
      <c r="AV10" s="226" t="str">
        <f t="shared" si="32"/>
        <v>3.0</v>
      </c>
      <c r="AW10" s="157">
        <v>2</v>
      </c>
      <c r="AX10" s="43">
        <v>2</v>
      </c>
      <c r="AY10" s="309">
        <v>7</v>
      </c>
      <c r="AZ10" s="65">
        <v>5</v>
      </c>
      <c r="BA10" s="65"/>
      <c r="BB10" s="225">
        <f t="shared" si="33"/>
        <v>5.8</v>
      </c>
      <c r="BC10" s="29">
        <f t="shared" si="34"/>
        <v>5.8</v>
      </c>
      <c r="BD10" s="325" t="str">
        <f t="shared" si="35"/>
        <v>5.8</v>
      </c>
      <c r="BE10" s="227" t="str">
        <f t="shared" si="36"/>
        <v>C</v>
      </c>
      <c r="BF10" s="226">
        <f t="shared" si="37"/>
        <v>2</v>
      </c>
      <c r="BG10" s="226" t="str">
        <f t="shared" si="38"/>
        <v>2.0</v>
      </c>
      <c r="BH10" s="42">
        <v>1</v>
      </c>
      <c r="BI10" s="43">
        <v>1</v>
      </c>
      <c r="BJ10" s="188">
        <v>8</v>
      </c>
      <c r="BK10" s="68">
        <v>6</v>
      </c>
      <c r="BL10" s="68"/>
      <c r="BM10" s="225">
        <f t="shared" si="39"/>
        <v>6.8</v>
      </c>
      <c r="BN10" s="226">
        <f t="shared" si="40"/>
        <v>6.8</v>
      </c>
      <c r="BO10" s="342" t="str">
        <f t="shared" si="41"/>
        <v>6.8</v>
      </c>
      <c r="BP10" s="227" t="str">
        <f t="shared" si="0"/>
        <v>C+</v>
      </c>
      <c r="BQ10" s="226">
        <f t="shared" si="1"/>
        <v>2.5</v>
      </c>
      <c r="BR10" s="226" t="str">
        <f t="shared" si="2"/>
        <v>2.5</v>
      </c>
      <c r="BS10" s="157">
        <v>3</v>
      </c>
      <c r="BT10" s="43">
        <v>3</v>
      </c>
      <c r="BU10" s="48">
        <v>5</v>
      </c>
      <c r="BV10" s="70">
        <v>5</v>
      </c>
      <c r="BW10" s="70"/>
      <c r="BX10" s="225">
        <f t="shared" si="42"/>
        <v>5</v>
      </c>
      <c r="BY10" s="29">
        <f t="shared" si="43"/>
        <v>5</v>
      </c>
      <c r="BZ10" s="325" t="str">
        <f t="shared" si="44"/>
        <v>5.0</v>
      </c>
      <c r="CA10" s="227" t="str">
        <f t="shared" si="45"/>
        <v>D+</v>
      </c>
      <c r="CB10" s="226">
        <f t="shared" si="46"/>
        <v>1.5</v>
      </c>
      <c r="CC10" s="226" t="str">
        <f t="shared" si="47"/>
        <v>1.5</v>
      </c>
      <c r="CD10" s="157">
        <v>3</v>
      </c>
      <c r="CE10" s="43">
        <v>3</v>
      </c>
      <c r="CF10" s="84">
        <f t="shared" si="48"/>
        <v>15</v>
      </c>
      <c r="CG10" s="87">
        <f t="shared" si="49"/>
        <v>2.8</v>
      </c>
      <c r="CH10" s="88" t="str">
        <f t="shared" si="50"/>
        <v>2.80</v>
      </c>
      <c r="CI10" s="64" t="str">
        <f t="shared" si="51"/>
        <v>Lên lớp</v>
      </c>
      <c r="CJ10" s="128">
        <f t="shared" si="52"/>
        <v>15</v>
      </c>
      <c r="CK10" s="129">
        <f t="shared" si="53"/>
        <v>2.8</v>
      </c>
      <c r="CL10" s="64" t="str">
        <f t="shared" si="54"/>
        <v>Lên lớp</v>
      </c>
      <c r="CM10" s="153"/>
      <c r="CN10" s="48">
        <v>5.6</v>
      </c>
      <c r="CO10" s="55">
        <v>6</v>
      </c>
      <c r="CP10" s="55"/>
      <c r="CQ10" s="28">
        <f t="shared" si="55"/>
        <v>5.8</v>
      </c>
      <c r="CR10" s="29">
        <f t="shared" si="56"/>
        <v>5.8</v>
      </c>
      <c r="CS10" s="501" t="str">
        <f t="shared" si="57"/>
        <v>5.8</v>
      </c>
      <c r="CT10" s="30" t="str">
        <f t="shared" si="3"/>
        <v>C</v>
      </c>
      <c r="CU10" s="31">
        <f t="shared" si="4"/>
        <v>2</v>
      </c>
      <c r="CV10" s="31" t="str">
        <f t="shared" si="5"/>
        <v>2.0</v>
      </c>
      <c r="CW10" s="42">
        <v>4</v>
      </c>
      <c r="CX10" s="43">
        <v>4</v>
      </c>
      <c r="CY10" s="192">
        <v>6.8</v>
      </c>
      <c r="CZ10" s="70">
        <v>7</v>
      </c>
      <c r="DA10" s="70"/>
      <c r="DB10" s="28">
        <f t="shared" si="58"/>
        <v>6.9</v>
      </c>
      <c r="DC10" s="29">
        <f t="shared" si="59"/>
        <v>6.9</v>
      </c>
      <c r="DD10" s="501" t="str">
        <f t="shared" si="60"/>
        <v>6.9</v>
      </c>
      <c r="DE10" s="30" t="str">
        <f t="shared" si="6"/>
        <v>C+</v>
      </c>
      <c r="DF10" s="31">
        <f t="shared" si="7"/>
        <v>2.5</v>
      </c>
      <c r="DG10" s="31" t="str">
        <f t="shared" si="8"/>
        <v>2.5</v>
      </c>
      <c r="DH10" s="42">
        <v>2</v>
      </c>
      <c r="DI10" s="43">
        <v>2</v>
      </c>
      <c r="DJ10" s="48">
        <v>6.4</v>
      </c>
      <c r="DK10" s="70">
        <v>7</v>
      </c>
      <c r="DL10" s="602"/>
      <c r="DM10" s="28">
        <f t="shared" si="61"/>
        <v>6.8</v>
      </c>
      <c r="DN10" s="29">
        <f t="shared" si="62"/>
        <v>6.8</v>
      </c>
      <c r="DO10" s="501" t="str">
        <f t="shared" si="63"/>
        <v>6.8</v>
      </c>
      <c r="DP10" s="30" t="str">
        <f t="shared" si="64"/>
        <v>C+</v>
      </c>
      <c r="DQ10" s="31">
        <f t="shared" si="65"/>
        <v>2.5</v>
      </c>
      <c r="DR10" s="31" t="str">
        <f t="shared" si="66"/>
        <v>2.5</v>
      </c>
      <c r="DS10" s="42">
        <v>2</v>
      </c>
      <c r="DT10" s="43">
        <v>2</v>
      </c>
      <c r="DU10" s="48">
        <v>6.4</v>
      </c>
      <c r="DV10" s="70">
        <v>3</v>
      </c>
      <c r="DW10" s="70"/>
      <c r="DX10" s="28">
        <f t="shared" si="67"/>
        <v>4.4000000000000004</v>
      </c>
      <c r="DY10" s="29">
        <f t="shared" si="68"/>
        <v>4.4000000000000004</v>
      </c>
      <c r="DZ10" s="501" t="str">
        <f t="shared" si="69"/>
        <v>4.4</v>
      </c>
      <c r="EA10" s="30" t="str">
        <f t="shared" si="70"/>
        <v>D</v>
      </c>
      <c r="EB10" s="31">
        <f t="shared" si="71"/>
        <v>1</v>
      </c>
      <c r="EC10" s="31" t="str">
        <f t="shared" si="72"/>
        <v>1.0</v>
      </c>
      <c r="ED10" s="42">
        <v>2</v>
      </c>
      <c r="EE10" s="43">
        <v>2</v>
      </c>
      <c r="EF10" s="486">
        <v>7.6</v>
      </c>
      <c r="EG10" s="55">
        <v>8</v>
      </c>
      <c r="EH10" s="37"/>
      <c r="EI10" s="28">
        <f t="shared" si="73"/>
        <v>7.8</v>
      </c>
      <c r="EJ10" s="29">
        <f t="shared" si="74"/>
        <v>7.8</v>
      </c>
      <c r="EK10" s="501" t="str">
        <f t="shared" si="75"/>
        <v>7.8</v>
      </c>
      <c r="EL10" s="30" t="str">
        <f t="shared" si="76"/>
        <v>B</v>
      </c>
      <c r="EM10" s="31">
        <f t="shared" si="77"/>
        <v>3</v>
      </c>
      <c r="EN10" s="31" t="str">
        <f t="shared" si="78"/>
        <v>3.0</v>
      </c>
      <c r="EO10" s="42">
        <v>3</v>
      </c>
      <c r="EP10" s="43">
        <v>3</v>
      </c>
      <c r="EQ10" s="48">
        <v>6.7</v>
      </c>
      <c r="ER10" s="55">
        <v>7</v>
      </c>
      <c r="ES10" s="55"/>
      <c r="ET10" s="28">
        <f t="shared" si="79"/>
        <v>6.9</v>
      </c>
      <c r="EU10" s="29">
        <f t="shared" si="80"/>
        <v>6.9</v>
      </c>
      <c r="EV10" s="501" t="str">
        <f t="shared" si="81"/>
        <v>6.9</v>
      </c>
      <c r="EW10" s="30" t="str">
        <f t="shared" si="82"/>
        <v>C+</v>
      </c>
      <c r="EX10" s="31">
        <f t="shared" si="83"/>
        <v>2.5</v>
      </c>
      <c r="EY10" s="31" t="str">
        <f t="shared" si="84"/>
        <v>2.5</v>
      </c>
      <c r="EZ10" s="42">
        <v>3</v>
      </c>
      <c r="FA10" s="43">
        <v>3</v>
      </c>
      <c r="FB10" s="48">
        <v>7.7</v>
      </c>
      <c r="FC10" s="70">
        <v>7</v>
      </c>
      <c r="FD10" s="602"/>
      <c r="FE10" s="28">
        <f t="shared" si="85"/>
        <v>7.3</v>
      </c>
      <c r="FF10" s="29">
        <f t="shared" si="86"/>
        <v>7.3</v>
      </c>
      <c r="FG10" s="501" t="str">
        <f t="shared" si="87"/>
        <v>7.3</v>
      </c>
      <c r="FH10" s="30" t="str">
        <f t="shared" si="88"/>
        <v>B</v>
      </c>
      <c r="FI10" s="31">
        <f t="shared" si="89"/>
        <v>3</v>
      </c>
      <c r="FJ10" s="31" t="str">
        <f t="shared" si="90"/>
        <v>3.0</v>
      </c>
      <c r="FK10" s="42">
        <v>2</v>
      </c>
      <c r="FL10" s="402">
        <v>2</v>
      </c>
      <c r="FM10" s="694">
        <f t="shared" si="91"/>
        <v>18</v>
      </c>
      <c r="FN10" s="695">
        <f t="shared" si="92"/>
        <v>2.3611111111111112</v>
      </c>
      <c r="FO10" s="696" t="str">
        <f t="shared" si="93"/>
        <v>2.36</v>
      </c>
      <c r="FP10" s="697" t="str">
        <f t="shared" si="94"/>
        <v>Lên lớp</v>
      </c>
      <c r="FQ10" s="698">
        <f t="shared" si="95"/>
        <v>33</v>
      </c>
      <c r="FR10" s="695">
        <f t="shared" si="96"/>
        <v>2.5606060606060606</v>
      </c>
      <c r="FS10" s="696" t="str">
        <f t="shared" si="97"/>
        <v>2.56</v>
      </c>
      <c r="FT10" s="699">
        <f t="shared" si="98"/>
        <v>33</v>
      </c>
      <c r="FU10" s="700">
        <f t="shared" si="99"/>
        <v>6.784848484848486</v>
      </c>
      <c r="FV10" s="701">
        <f t="shared" si="100"/>
        <v>2.5606060606060606</v>
      </c>
      <c r="FW10" s="738" t="str">
        <f t="shared" si="101"/>
        <v>Lên lớp</v>
      </c>
      <c r="FX10" s="970">
        <v>6.2</v>
      </c>
      <c r="FY10" s="164">
        <v>6</v>
      </c>
      <c r="FZ10" s="37"/>
      <c r="GA10" s="827">
        <f t="shared" si="102"/>
        <v>6.1</v>
      </c>
      <c r="GB10" s="839">
        <f t="shared" si="103"/>
        <v>6.1</v>
      </c>
      <c r="GC10" s="845" t="str">
        <f t="shared" si="104"/>
        <v>6.1</v>
      </c>
      <c r="GD10" s="841" t="str">
        <f t="shared" si="105"/>
        <v>C</v>
      </c>
      <c r="GE10" s="842">
        <f t="shared" si="106"/>
        <v>2</v>
      </c>
      <c r="GF10" s="842" t="str">
        <f t="shared" si="107"/>
        <v>2.0</v>
      </c>
      <c r="GG10" s="846">
        <v>3</v>
      </c>
      <c r="GH10" s="844">
        <v>3</v>
      </c>
      <c r="GI10" s="865">
        <v>7.5</v>
      </c>
      <c r="GJ10" s="908">
        <v>8</v>
      </c>
      <c r="GK10" s="37"/>
      <c r="GL10" s="827">
        <f t="shared" si="108"/>
        <v>7.8</v>
      </c>
      <c r="GM10" s="839">
        <f t="shared" si="109"/>
        <v>7.8</v>
      </c>
      <c r="GN10" s="845" t="str">
        <f t="shared" si="110"/>
        <v>7.8</v>
      </c>
      <c r="GO10" s="841" t="str">
        <f t="shared" si="111"/>
        <v>B</v>
      </c>
      <c r="GP10" s="842">
        <f t="shared" si="112"/>
        <v>3</v>
      </c>
      <c r="GQ10" s="842" t="str">
        <f t="shared" si="113"/>
        <v>3.0</v>
      </c>
      <c r="GR10" s="846">
        <v>3</v>
      </c>
      <c r="GS10" s="844">
        <v>3</v>
      </c>
      <c r="GT10" s="865">
        <v>7</v>
      </c>
      <c r="GU10" s="908">
        <v>7</v>
      </c>
      <c r="GV10" s="37"/>
      <c r="GW10" s="827">
        <f t="shared" si="114"/>
        <v>7</v>
      </c>
      <c r="GX10" s="839">
        <f t="shared" si="115"/>
        <v>7</v>
      </c>
      <c r="GY10" s="845" t="str">
        <f t="shared" si="116"/>
        <v>7.0</v>
      </c>
      <c r="GZ10" s="841" t="str">
        <f t="shared" si="117"/>
        <v>B</v>
      </c>
      <c r="HA10" s="842">
        <f t="shared" si="118"/>
        <v>3</v>
      </c>
      <c r="HB10" s="842" t="str">
        <f t="shared" si="119"/>
        <v>3.0</v>
      </c>
      <c r="HC10" s="846">
        <v>3</v>
      </c>
      <c r="HD10" s="844">
        <v>3</v>
      </c>
      <c r="HE10" s="867">
        <v>8</v>
      </c>
      <c r="HF10" s="1047">
        <v>8.5</v>
      </c>
      <c r="HG10" s="736"/>
      <c r="HH10" s="827">
        <f t="shared" si="120"/>
        <v>8.3000000000000007</v>
      </c>
      <c r="HI10" s="839">
        <f t="shared" si="121"/>
        <v>8.3000000000000007</v>
      </c>
      <c r="HJ10" s="845" t="str">
        <f t="shared" si="122"/>
        <v>8.3</v>
      </c>
      <c r="HK10" s="841" t="str">
        <f t="shared" si="123"/>
        <v>B+</v>
      </c>
      <c r="HL10" s="842">
        <f t="shared" si="124"/>
        <v>3.5</v>
      </c>
      <c r="HM10" s="842" t="str">
        <f t="shared" si="125"/>
        <v>3.5</v>
      </c>
      <c r="HN10" s="846">
        <v>2</v>
      </c>
      <c r="HO10" s="844">
        <v>2</v>
      </c>
      <c r="HP10" s="867">
        <v>7.6</v>
      </c>
      <c r="HQ10" s="958">
        <v>8</v>
      </c>
      <c r="HR10" s="37"/>
      <c r="HS10" s="28">
        <f t="shared" si="126"/>
        <v>7.8</v>
      </c>
      <c r="HT10" s="29">
        <f t="shared" si="127"/>
        <v>7.8</v>
      </c>
      <c r="HU10" s="501" t="str">
        <f t="shared" si="128"/>
        <v>7.8</v>
      </c>
      <c r="HV10" s="30" t="str">
        <f t="shared" si="129"/>
        <v>B</v>
      </c>
      <c r="HW10" s="31">
        <f t="shared" si="130"/>
        <v>3</v>
      </c>
      <c r="HX10" s="31" t="str">
        <f t="shared" si="131"/>
        <v>3.0</v>
      </c>
      <c r="HY10" s="42">
        <v>5</v>
      </c>
      <c r="HZ10" s="43">
        <v>5</v>
      </c>
      <c r="IA10" s="867">
        <v>8.3000000000000007</v>
      </c>
      <c r="IB10" s="1053">
        <v>8.5</v>
      </c>
      <c r="IC10" s="736"/>
      <c r="ID10" s="827">
        <f t="shared" si="132"/>
        <v>8.4</v>
      </c>
      <c r="IE10" s="839">
        <f t="shared" si="133"/>
        <v>8.4</v>
      </c>
      <c r="IF10" s="845" t="str">
        <f t="shared" si="134"/>
        <v>8.4</v>
      </c>
      <c r="IG10" s="841" t="str">
        <f t="shared" si="135"/>
        <v>B+</v>
      </c>
      <c r="IH10" s="842">
        <f t="shared" si="136"/>
        <v>3.5</v>
      </c>
      <c r="II10" s="842" t="str">
        <f t="shared" si="137"/>
        <v>3.5</v>
      </c>
      <c r="IJ10" s="846">
        <v>4</v>
      </c>
      <c r="IK10" s="844">
        <v>4</v>
      </c>
      <c r="IL10" s="767">
        <f t="shared" si="138"/>
        <v>20</v>
      </c>
      <c r="IM10" s="82">
        <f t="shared" si="139"/>
        <v>3</v>
      </c>
      <c r="IN10" s="83" t="str">
        <f t="shared" si="140"/>
        <v>3.00</v>
      </c>
    </row>
    <row r="11" spans="1:249" ht="18.75" x14ac:dyDescent="0.3">
      <c r="A11" s="163">
        <v>13</v>
      </c>
      <c r="B11" s="293" t="s">
        <v>413</v>
      </c>
      <c r="C11" s="293" t="s">
        <v>407</v>
      </c>
      <c r="D11" s="286" t="s">
        <v>423</v>
      </c>
      <c r="E11" s="287" t="s">
        <v>41</v>
      </c>
      <c r="F11" s="276"/>
      <c r="G11" s="288" t="s">
        <v>430</v>
      </c>
      <c r="H11" s="276" t="s">
        <v>169</v>
      </c>
      <c r="I11" s="276" t="s">
        <v>179</v>
      </c>
      <c r="J11" s="146">
        <v>6.4</v>
      </c>
      <c r="K11" s="1" t="str">
        <f t="shared" si="9"/>
        <v>C</v>
      </c>
      <c r="L11" s="2">
        <f t="shared" si="10"/>
        <v>2</v>
      </c>
      <c r="M11" s="170" t="str">
        <f t="shared" si="11"/>
        <v>2.0</v>
      </c>
      <c r="N11" s="197">
        <v>7.7</v>
      </c>
      <c r="O11" s="1" t="str">
        <f t="shared" si="12"/>
        <v>B</v>
      </c>
      <c r="P11" s="2">
        <f t="shared" si="13"/>
        <v>3</v>
      </c>
      <c r="Q11" s="172" t="str">
        <f t="shared" si="14"/>
        <v>3.0</v>
      </c>
      <c r="R11" s="192">
        <v>8.1999999999999993</v>
      </c>
      <c r="S11" s="55">
        <v>7</v>
      </c>
      <c r="T11" s="55"/>
      <c r="U11" s="28">
        <f t="shared" si="15"/>
        <v>7.5</v>
      </c>
      <c r="V11" s="29">
        <f t="shared" si="16"/>
        <v>7.5</v>
      </c>
      <c r="W11" s="325" t="str">
        <f t="shared" si="17"/>
        <v>7.5</v>
      </c>
      <c r="X11" s="30" t="str">
        <f t="shared" si="18"/>
        <v>B</v>
      </c>
      <c r="Y11" s="31">
        <f t="shared" si="19"/>
        <v>3</v>
      </c>
      <c r="Z11" s="31" t="str">
        <f t="shared" si="20"/>
        <v>3.0</v>
      </c>
      <c r="AA11" s="42">
        <v>4</v>
      </c>
      <c r="AB11" s="43">
        <v>4</v>
      </c>
      <c r="AC11" s="180">
        <v>7.6</v>
      </c>
      <c r="AD11" s="55">
        <v>8</v>
      </c>
      <c r="AE11" s="55"/>
      <c r="AF11" s="28">
        <f t="shared" si="21"/>
        <v>7.8</v>
      </c>
      <c r="AG11" s="29">
        <f t="shared" si="22"/>
        <v>7.8</v>
      </c>
      <c r="AH11" s="325" t="str">
        <f t="shared" si="23"/>
        <v>7.8</v>
      </c>
      <c r="AI11" s="30" t="str">
        <f t="shared" si="24"/>
        <v>B</v>
      </c>
      <c r="AJ11" s="31">
        <f t="shared" si="25"/>
        <v>3</v>
      </c>
      <c r="AK11" s="31" t="str">
        <f t="shared" si="26"/>
        <v>3.0</v>
      </c>
      <c r="AL11" s="42">
        <v>2</v>
      </c>
      <c r="AM11" s="43">
        <v>2</v>
      </c>
      <c r="AN11" s="224">
        <v>6.7</v>
      </c>
      <c r="AO11" s="448">
        <v>8</v>
      </c>
      <c r="AP11" s="157"/>
      <c r="AQ11" s="225">
        <f t="shared" si="27"/>
        <v>7.5</v>
      </c>
      <c r="AR11" s="29">
        <f t="shared" si="28"/>
        <v>7.5</v>
      </c>
      <c r="AS11" s="325" t="str">
        <f t="shared" si="29"/>
        <v>7.5</v>
      </c>
      <c r="AT11" s="227" t="str">
        <f t="shared" si="30"/>
        <v>B</v>
      </c>
      <c r="AU11" s="226">
        <f t="shared" si="31"/>
        <v>3</v>
      </c>
      <c r="AV11" s="226" t="str">
        <f t="shared" si="32"/>
        <v>3.0</v>
      </c>
      <c r="AW11" s="157">
        <v>2</v>
      </c>
      <c r="AX11" s="43">
        <v>2</v>
      </c>
      <c r="AY11" s="309">
        <v>8</v>
      </c>
      <c r="AZ11" s="65">
        <v>2</v>
      </c>
      <c r="BA11" s="65"/>
      <c r="BB11" s="225">
        <f t="shared" si="33"/>
        <v>4.4000000000000004</v>
      </c>
      <c r="BC11" s="29">
        <f t="shared" si="34"/>
        <v>4.4000000000000004</v>
      </c>
      <c r="BD11" s="325" t="str">
        <f t="shared" si="35"/>
        <v>4.4</v>
      </c>
      <c r="BE11" s="227" t="str">
        <f t="shared" si="36"/>
        <v>D</v>
      </c>
      <c r="BF11" s="226">
        <f t="shared" si="37"/>
        <v>1</v>
      </c>
      <c r="BG11" s="226" t="str">
        <f t="shared" si="38"/>
        <v>1.0</v>
      </c>
      <c r="BH11" s="42">
        <v>1</v>
      </c>
      <c r="BI11" s="43">
        <v>1</v>
      </c>
      <c r="BJ11" s="188">
        <v>8</v>
      </c>
      <c r="BK11" s="68">
        <v>9</v>
      </c>
      <c r="BL11" s="68"/>
      <c r="BM11" s="225">
        <f t="shared" si="39"/>
        <v>8.6</v>
      </c>
      <c r="BN11" s="226">
        <f t="shared" si="40"/>
        <v>8.6</v>
      </c>
      <c r="BO11" s="342" t="str">
        <f t="shared" si="41"/>
        <v>8.6</v>
      </c>
      <c r="BP11" s="227" t="str">
        <f t="shared" si="0"/>
        <v>A</v>
      </c>
      <c r="BQ11" s="226">
        <f t="shared" si="1"/>
        <v>4</v>
      </c>
      <c r="BR11" s="226" t="str">
        <f t="shared" si="2"/>
        <v>4.0</v>
      </c>
      <c r="BS11" s="157">
        <v>3</v>
      </c>
      <c r="BT11" s="43">
        <v>3</v>
      </c>
      <c r="BU11" s="48">
        <v>5.2</v>
      </c>
      <c r="BV11" s="70">
        <v>5</v>
      </c>
      <c r="BW11" s="70"/>
      <c r="BX11" s="225">
        <f t="shared" si="42"/>
        <v>5.0999999999999996</v>
      </c>
      <c r="BY11" s="29">
        <f t="shared" si="43"/>
        <v>5.0999999999999996</v>
      </c>
      <c r="BZ11" s="325" t="str">
        <f t="shared" si="44"/>
        <v>5.1</v>
      </c>
      <c r="CA11" s="227" t="str">
        <f t="shared" si="45"/>
        <v>D+</v>
      </c>
      <c r="CB11" s="226">
        <f t="shared" si="46"/>
        <v>1.5</v>
      </c>
      <c r="CC11" s="226" t="str">
        <f t="shared" si="47"/>
        <v>1.5</v>
      </c>
      <c r="CD11" s="157">
        <v>3</v>
      </c>
      <c r="CE11" s="43">
        <v>3</v>
      </c>
      <c r="CF11" s="84">
        <f t="shared" si="48"/>
        <v>15</v>
      </c>
      <c r="CG11" s="87">
        <f t="shared" si="49"/>
        <v>2.7666666666666666</v>
      </c>
      <c r="CH11" s="88" t="str">
        <f t="shared" si="50"/>
        <v>2.77</v>
      </c>
      <c r="CI11" s="64" t="str">
        <f t="shared" si="51"/>
        <v>Lên lớp</v>
      </c>
      <c r="CJ11" s="128">
        <f t="shared" si="52"/>
        <v>15</v>
      </c>
      <c r="CK11" s="129">
        <f t="shared" si="53"/>
        <v>2.7666666666666666</v>
      </c>
      <c r="CL11" s="64" t="str">
        <f t="shared" si="54"/>
        <v>Lên lớp</v>
      </c>
      <c r="CM11" s="153"/>
      <c r="CN11" s="48">
        <v>6.6</v>
      </c>
      <c r="CO11" s="55">
        <v>7</v>
      </c>
      <c r="CP11" s="55"/>
      <c r="CQ11" s="28">
        <f t="shared" si="55"/>
        <v>6.8</v>
      </c>
      <c r="CR11" s="29">
        <f t="shared" si="56"/>
        <v>6.8</v>
      </c>
      <c r="CS11" s="501" t="str">
        <f t="shared" si="57"/>
        <v>6.8</v>
      </c>
      <c r="CT11" s="30" t="str">
        <f t="shared" si="3"/>
        <v>C+</v>
      </c>
      <c r="CU11" s="31">
        <f t="shared" si="4"/>
        <v>2.5</v>
      </c>
      <c r="CV11" s="31" t="str">
        <f t="shared" si="5"/>
        <v>2.5</v>
      </c>
      <c r="CW11" s="42">
        <v>4</v>
      </c>
      <c r="CX11" s="43">
        <v>4</v>
      </c>
      <c r="CY11" s="192">
        <v>7.4</v>
      </c>
      <c r="CZ11" s="70">
        <v>8</v>
      </c>
      <c r="DA11" s="70"/>
      <c r="DB11" s="28">
        <f t="shared" si="58"/>
        <v>7.8</v>
      </c>
      <c r="DC11" s="29">
        <f t="shared" si="59"/>
        <v>7.8</v>
      </c>
      <c r="DD11" s="501" t="str">
        <f t="shared" si="60"/>
        <v>7.8</v>
      </c>
      <c r="DE11" s="30" t="str">
        <f t="shared" si="6"/>
        <v>B</v>
      </c>
      <c r="DF11" s="31">
        <f t="shared" si="7"/>
        <v>3</v>
      </c>
      <c r="DG11" s="31" t="str">
        <f t="shared" si="8"/>
        <v>3.0</v>
      </c>
      <c r="DH11" s="42">
        <v>2</v>
      </c>
      <c r="DI11" s="43">
        <v>2</v>
      </c>
      <c r="DJ11" s="48">
        <v>7</v>
      </c>
      <c r="DK11" s="70">
        <v>6</v>
      </c>
      <c r="DL11" s="602"/>
      <c r="DM11" s="28">
        <f t="shared" si="61"/>
        <v>6.4</v>
      </c>
      <c r="DN11" s="29">
        <f t="shared" si="62"/>
        <v>6.4</v>
      </c>
      <c r="DO11" s="501" t="str">
        <f t="shared" si="63"/>
        <v>6.4</v>
      </c>
      <c r="DP11" s="30" t="str">
        <f t="shared" si="64"/>
        <v>C</v>
      </c>
      <c r="DQ11" s="31">
        <f t="shared" si="65"/>
        <v>2</v>
      </c>
      <c r="DR11" s="31" t="str">
        <f t="shared" si="66"/>
        <v>2.0</v>
      </c>
      <c r="DS11" s="42">
        <v>2</v>
      </c>
      <c r="DT11" s="43">
        <v>2</v>
      </c>
      <c r="DU11" s="48">
        <v>7.3</v>
      </c>
      <c r="DV11" s="70">
        <v>5</v>
      </c>
      <c r="DW11" s="70"/>
      <c r="DX11" s="28">
        <f t="shared" si="67"/>
        <v>5.9</v>
      </c>
      <c r="DY11" s="29">
        <f t="shared" si="68"/>
        <v>5.9</v>
      </c>
      <c r="DZ11" s="501" t="str">
        <f t="shared" si="69"/>
        <v>5.9</v>
      </c>
      <c r="EA11" s="30" t="str">
        <f t="shared" si="70"/>
        <v>C</v>
      </c>
      <c r="EB11" s="31">
        <f t="shared" si="71"/>
        <v>2</v>
      </c>
      <c r="EC11" s="31" t="str">
        <f t="shared" si="72"/>
        <v>2.0</v>
      </c>
      <c r="ED11" s="42">
        <v>2</v>
      </c>
      <c r="EE11" s="43">
        <v>2</v>
      </c>
      <c r="EF11" s="486">
        <v>5.6</v>
      </c>
      <c r="EG11" s="55">
        <v>9</v>
      </c>
      <c r="EH11" s="37"/>
      <c r="EI11" s="28">
        <f t="shared" si="73"/>
        <v>7.6</v>
      </c>
      <c r="EJ11" s="29">
        <f t="shared" si="74"/>
        <v>7.6</v>
      </c>
      <c r="EK11" s="501" t="str">
        <f t="shared" si="75"/>
        <v>7.6</v>
      </c>
      <c r="EL11" s="30" t="str">
        <f t="shared" si="76"/>
        <v>B</v>
      </c>
      <c r="EM11" s="31">
        <f t="shared" si="77"/>
        <v>3</v>
      </c>
      <c r="EN11" s="31" t="str">
        <f t="shared" si="78"/>
        <v>3.0</v>
      </c>
      <c r="EO11" s="42">
        <v>3</v>
      </c>
      <c r="EP11" s="43">
        <v>3</v>
      </c>
      <c r="EQ11" s="48">
        <v>7</v>
      </c>
      <c r="ER11" s="55">
        <v>5</v>
      </c>
      <c r="ES11" s="55"/>
      <c r="ET11" s="28">
        <f t="shared" si="79"/>
        <v>5.8</v>
      </c>
      <c r="EU11" s="29">
        <f t="shared" si="80"/>
        <v>5.8</v>
      </c>
      <c r="EV11" s="501" t="str">
        <f t="shared" si="81"/>
        <v>5.8</v>
      </c>
      <c r="EW11" s="30" t="str">
        <f t="shared" si="82"/>
        <v>C</v>
      </c>
      <c r="EX11" s="31">
        <f t="shared" si="83"/>
        <v>2</v>
      </c>
      <c r="EY11" s="31" t="str">
        <f t="shared" si="84"/>
        <v>2.0</v>
      </c>
      <c r="EZ11" s="42">
        <v>3</v>
      </c>
      <c r="FA11" s="43">
        <v>3</v>
      </c>
      <c r="FB11" s="48">
        <v>8.6999999999999993</v>
      </c>
      <c r="FC11" s="70">
        <v>8</v>
      </c>
      <c r="FD11" s="602"/>
      <c r="FE11" s="28">
        <f t="shared" si="85"/>
        <v>8.3000000000000007</v>
      </c>
      <c r="FF11" s="29">
        <f t="shared" si="86"/>
        <v>8.3000000000000007</v>
      </c>
      <c r="FG11" s="501" t="str">
        <f t="shared" si="87"/>
        <v>8.3</v>
      </c>
      <c r="FH11" s="30" t="str">
        <f t="shared" si="88"/>
        <v>B+</v>
      </c>
      <c r="FI11" s="31">
        <f t="shared" si="89"/>
        <v>3.5</v>
      </c>
      <c r="FJ11" s="31" t="str">
        <f t="shared" si="90"/>
        <v>3.5</v>
      </c>
      <c r="FK11" s="42">
        <v>2</v>
      </c>
      <c r="FL11" s="402">
        <v>2</v>
      </c>
      <c r="FM11" s="694">
        <f t="shared" si="91"/>
        <v>18</v>
      </c>
      <c r="FN11" s="695">
        <f t="shared" si="92"/>
        <v>2.5555555555555554</v>
      </c>
      <c r="FO11" s="696" t="str">
        <f t="shared" si="93"/>
        <v>2.56</v>
      </c>
      <c r="FP11" s="697" t="str">
        <f t="shared" si="94"/>
        <v>Lên lớp</v>
      </c>
      <c r="FQ11" s="698">
        <f t="shared" si="95"/>
        <v>33</v>
      </c>
      <c r="FR11" s="695">
        <f t="shared" si="96"/>
        <v>2.6515151515151514</v>
      </c>
      <c r="FS11" s="696" t="str">
        <f t="shared" si="97"/>
        <v>2.65</v>
      </c>
      <c r="FT11" s="699">
        <f t="shared" si="98"/>
        <v>33</v>
      </c>
      <c r="FU11" s="700">
        <f t="shared" si="99"/>
        <v>6.9787878787878794</v>
      </c>
      <c r="FV11" s="701">
        <f t="shared" si="100"/>
        <v>2.6515151515151514</v>
      </c>
      <c r="FW11" s="738" t="str">
        <f t="shared" si="101"/>
        <v>Lên lớp</v>
      </c>
      <c r="FX11" s="970">
        <v>6.6</v>
      </c>
      <c r="FY11" s="164">
        <v>7</v>
      </c>
      <c r="FZ11" s="37"/>
      <c r="GA11" s="827">
        <f t="shared" si="102"/>
        <v>6.8</v>
      </c>
      <c r="GB11" s="839">
        <f t="shared" si="103"/>
        <v>6.8</v>
      </c>
      <c r="GC11" s="845" t="str">
        <f t="shared" si="104"/>
        <v>6.8</v>
      </c>
      <c r="GD11" s="841" t="str">
        <f t="shared" si="105"/>
        <v>C+</v>
      </c>
      <c r="GE11" s="842">
        <f t="shared" si="106"/>
        <v>2.5</v>
      </c>
      <c r="GF11" s="842" t="str">
        <f t="shared" si="107"/>
        <v>2.5</v>
      </c>
      <c r="GG11" s="846">
        <v>3</v>
      </c>
      <c r="GH11" s="844">
        <v>3</v>
      </c>
      <c r="GI11" s="865">
        <v>7.9</v>
      </c>
      <c r="GJ11" s="908">
        <v>8</v>
      </c>
      <c r="GK11" s="37"/>
      <c r="GL11" s="827">
        <f t="shared" si="108"/>
        <v>8</v>
      </c>
      <c r="GM11" s="839">
        <f t="shared" si="109"/>
        <v>8</v>
      </c>
      <c r="GN11" s="845" t="str">
        <f t="shared" si="110"/>
        <v>8.0</v>
      </c>
      <c r="GO11" s="841" t="str">
        <f t="shared" si="111"/>
        <v>B+</v>
      </c>
      <c r="GP11" s="842">
        <f t="shared" si="112"/>
        <v>3.5</v>
      </c>
      <c r="GQ11" s="842" t="str">
        <f t="shared" si="113"/>
        <v>3.5</v>
      </c>
      <c r="GR11" s="846">
        <v>3</v>
      </c>
      <c r="GS11" s="844">
        <v>3</v>
      </c>
      <c r="GT11" s="865">
        <v>7.4</v>
      </c>
      <c r="GU11" s="908">
        <v>8</v>
      </c>
      <c r="GV11" s="37"/>
      <c r="GW11" s="827">
        <f t="shared" si="114"/>
        <v>7.8</v>
      </c>
      <c r="GX11" s="839">
        <f t="shared" si="115"/>
        <v>7.8</v>
      </c>
      <c r="GY11" s="845" t="str">
        <f t="shared" si="116"/>
        <v>7.8</v>
      </c>
      <c r="GZ11" s="841" t="str">
        <f t="shared" si="117"/>
        <v>B</v>
      </c>
      <c r="HA11" s="842">
        <f t="shared" si="118"/>
        <v>3</v>
      </c>
      <c r="HB11" s="842" t="str">
        <f t="shared" si="119"/>
        <v>3.0</v>
      </c>
      <c r="HC11" s="846">
        <v>3</v>
      </c>
      <c r="HD11" s="844">
        <v>3</v>
      </c>
      <c r="HE11" s="867">
        <v>7</v>
      </c>
      <c r="HF11" s="1047">
        <v>7</v>
      </c>
      <c r="HG11" s="736"/>
      <c r="HH11" s="827">
        <f t="shared" si="120"/>
        <v>7</v>
      </c>
      <c r="HI11" s="839">
        <f t="shared" si="121"/>
        <v>7</v>
      </c>
      <c r="HJ11" s="845" t="str">
        <f t="shared" si="122"/>
        <v>7.0</v>
      </c>
      <c r="HK11" s="841" t="str">
        <f t="shared" si="123"/>
        <v>B</v>
      </c>
      <c r="HL11" s="842">
        <f t="shared" si="124"/>
        <v>3</v>
      </c>
      <c r="HM11" s="842" t="str">
        <f t="shared" si="125"/>
        <v>3.0</v>
      </c>
      <c r="HN11" s="846">
        <v>2</v>
      </c>
      <c r="HO11" s="844">
        <v>2</v>
      </c>
      <c r="HP11" s="867">
        <v>7</v>
      </c>
      <c r="HQ11" s="958">
        <v>6</v>
      </c>
      <c r="HR11" s="37"/>
      <c r="HS11" s="28">
        <f t="shared" si="126"/>
        <v>6.4</v>
      </c>
      <c r="HT11" s="29">
        <f t="shared" si="127"/>
        <v>6.4</v>
      </c>
      <c r="HU11" s="501" t="str">
        <f t="shared" si="128"/>
        <v>6.4</v>
      </c>
      <c r="HV11" s="30" t="str">
        <f t="shared" si="129"/>
        <v>C</v>
      </c>
      <c r="HW11" s="31">
        <f t="shared" si="130"/>
        <v>2</v>
      </c>
      <c r="HX11" s="31" t="str">
        <f t="shared" si="131"/>
        <v>2.0</v>
      </c>
      <c r="HY11" s="42">
        <v>5</v>
      </c>
      <c r="HZ11" s="43">
        <v>5</v>
      </c>
      <c r="IA11" s="867">
        <v>5.3</v>
      </c>
      <c r="IB11" s="1053">
        <v>5</v>
      </c>
      <c r="IC11" s="736"/>
      <c r="ID11" s="827">
        <f t="shared" si="132"/>
        <v>5.0999999999999996</v>
      </c>
      <c r="IE11" s="839">
        <f t="shared" si="133"/>
        <v>5.0999999999999996</v>
      </c>
      <c r="IF11" s="845" t="str">
        <f t="shared" si="134"/>
        <v>5.1</v>
      </c>
      <c r="IG11" s="841" t="str">
        <f t="shared" si="135"/>
        <v>D+</v>
      </c>
      <c r="IH11" s="842">
        <f t="shared" si="136"/>
        <v>1.5</v>
      </c>
      <c r="II11" s="842" t="str">
        <f t="shared" si="137"/>
        <v>1.5</v>
      </c>
      <c r="IJ11" s="846">
        <v>4</v>
      </c>
      <c r="IK11" s="844">
        <v>4</v>
      </c>
      <c r="IL11" s="767">
        <f t="shared" si="138"/>
        <v>20</v>
      </c>
      <c r="IM11" s="82">
        <f t="shared" si="139"/>
        <v>2.4500000000000002</v>
      </c>
      <c r="IN11" s="83" t="str">
        <f t="shared" si="140"/>
        <v>2.45</v>
      </c>
    </row>
    <row r="12" spans="1:249" ht="18.75" x14ac:dyDescent="0.3">
      <c r="A12" s="163">
        <v>14</v>
      </c>
      <c r="B12" s="293" t="s">
        <v>413</v>
      </c>
      <c r="C12" s="293" t="s">
        <v>408</v>
      </c>
      <c r="D12" s="616" t="s">
        <v>424</v>
      </c>
      <c r="E12" s="617" t="s">
        <v>23</v>
      </c>
      <c r="F12" s="276"/>
      <c r="G12" s="288" t="s">
        <v>436</v>
      </c>
      <c r="H12" s="276" t="s">
        <v>23</v>
      </c>
      <c r="I12" s="276" t="s">
        <v>302</v>
      </c>
      <c r="J12" s="146">
        <v>7.4</v>
      </c>
      <c r="K12" s="1" t="str">
        <f t="shared" si="9"/>
        <v>B</v>
      </c>
      <c r="L12" s="2">
        <f t="shared" si="10"/>
        <v>3</v>
      </c>
      <c r="M12" s="170" t="str">
        <f t="shared" si="11"/>
        <v>3.0</v>
      </c>
      <c r="N12" s="197">
        <v>7.3</v>
      </c>
      <c r="O12" s="1" t="str">
        <f t="shared" si="12"/>
        <v>B</v>
      </c>
      <c r="P12" s="2">
        <f t="shared" si="13"/>
        <v>3</v>
      </c>
      <c r="Q12" s="172" t="str">
        <f t="shared" si="14"/>
        <v>3.0</v>
      </c>
      <c r="R12" s="192">
        <v>5.8</v>
      </c>
      <c r="S12" s="55">
        <v>5</v>
      </c>
      <c r="T12" s="55"/>
      <c r="U12" s="28">
        <f t="shared" si="15"/>
        <v>5.3</v>
      </c>
      <c r="V12" s="29">
        <f t="shared" si="16"/>
        <v>5.3</v>
      </c>
      <c r="W12" s="325" t="str">
        <f t="shared" si="17"/>
        <v>5.3</v>
      </c>
      <c r="X12" s="30" t="str">
        <f t="shared" si="18"/>
        <v>D+</v>
      </c>
      <c r="Y12" s="31">
        <f t="shared" si="19"/>
        <v>1.5</v>
      </c>
      <c r="Z12" s="31" t="str">
        <f t="shared" si="20"/>
        <v>1.5</v>
      </c>
      <c r="AA12" s="42">
        <v>4</v>
      </c>
      <c r="AB12" s="43">
        <v>4</v>
      </c>
      <c r="AC12" s="180">
        <v>6.6</v>
      </c>
      <c r="AD12" s="55">
        <v>6</v>
      </c>
      <c r="AE12" s="55"/>
      <c r="AF12" s="28">
        <f t="shared" si="21"/>
        <v>6.2</v>
      </c>
      <c r="AG12" s="29">
        <f t="shared" si="22"/>
        <v>6.2</v>
      </c>
      <c r="AH12" s="325" t="str">
        <f t="shared" si="23"/>
        <v>6.2</v>
      </c>
      <c r="AI12" s="30" t="str">
        <f t="shared" si="24"/>
        <v>C</v>
      </c>
      <c r="AJ12" s="31">
        <f t="shared" si="25"/>
        <v>2</v>
      </c>
      <c r="AK12" s="31" t="str">
        <f t="shared" si="26"/>
        <v>2.0</v>
      </c>
      <c r="AL12" s="42">
        <v>2</v>
      </c>
      <c r="AM12" s="43">
        <v>2</v>
      </c>
      <c r="AN12" s="224">
        <v>6.7</v>
      </c>
      <c r="AO12" s="448">
        <v>8</v>
      </c>
      <c r="AP12" s="157"/>
      <c r="AQ12" s="225">
        <f t="shared" si="27"/>
        <v>7.5</v>
      </c>
      <c r="AR12" s="29">
        <f t="shared" si="28"/>
        <v>7.5</v>
      </c>
      <c r="AS12" s="325" t="str">
        <f t="shared" si="29"/>
        <v>7.5</v>
      </c>
      <c r="AT12" s="227" t="str">
        <f t="shared" si="30"/>
        <v>B</v>
      </c>
      <c r="AU12" s="226">
        <f t="shared" si="31"/>
        <v>3</v>
      </c>
      <c r="AV12" s="226" t="str">
        <f t="shared" si="32"/>
        <v>3.0</v>
      </c>
      <c r="AW12" s="157">
        <v>2</v>
      </c>
      <c r="AX12" s="43">
        <v>2</v>
      </c>
      <c r="AY12" s="309">
        <v>7</v>
      </c>
      <c r="AZ12" s="65">
        <v>7</v>
      </c>
      <c r="BA12" s="65"/>
      <c r="BB12" s="225">
        <f t="shared" si="33"/>
        <v>7</v>
      </c>
      <c r="BC12" s="29">
        <f t="shared" si="34"/>
        <v>7</v>
      </c>
      <c r="BD12" s="325" t="str">
        <f t="shared" si="35"/>
        <v>7.0</v>
      </c>
      <c r="BE12" s="227" t="str">
        <f t="shared" si="36"/>
        <v>B</v>
      </c>
      <c r="BF12" s="226">
        <f t="shared" si="37"/>
        <v>3</v>
      </c>
      <c r="BG12" s="226" t="str">
        <f t="shared" si="38"/>
        <v>3.0</v>
      </c>
      <c r="BH12" s="42">
        <v>1</v>
      </c>
      <c r="BI12" s="43">
        <v>1</v>
      </c>
      <c r="BJ12" s="188">
        <v>7.8</v>
      </c>
      <c r="BK12" s="68">
        <v>7</v>
      </c>
      <c r="BL12" s="68"/>
      <c r="BM12" s="225">
        <f t="shared" si="39"/>
        <v>7.3</v>
      </c>
      <c r="BN12" s="226">
        <f t="shared" si="40"/>
        <v>7.3</v>
      </c>
      <c r="BO12" s="342" t="str">
        <f t="shared" si="41"/>
        <v>7.3</v>
      </c>
      <c r="BP12" s="227" t="str">
        <f t="shared" si="0"/>
        <v>B</v>
      </c>
      <c r="BQ12" s="226">
        <f t="shared" si="1"/>
        <v>3</v>
      </c>
      <c r="BR12" s="226" t="str">
        <f t="shared" si="2"/>
        <v>3.0</v>
      </c>
      <c r="BS12" s="157">
        <v>3</v>
      </c>
      <c r="BT12" s="43">
        <v>3</v>
      </c>
      <c r="BU12" s="407">
        <v>0.4</v>
      </c>
      <c r="BV12" s="70"/>
      <c r="BW12" s="70"/>
      <c r="BX12" s="225">
        <f t="shared" si="42"/>
        <v>0.2</v>
      </c>
      <c r="BY12" s="29">
        <f t="shared" si="43"/>
        <v>0.2</v>
      </c>
      <c r="BZ12" s="325" t="str">
        <f t="shared" si="44"/>
        <v>0.2</v>
      </c>
      <c r="CA12" s="227" t="str">
        <f t="shared" si="45"/>
        <v>F</v>
      </c>
      <c r="CB12" s="226">
        <f t="shared" si="46"/>
        <v>0</v>
      </c>
      <c r="CC12" s="226" t="str">
        <f t="shared" si="47"/>
        <v>0.0</v>
      </c>
      <c r="CD12" s="157">
        <v>3</v>
      </c>
      <c r="CE12" s="43"/>
      <c r="CF12" s="84">
        <f t="shared" si="48"/>
        <v>15</v>
      </c>
      <c r="CG12" s="87">
        <f t="shared" si="49"/>
        <v>1.8666666666666667</v>
      </c>
      <c r="CH12" s="88" t="str">
        <f t="shared" si="50"/>
        <v>1.87</v>
      </c>
      <c r="CI12" s="64" t="str">
        <f t="shared" si="51"/>
        <v>Lên lớp</v>
      </c>
      <c r="CJ12" s="128">
        <f t="shared" si="52"/>
        <v>12</v>
      </c>
      <c r="CK12" s="129">
        <f t="shared" si="53"/>
        <v>2.3333333333333335</v>
      </c>
      <c r="CL12" s="64" t="str">
        <f t="shared" si="54"/>
        <v>Lên lớp</v>
      </c>
      <c r="CM12" s="153"/>
      <c r="CN12" s="48">
        <v>5.4</v>
      </c>
      <c r="CO12" s="55">
        <v>6</v>
      </c>
      <c r="CP12" s="55"/>
      <c r="CQ12" s="28">
        <f t="shared" si="55"/>
        <v>5.8</v>
      </c>
      <c r="CR12" s="29">
        <f t="shared" si="56"/>
        <v>5.8</v>
      </c>
      <c r="CS12" s="501" t="str">
        <f t="shared" si="57"/>
        <v>5.8</v>
      </c>
      <c r="CT12" s="30" t="str">
        <f t="shared" si="3"/>
        <v>C</v>
      </c>
      <c r="CU12" s="31">
        <f t="shared" si="4"/>
        <v>2</v>
      </c>
      <c r="CV12" s="31" t="str">
        <f t="shared" si="5"/>
        <v>2.0</v>
      </c>
      <c r="CW12" s="42">
        <v>4</v>
      </c>
      <c r="CX12" s="43">
        <v>4</v>
      </c>
      <c r="CY12" s="192">
        <v>5.6</v>
      </c>
      <c r="CZ12" s="70">
        <v>5</v>
      </c>
      <c r="DA12" s="70"/>
      <c r="DB12" s="28">
        <f t="shared" si="58"/>
        <v>5.2</v>
      </c>
      <c r="DC12" s="29">
        <f t="shared" si="59"/>
        <v>5.2</v>
      </c>
      <c r="DD12" s="501" t="str">
        <f t="shared" si="60"/>
        <v>5.2</v>
      </c>
      <c r="DE12" s="30" t="str">
        <f t="shared" si="6"/>
        <v>D+</v>
      </c>
      <c r="DF12" s="31">
        <f t="shared" si="7"/>
        <v>1.5</v>
      </c>
      <c r="DG12" s="31" t="str">
        <f t="shared" si="8"/>
        <v>1.5</v>
      </c>
      <c r="DH12" s="42">
        <v>2</v>
      </c>
      <c r="DI12" s="43">
        <v>2</v>
      </c>
      <c r="DJ12" s="48">
        <v>6.2</v>
      </c>
      <c r="DK12" s="70">
        <v>8</v>
      </c>
      <c r="DL12" s="602"/>
      <c r="DM12" s="28">
        <f t="shared" si="61"/>
        <v>7.3</v>
      </c>
      <c r="DN12" s="29">
        <f t="shared" si="62"/>
        <v>7.3</v>
      </c>
      <c r="DO12" s="501" t="str">
        <f t="shared" si="63"/>
        <v>7.3</v>
      </c>
      <c r="DP12" s="30" t="str">
        <f t="shared" si="64"/>
        <v>B</v>
      </c>
      <c r="DQ12" s="31">
        <f t="shared" si="65"/>
        <v>3</v>
      </c>
      <c r="DR12" s="31" t="str">
        <f t="shared" si="66"/>
        <v>3.0</v>
      </c>
      <c r="DS12" s="42">
        <v>2</v>
      </c>
      <c r="DT12" s="43">
        <v>2</v>
      </c>
      <c r="DU12" s="788">
        <v>6</v>
      </c>
      <c r="DV12" s="787">
        <v>6</v>
      </c>
      <c r="DW12" s="787"/>
      <c r="DX12" s="707">
        <f t="shared" si="67"/>
        <v>6</v>
      </c>
      <c r="DY12" s="708">
        <f t="shared" si="68"/>
        <v>6</v>
      </c>
      <c r="DZ12" s="709" t="str">
        <f t="shared" si="69"/>
        <v>6.0</v>
      </c>
      <c r="EA12" s="30" t="str">
        <f t="shared" si="70"/>
        <v>C</v>
      </c>
      <c r="EB12" s="31">
        <f t="shared" si="71"/>
        <v>2</v>
      </c>
      <c r="EC12" s="31" t="str">
        <f t="shared" si="72"/>
        <v>2.0</v>
      </c>
      <c r="ED12" s="42">
        <v>2</v>
      </c>
      <c r="EE12" s="43">
        <v>2</v>
      </c>
      <c r="EF12" s="486">
        <v>5</v>
      </c>
      <c r="EG12" s="55">
        <v>7</v>
      </c>
      <c r="EH12" s="37"/>
      <c r="EI12" s="28">
        <f t="shared" si="73"/>
        <v>6.2</v>
      </c>
      <c r="EJ12" s="29">
        <f t="shared" si="74"/>
        <v>6.2</v>
      </c>
      <c r="EK12" s="501" t="str">
        <f t="shared" si="75"/>
        <v>6.2</v>
      </c>
      <c r="EL12" s="30" t="str">
        <f t="shared" si="76"/>
        <v>C</v>
      </c>
      <c r="EM12" s="31">
        <f t="shared" si="77"/>
        <v>2</v>
      </c>
      <c r="EN12" s="31" t="str">
        <f t="shared" si="78"/>
        <v>2.0</v>
      </c>
      <c r="EO12" s="42">
        <v>3</v>
      </c>
      <c r="EP12" s="43">
        <v>3</v>
      </c>
      <c r="EQ12" s="48">
        <v>6.7</v>
      </c>
      <c r="ER12" s="55">
        <v>7</v>
      </c>
      <c r="ES12" s="55"/>
      <c r="ET12" s="28">
        <f t="shared" si="79"/>
        <v>6.9</v>
      </c>
      <c r="EU12" s="29">
        <f t="shared" si="80"/>
        <v>6.9</v>
      </c>
      <c r="EV12" s="501" t="str">
        <f t="shared" si="81"/>
        <v>6.9</v>
      </c>
      <c r="EW12" s="30" t="str">
        <f t="shared" si="82"/>
        <v>C+</v>
      </c>
      <c r="EX12" s="31">
        <f t="shared" si="83"/>
        <v>2.5</v>
      </c>
      <c r="EY12" s="31" t="str">
        <f t="shared" si="84"/>
        <v>2.5</v>
      </c>
      <c r="EZ12" s="42">
        <v>3</v>
      </c>
      <c r="FA12" s="43">
        <v>3</v>
      </c>
      <c r="FB12" s="48">
        <v>5.7</v>
      </c>
      <c r="FC12" s="70">
        <v>5</v>
      </c>
      <c r="FD12" s="602"/>
      <c r="FE12" s="28">
        <f t="shared" si="85"/>
        <v>5.3</v>
      </c>
      <c r="FF12" s="29">
        <f t="shared" si="86"/>
        <v>5.3</v>
      </c>
      <c r="FG12" s="501" t="str">
        <f t="shared" si="87"/>
        <v>5.3</v>
      </c>
      <c r="FH12" s="30" t="str">
        <f t="shared" si="88"/>
        <v>D+</v>
      </c>
      <c r="FI12" s="31">
        <f t="shared" si="89"/>
        <v>1.5</v>
      </c>
      <c r="FJ12" s="31" t="str">
        <f t="shared" si="90"/>
        <v>1.5</v>
      </c>
      <c r="FK12" s="42">
        <v>2</v>
      </c>
      <c r="FL12" s="402">
        <v>2</v>
      </c>
      <c r="FM12" s="694">
        <f t="shared" si="91"/>
        <v>18</v>
      </c>
      <c r="FN12" s="695">
        <f t="shared" si="92"/>
        <v>2.0833333333333335</v>
      </c>
      <c r="FO12" s="696" t="str">
        <f t="shared" si="93"/>
        <v>2.08</v>
      </c>
      <c r="FP12" s="697" t="str">
        <f t="shared" si="94"/>
        <v>Lên lớp</v>
      </c>
      <c r="FQ12" s="698">
        <f t="shared" si="95"/>
        <v>33</v>
      </c>
      <c r="FR12" s="695">
        <f t="shared" si="96"/>
        <v>1.9848484848484849</v>
      </c>
      <c r="FS12" s="696" t="str">
        <f t="shared" si="97"/>
        <v>1.98</v>
      </c>
      <c r="FT12" s="699">
        <f t="shared" si="98"/>
        <v>30</v>
      </c>
      <c r="FU12" s="700">
        <f t="shared" si="99"/>
        <v>6.253333333333333</v>
      </c>
      <c r="FV12" s="701">
        <f t="shared" si="100"/>
        <v>2.1833333333333331</v>
      </c>
      <c r="FW12" s="738" t="str">
        <f t="shared" si="101"/>
        <v>Lên lớp</v>
      </c>
      <c r="FX12" s="970">
        <v>5</v>
      </c>
      <c r="FY12" s="164">
        <v>5</v>
      </c>
      <c r="FZ12" s="37"/>
      <c r="GA12" s="827">
        <f t="shared" si="102"/>
        <v>5</v>
      </c>
      <c r="GB12" s="839">
        <f t="shared" si="103"/>
        <v>5</v>
      </c>
      <c r="GC12" s="845" t="str">
        <f t="shared" si="104"/>
        <v>5.0</v>
      </c>
      <c r="GD12" s="841" t="str">
        <f t="shared" si="105"/>
        <v>D+</v>
      </c>
      <c r="GE12" s="842">
        <f t="shared" si="106"/>
        <v>1.5</v>
      </c>
      <c r="GF12" s="842" t="str">
        <f t="shared" si="107"/>
        <v>1.5</v>
      </c>
      <c r="GG12" s="846">
        <v>3</v>
      </c>
      <c r="GH12" s="844">
        <v>3</v>
      </c>
      <c r="GI12" s="865">
        <v>5.2</v>
      </c>
      <c r="GJ12" s="908">
        <v>5</v>
      </c>
      <c r="GK12" s="37"/>
      <c r="GL12" s="827">
        <f t="shared" si="108"/>
        <v>5.0999999999999996</v>
      </c>
      <c r="GM12" s="839">
        <f t="shared" si="109"/>
        <v>5.0999999999999996</v>
      </c>
      <c r="GN12" s="845" t="str">
        <f t="shared" si="110"/>
        <v>5.1</v>
      </c>
      <c r="GO12" s="841" t="str">
        <f t="shared" si="111"/>
        <v>D+</v>
      </c>
      <c r="GP12" s="842">
        <f t="shared" si="112"/>
        <v>1.5</v>
      </c>
      <c r="GQ12" s="842" t="str">
        <f t="shared" si="113"/>
        <v>1.5</v>
      </c>
      <c r="GR12" s="846">
        <v>3</v>
      </c>
      <c r="GS12" s="844">
        <v>3</v>
      </c>
      <c r="GT12" s="865">
        <v>5.9</v>
      </c>
      <c r="GU12" s="908">
        <v>2</v>
      </c>
      <c r="GV12" s="908">
        <v>5</v>
      </c>
      <c r="GW12" s="827">
        <f t="shared" si="114"/>
        <v>3.6</v>
      </c>
      <c r="GX12" s="839">
        <f t="shared" si="115"/>
        <v>5.4</v>
      </c>
      <c r="GY12" s="845" t="str">
        <f t="shared" si="116"/>
        <v>5.4</v>
      </c>
      <c r="GZ12" s="841" t="str">
        <f t="shared" si="117"/>
        <v>D+</v>
      </c>
      <c r="HA12" s="842">
        <f t="shared" si="118"/>
        <v>1.5</v>
      </c>
      <c r="HB12" s="842" t="str">
        <f t="shared" si="119"/>
        <v>1.5</v>
      </c>
      <c r="HC12" s="846">
        <v>3</v>
      </c>
      <c r="HD12" s="844">
        <v>3</v>
      </c>
      <c r="HE12" s="867">
        <v>6</v>
      </c>
      <c r="HF12" s="1047">
        <v>6</v>
      </c>
      <c r="HG12" s="736"/>
      <c r="HH12" s="827">
        <f t="shared" si="120"/>
        <v>6</v>
      </c>
      <c r="HI12" s="839">
        <f t="shared" si="121"/>
        <v>6</v>
      </c>
      <c r="HJ12" s="845" t="str">
        <f t="shared" si="122"/>
        <v>6.0</v>
      </c>
      <c r="HK12" s="841" t="str">
        <f t="shared" si="123"/>
        <v>C</v>
      </c>
      <c r="HL12" s="842">
        <f t="shared" si="124"/>
        <v>2</v>
      </c>
      <c r="HM12" s="842" t="str">
        <f t="shared" si="125"/>
        <v>2.0</v>
      </c>
      <c r="HN12" s="846">
        <v>2</v>
      </c>
      <c r="HO12" s="844">
        <v>2</v>
      </c>
      <c r="HP12" s="867">
        <v>5.6</v>
      </c>
      <c r="HQ12" s="958">
        <v>5</v>
      </c>
      <c r="HR12" s="37"/>
      <c r="HS12" s="28">
        <f t="shared" si="126"/>
        <v>5.2</v>
      </c>
      <c r="HT12" s="29">
        <f t="shared" si="127"/>
        <v>5.2</v>
      </c>
      <c r="HU12" s="501" t="str">
        <f t="shared" si="128"/>
        <v>5.2</v>
      </c>
      <c r="HV12" s="30" t="str">
        <f t="shared" si="129"/>
        <v>D+</v>
      </c>
      <c r="HW12" s="31">
        <f t="shared" si="130"/>
        <v>1.5</v>
      </c>
      <c r="HX12" s="31" t="str">
        <f t="shared" si="131"/>
        <v>1.5</v>
      </c>
      <c r="HY12" s="42">
        <v>5</v>
      </c>
      <c r="HZ12" s="43">
        <v>5</v>
      </c>
      <c r="IA12" s="867">
        <v>5.3</v>
      </c>
      <c r="IB12" s="1053">
        <v>6</v>
      </c>
      <c r="IC12" s="736"/>
      <c r="ID12" s="827">
        <f t="shared" si="132"/>
        <v>5.7</v>
      </c>
      <c r="IE12" s="839">
        <f t="shared" si="133"/>
        <v>5.7</v>
      </c>
      <c r="IF12" s="845" t="str">
        <f t="shared" si="134"/>
        <v>5.7</v>
      </c>
      <c r="IG12" s="841" t="str">
        <f t="shared" si="135"/>
        <v>C</v>
      </c>
      <c r="IH12" s="842">
        <f t="shared" si="136"/>
        <v>2</v>
      </c>
      <c r="II12" s="842" t="str">
        <f t="shared" si="137"/>
        <v>2.0</v>
      </c>
      <c r="IJ12" s="846">
        <v>4</v>
      </c>
      <c r="IK12" s="844">
        <v>4</v>
      </c>
      <c r="IL12" s="767">
        <f t="shared" si="138"/>
        <v>20</v>
      </c>
      <c r="IM12" s="82">
        <f t="shared" si="139"/>
        <v>1.65</v>
      </c>
      <c r="IN12" s="83" t="str">
        <f t="shared" si="140"/>
        <v>1.65</v>
      </c>
    </row>
    <row r="13" spans="1:249" ht="18.75" x14ac:dyDescent="0.3">
      <c r="A13" s="163">
        <v>15</v>
      </c>
      <c r="B13" s="293" t="s">
        <v>413</v>
      </c>
      <c r="C13" s="293" t="s">
        <v>409</v>
      </c>
      <c r="D13" s="286" t="s">
        <v>425</v>
      </c>
      <c r="E13" s="287" t="s">
        <v>31</v>
      </c>
      <c r="F13" s="276"/>
      <c r="G13" s="288" t="s">
        <v>437</v>
      </c>
      <c r="H13" s="276" t="s">
        <v>23</v>
      </c>
      <c r="I13" s="276" t="s">
        <v>179</v>
      </c>
      <c r="J13" s="146">
        <v>8</v>
      </c>
      <c r="K13" s="1" t="str">
        <f t="shared" si="9"/>
        <v>B+</v>
      </c>
      <c r="L13" s="2">
        <f t="shared" si="10"/>
        <v>3.5</v>
      </c>
      <c r="M13" s="170" t="str">
        <f t="shared" si="11"/>
        <v>3.5</v>
      </c>
      <c r="N13" s="197">
        <v>8</v>
      </c>
      <c r="O13" s="1" t="str">
        <f t="shared" si="12"/>
        <v>B+</v>
      </c>
      <c r="P13" s="2">
        <f t="shared" si="13"/>
        <v>3.5</v>
      </c>
      <c r="Q13" s="172" t="str">
        <f t="shared" si="14"/>
        <v>3.5</v>
      </c>
      <c r="R13" s="192">
        <v>5.7</v>
      </c>
      <c r="S13" s="55">
        <v>3</v>
      </c>
      <c r="T13" s="55"/>
      <c r="U13" s="28">
        <f t="shared" si="15"/>
        <v>4.0999999999999996</v>
      </c>
      <c r="V13" s="29">
        <f t="shared" si="16"/>
        <v>4.0999999999999996</v>
      </c>
      <c r="W13" s="325" t="str">
        <f t="shared" si="17"/>
        <v>4.1</v>
      </c>
      <c r="X13" s="30" t="str">
        <f t="shared" si="18"/>
        <v>D</v>
      </c>
      <c r="Y13" s="31">
        <f t="shared" si="19"/>
        <v>1</v>
      </c>
      <c r="Z13" s="31" t="str">
        <f t="shared" si="20"/>
        <v>1.0</v>
      </c>
      <c r="AA13" s="42">
        <v>4</v>
      </c>
      <c r="AB13" s="43">
        <v>4</v>
      </c>
      <c r="AC13" s="180">
        <v>7</v>
      </c>
      <c r="AD13" s="55">
        <v>6</v>
      </c>
      <c r="AE13" s="55"/>
      <c r="AF13" s="28">
        <f t="shared" si="21"/>
        <v>6.4</v>
      </c>
      <c r="AG13" s="29">
        <f t="shared" si="22"/>
        <v>6.4</v>
      </c>
      <c r="AH13" s="325" t="str">
        <f t="shared" si="23"/>
        <v>6.4</v>
      </c>
      <c r="AI13" s="30" t="str">
        <f t="shared" si="24"/>
        <v>C</v>
      </c>
      <c r="AJ13" s="31">
        <f t="shared" si="25"/>
        <v>2</v>
      </c>
      <c r="AK13" s="31" t="str">
        <f t="shared" si="26"/>
        <v>2.0</v>
      </c>
      <c r="AL13" s="42">
        <v>2</v>
      </c>
      <c r="AM13" s="43">
        <v>2</v>
      </c>
      <c r="AN13" s="224">
        <v>5.3</v>
      </c>
      <c r="AO13" s="448">
        <v>3</v>
      </c>
      <c r="AP13" s="448">
        <v>5</v>
      </c>
      <c r="AQ13" s="225">
        <f t="shared" si="27"/>
        <v>3.9</v>
      </c>
      <c r="AR13" s="29">
        <f t="shared" si="28"/>
        <v>5.0999999999999996</v>
      </c>
      <c r="AS13" s="325" t="str">
        <f t="shared" si="29"/>
        <v>5.1</v>
      </c>
      <c r="AT13" s="227" t="str">
        <f t="shared" si="30"/>
        <v>D+</v>
      </c>
      <c r="AU13" s="226">
        <f t="shared" si="31"/>
        <v>1.5</v>
      </c>
      <c r="AV13" s="226" t="str">
        <f t="shared" si="32"/>
        <v>1.5</v>
      </c>
      <c r="AW13" s="157">
        <v>2</v>
      </c>
      <c r="AX13" s="43">
        <v>2</v>
      </c>
      <c r="AY13" s="309">
        <v>8.6999999999999993</v>
      </c>
      <c r="AZ13" s="65">
        <v>3</v>
      </c>
      <c r="BA13" s="65"/>
      <c r="BB13" s="225">
        <f t="shared" si="33"/>
        <v>5.3</v>
      </c>
      <c r="BC13" s="29">
        <f t="shared" si="34"/>
        <v>5.3</v>
      </c>
      <c r="BD13" s="325" t="str">
        <f t="shared" si="35"/>
        <v>5.3</v>
      </c>
      <c r="BE13" s="227" t="str">
        <f t="shared" si="36"/>
        <v>D+</v>
      </c>
      <c r="BF13" s="226">
        <f t="shared" si="37"/>
        <v>1.5</v>
      </c>
      <c r="BG13" s="226" t="str">
        <f t="shared" si="38"/>
        <v>1.5</v>
      </c>
      <c r="BH13" s="42">
        <v>1</v>
      </c>
      <c r="BI13" s="43">
        <v>1</v>
      </c>
      <c r="BJ13" s="212">
        <v>8</v>
      </c>
      <c r="BK13" s="68">
        <v>9</v>
      </c>
      <c r="BL13" s="90"/>
      <c r="BM13" s="225">
        <f t="shared" si="39"/>
        <v>8.6</v>
      </c>
      <c r="BN13" s="226">
        <f t="shared" si="40"/>
        <v>8.6</v>
      </c>
      <c r="BO13" s="342" t="str">
        <f t="shared" si="41"/>
        <v>8.6</v>
      </c>
      <c r="BP13" s="227" t="str">
        <f t="shared" si="0"/>
        <v>A</v>
      </c>
      <c r="BQ13" s="226">
        <f t="shared" si="1"/>
        <v>4</v>
      </c>
      <c r="BR13" s="226" t="str">
        <f t="shared" si="2"/>
        <v>4.0</v>
      </c>
      <c r="BS13" s="157">
        <v>3</v>
      </c>
      <c r="BT13" s="43">
        <v>3</v>
      </c>
      <c r="BU13" s="48">
        <v>5.2</v>
      </c>
      <c r="BV13" s="70">
        <v>5</v>
      </c>
      <c r="BW13" s="70"/>
      <c r="BX13" s="225">
        <f t="shared" si="42"/>
        <v>5.0999999999999996</v>
      </c>
      <c r="BY13" s="29">
        <f t="shared" si="43"/>
        <v>5.0999999999999996</v>
      </c>
      <c r="BZ13" s="325" t="str">
        <f t="shared" si="44"/>
        <v>5.1</v>
      </c>
      <c r="CA13" s="227" t="str">
        <f t="shared" si="45"/>
        <v>D+</v>
      </c>
      <c r="CB13" s="226">
        <f t="shared" si="46"/>
        <v>1.5</v>
      </c>
      <c r="CC13" s="226" t="str">
        <f t="shared" si="47"/>
        <v>1.5</v>
      </c>
      <c r="CD13" s="157">
        <v>3</v>
      </c>
      <c r="CE13" s="43">
        <v>3</v>
      </c>
      <c r="CF13" s="84">
        <f t="shared" si="48"/>
        <v>15</v>
      </c>
      <c r="CG13" s="87">
        <f t="shared" si="49"/>
        <v>1.9333333333333333</v>
      </c>
      <c r="CH13" s="88" t="str">
        <f t="shared" si="50"/>
        <v>1.93</v>
      </c>
      <c r="CI13" s="64" t="str">
        <f t="shared" si="51"/>
        <v>Lên lớp</v>
      </c>
      <c r="CJ13" s="128">
        <f t="shared" si="52"/>
        <v>15</v>
      </c>
      <c r="CK13" s="129">
        <f t="shared" si="53"/>
        <v>1.9333333333333333</v>
      </c>
      <c r="CL13" s="64" t="str">
        <f t="shared" si="54"/>
        <v>Lên lớp</v>
      </c>
      <c r="CM13" s="153"/>
      <c r="CN13" s="48">
        <v>6.4</v>
      </c>
      <c r="CO13" s="55">
        <v>8</v>
      </c>
      <c r="CP13" s="55"/>
      <c r="CQ13" s="28">
        <f t="shared" si="55"/>
        <v>7.4</v>
      </c>
      <c r="CR13" s="29">
        <f t="shared" si="56"/>
        <v>7.4</v>
      </c>
      <c r="CS13" s="501" t="str">
        <f t="shared" si="57"/>
        <v>7.4</v>
      </c>
      <c r="CT13" s="30" t="str">
        <f t="shared" si="3"/>
        <v>B</v>
      </c>
      <c r="CU13" s="31">
        <f t="shared" si="4"/>
        <v>3</v>
      </c>
      <c r="CV13" s="31" t="str">
        <f t="shared" si="5"/>
        <v>3.0</v>
      </c>
      <c r="CW13" s="42">
        <v>4</v>
      </c>
      <c r="CX13" s="43">
        <v>4</v>
      </c>
      <c r="CY13" s="192">
        <v>6.4</v>
      </c>
      <c r="CZ13" s="70">
        <v>6</v>
      </c>
      <c r="DA13" s="70"/>
      <c r="DB13" s="28">
        <f t="shared" si="58"/>
        <v>6.2</v>
      </c>
      <c r="DC13" s="29">
        <f t="shared" si="59"/>
        <v>6.2</v>
      </c>
      <c r="DD13" s="501" t="str">
        <f t="shared" si="60"/>
        <v>6.2</v>
      </c>
      <c r="DE13" s="30" t="str">
        <f t="shared" si="6"/>
        <v>C</v>
      </c>
      <c r="DF13" s="31">
        <f t="shared" si="7"/>
        <v>2</v>
      </c>
      <c r="DG13" s="31" t="str">
        <f t="shared" si="8"/>
        <v>2.0</v>
      </c>
      <c r="DH13" s="42">
        <v>2</v>
      </c>
      <c r="DI13" s="43">
        <v>2</v>
      </c>
      <c r="DJ13" s="48">
        <v>6.6</v>
      </c>
      <c r="DK13" s="70">
        <v>7</v>
      </c>
      <c r="DL13" s="602"/>
      <c r="DM13" s="28">
        <f t="shared" si="61"/>
        <v>6.8</v>
      </c>
      <c r="DN13" s="29">
        <f t="shared" si="62"/>
        <v>6.8</v>
      </c>
      <c r="DO13" s="501" t="str">
        <f t="shared" si="63"/>
        <v>6.8</v>
      </c>
      <c r="DP13" s="30" t="str">
        <f t="shared" si="64"/>
        <v>C+</v>
      </c>
      <c r="DQ13" s="31">
        <f t="shared" si="65"/>
        <v>2.5</v>
      </c>
      <c r="DR13" s="31" t="str">
        <f t="shared" si="66"/>
        <v>2.5</v>
      </c>
      <c r="DS13" s="42">
        <v>2</v>
      </c>
      <c r="DT13" s="43">
        <v>2</v>
      </c>
      <c r="DU13" s="48">
        <v>7.12</v>
      </c>
      <c r="DV13" s="70">
        <v>5</v>
      </c>
      <c r="DW13" s="70"/>
      <c r="DX13" s="28">
        <f t="shared" si="67"/>
        <v>5.8</v>
      </c>
      <c r="DY13" s="29">
        <f t="shared" si="68"/>
        <v>5.8</v>
      </c>
      <c r="DZ13" s="501" t="str">
        <f t="shared" si="69"/>
        <v>5.8</v>
      </c>
      <c r="EA13" s="30" t="str">
        <f t="shared" si="70"/>
        <v>C</v>
      </c>
      <c r="EB13" s="31">
        <f t="shared" si="71"/>
        <v>2</v>
      </c>
      <c r="EC13" s="31" t="str">
        <f t="shared" si="72"/>
        <v>2.0</v>
      </c>
      <c r="ED13" s="42">
        <v>2</v>
      </c>
      <c r="EE13" s="43">
        <v>2</v>
      </c>
      <c r="EF13" s="486">
        <v>5</v>
      </c>
      <c r="EG13" s="55">
        <v>5</v>
      </c>
      <c r="EH13" s="37"/>
      <c r="EI13" s="28">
        <f t="shared" si="73"/>
        <v>5</v>
      </c>
      <c r="EJ13" s="29">
        <f t="shared" si="74"/>
        <v>5</v>
      </c>
      <c r="EK13" s="501" t="str">
        <f t="shared" si="75"/>
        <v>5.0</v>
      </c>
      <c r="EL13" s="30" t="str">
        <f t="shared" si="76"/>
        <v>D+</v>
      </c>
      <c r="EM13" s="31">
        <f t="shared" si="77"/>
        <v>1.5</v>
      </c>
      <c r="EN13" s="31" t="str">
        <f t="shared" si="78"/>
        <v>1.5</v>
      </c>
      <c r="EO13" s="42">
        <v>3</v>
      </c>
      <c r="EP13" s="43">
        <v>3</v>
      </c>
      <c r="EQ13" s="48">
        <v>7</v>
      </c>
      <c r="ER13" s="55">
        <v>7</v>
      </c>
      <c r="ES13" s="55"/>
      <c r="ET13" s="28">
        <f t="shared" si="79"/>
        <v>7</v>
      </c>
      <c r="EU13" s="29">
        <f t="shared" si="80"/>
        <v>7</v>
      </c>
      <c r="EV13" s="501" t="str">
        <f t="shared" si="81"/>
        <v>7.0</v>
      </c>
      <c r="EW13" s="30" t="str">
        <f t="shared" si="82"/>
        <v>B</v>
      </c>
      <c r="EX13" s="31">
        <f t="shared" si="83"/>
        <v>3</v>
      </c>
      <c r="EY13" s="31" t="str">
        <f t="shared" si="84"/>
        <v>3.0</v>
      </c>
      <c r="EZ13" s="42">
        <v>3</v>
      </c>
      <c r="FA13" s="43">
        <v>3</v>
      </c>
      <c r="FB13" s="48">
        <v>6</v>
      </c>
      <c r="FC13" s="70">
        <v>6</v>
      </c>
      <c r="FD13" s="602"/>
      <c r="FE13" s="28">
        <f t="shared" si="85"/>
        <v>6</v>
      </c>
      <c r="FF13" s="29">
        <f t="shared" si="86"/>
        <v>6</v>
      </c>
      <c r="FG13" s="501" t="str">
        <f t="shared" si="87"/>
        <v>6.0</v>
      </c>
      <c r="FH13" s="30" t="str">
        <f t="shared" si="88"/>
        <v>C</v>
      </c>
      <c r="FI13" s="31">
        <f t="shared" si="89"/>
        <v>2</v>
      </c>
      <c r="FJ13" s="31" t="str">
        <f t="shared" si="90"/>
        <v>2.0</v>
      </c>
      <c r="FK13" s="42">
        <v>2</v>
      </c>
      <c r="FL13" s="402">
        <v>2</v>
      </c>
      <c r="FM13" s="694">
        <f t="shared" si="91"/>
        <v>18</v>
      </c>
      <c r="FN13" s="695">
        <f t="shared" si="92"/>
        <v>2.3611111111111112</v>
      </c>
      <c r="FO13" s="696" t="str">
        <f t="shared" si="93"/>
        <v>2.36</v>
      </c>
      <c r="FP13" s="697" t="str">
        <f t="shared" si="94"/>
        <v>Lên lớp</v>
      </c>
      <c r="FQ13" s="698">
        <f t="shared" si="95"/>
        <v>33</v>
      </c>
      <c r="FR13" s="695">
        <f t="shared" si="96"/>
        <v>2.1666666666666665</v>
      </c>
      <c r="FS13" s="696" t="str">
        <f t="shared" si="97"/>
        <v>2.17</v>
      </c>
      <c r="FT13" s="699">
        <f t="shared" si="98"/>
        <v>33</v>
      </c>
      <c r="FU13" s="700">
        <f t="shared" si="99"/>
        <v>6.0909090909090917</v>
      </c>
      <c r="FV13" s="701">
        <f t="shared" si="100"/>
        <v>2.1666666666666665</v>
      </c>
      <c r="FW13" s="738" t="str">
        <f t="shared" si="101"/>
        <v>Lên lớp</v>
      </c>
      <c r="FX13" s="970">
        <v>5</v>
      </c>
      <c r="FY13" s="164">
        <v>5</v>
      </c>
      <c r="FZ13" s="37"/>
      <c r="GA13" s="827">
        <f t="shared" si="102"/>
        <v>5</v>
      </c>
      <c r="GB13" s="839">
        <f t="shared" si="103"/>
        <v>5</v>
      </c>
      <c r="GC13" s="845" t="str">
        <f t="shared" si="104"/>
        <v>5.0</v>
      </c>
      <c r="GD13" s="841" t="str">
        <f t="shared" si="105"/>
        <v>D+</v>
      </c>
      <c r="GE13" s="842">
        <f t="shared" si="106"/>
        <v>1.5</v>
      </c>
      <c r="GF13" s="842" t="str">
        <f t="shared" si="107"/>
        <v>1.5</v>
      </c>
      <c r="GG13" s="846">
        <v>3</v>
      </c>
      <c r="GH13" s="844">
        <v>3</v>
      </c>
      <c r="GI13" s="865">
        <v>6.3</v>
      </c>
      <c r="GJ13" s="908">
        <v>5</v>
      </c>
      <c r="GK13" s="37"/>
      <c r="GL13" s="827">
        <f t="shared" si="108"/>
        <v>5.5</v>
      </c>
      <c r="GM13" s="839">
        <f t="shared" si="109"/>
        <v>5.5</v>
      </c>
      <c r="GN13" s="845" t="str">
        <f t="shared" si="110"/>
        <v>5.5</v>
      </c>
      <c r="GO13" s="841" t="str">
        <f t="shared" si="111"/>
        <v>C</v>
      </c>
      <c r="GP13" s="842">
        <f t="shared" si="112"/>
        <v>2</v>
      </c>
      <c r="GQ13" s="842" t="str">
        <f t="shared" si="113"/>
        <v>2.0</v>
      </c>
      <c r="GR13" s="846">
        <v>3</v>
      </c>
      <c r="GS13" s="844">
        <v>3</v>
      </c>
      <c r="GT13" s="865">
        <v>5</v>
      </c>
      <c r="GU13" s="908">
        <v>5</v>
      </c>
      <c r="GV13" s="37"/>
      <c r="GW13" s="827">
        <f t="shared" si="114"/>
        <v>5</v>
      </c>
      <c r="GX13" s="839">
        <f t="shared" si="115"/>
        <v>5</v>
      </c>
      <c r="GY13" s="845" t="str">
        <f t="shared" si="116"/>
        <v>5.0</v>
      </c>
      <c r="GZ13" s="841" t="str">
        <f t="shared" si="117"/>
        <v>D+</v>
      </c>
      <c r="HA13" s="842">
        <f t="shared" si="118"/>
        <v>1.5</v>
      </c>
      <c r="HB13" s="842" t="str">
        <f t="shared" si="119"/>
        <v>1.5</v>
      </c>
      <c r="HC13" s="846">
        <v>3</v>
      </c>
      <c r="HD13" s="844">
        <v>3</v>
      </c>
      <c r="HE13" s="867">
        <v>5.6</v>
      </c>
      <c r="HF13" s="1047">
        <v>6</v>
      </c>
      <c r="HG13" s="736"/>
      <c r="HH13" s="827">
        <f t="shared" si="120"/>
        <v>5.8</v>
      </c>
      <c r="HI13" s="839">
        <f t="shared" si="121"/>
        <v>5.8</v>
      </c>
      <c r="HJ13" s="845" t="str">
        <f t="shared" si="122"/>
        <v>5.8</v>
      </c>
      <c r="HK13" s="841" t="str">
        <f t="shared" si="123"/>
        <v>C</v>
      </c>
      <c r="HL13" s="842">
        <f t="shared" si="124"/>
        <v>2</v>
      </c>
      <c r="HM13" s="842" t="str">
        <f t="shared" si="125"/>
        <v>2.0</v>
      </c>
      <c r="HN13" s="846">
        <v>2</v>
      </c>
      <c r="HO13" s="844">
        <v>2</v>
      </c>
      <c r="HP13" s="867">
        <v>5</v>
      </c>
      <c r="HQ13" s="958">
        <v>5</v>
      </c>
      <c r="HR13" s="37"/>
      <c r="HS13" s="28">
        <f t="shared" si="126"/>
        <v>5</v>
      </c>
      <c r="HT13" s="29">
        <f t="shared" si="127"/>
        <v>5</v>
      </c>
      <c r="HU13" s="501" t="str">
        <f t="shared" si="128"/>
        <v>5.0</v>
      </c>
      <c r="HV13" s="30" t="str">
        <f t="shared" si="129"/>
        <v>D+</v>
      </c>
      <c r="HW13" s="31">
        <f t="shared" si="130"/>
        <v>1.5</v>
      </c>
      <c r="HX13" s="31" t="str">
        <f t="shared" si="131"/>
        <v>1.5</v>
      </c>
      <c r="HY13" s="42">
        <v>5</v>
      </c>
      <c r="HZ13" s="43">
        <v>5</v>
      </c>
      <c r="IA13" s="867">
        <v>5.3</v>
      </c>
      <c r="IB13" s="1053">
        <v>6</v>
      </c>
      <c r="IC13" s="736"/>
      <c r="ID13" s="827">
        <f t="shared" si="132"/>
        <v>5.7</v>
      </c>
      <c r="IE13" s="839">
        <f t="shared" si="133"/>
        <v>5.7</v>
      </c>
      <c r="IF13" s="845" t="str">
        <f t="shared" si="134"/>
        <v>5.7</v>
      </c>
      <c r="IG13" s="841" t="str">
        <f t="shared" si="135"/>
        <v>C</v>
      </c>
      <c r="IH13" s="842">
        <f t="shared" si="136"/>
        <v>2</v>
      </c>
      <c r="II13" s="842" t="str">
        <f t="shared" si="137"/>
        <v>2.0</v>
      </c>
      <c r="IJ13" s="846">
        <v>4</v>
      </c>
      <c r="IK13" s="844">
        <v>4</v>
      </c>
      <c r="IL13" s="767">
        <f t="shared" si="138"/>
        <v>20</v>
      </c>
      <c r="IM13" s="82">
        <f t="shared" si="139"/>
        <v>1.7250000000000001</v>
      </c>
      <c r="IN13" s="83" t="str">
        <f t="shared" si="140"/>
        <v>1.73</v>
      </c>
    </row>
    <row r="14" spans="1:249" ht="18.75" x14ac:dyDescent="0.3">
      <c r="A14" s="163">
        <v>16</v>
      </c>
      <c r="B14" s="293" t="s">
        <v>413</v>
      </c>
      <c r="C14" s="293" t="s">
        <v>410</v>
      </c>
      <c r="D14" s="286" t="s">
        <v>175</v>
      </c>
      <c r="E14" s="287" t="s">
        <v>170</v>
      </c>
      <c r="F14" s="276"/>
      <c r="G14" s="288" t="s">
        <v>438</v>
      </c>
      <c r="H14" s="276" t="s">
        <v>23</v>
      </c>
      <c r="I14" s="276" t="s">
        <v>179</v>
      </c>
      <c r="J14" s="146">
        <v>6.4</v>
      </c>
      <c r="K14" s="1" t="str">
        <f t="shared" si="9"/>
        <v>C</v>
      </c>
      <c r="L14" s="2">
        <f t="shared" si="10"/>
        <v>2</v>
      </c>
      <c r="M14" s="170" t="str">
        <f t="shared" si="11"/>
        <v>2.0</v>
      </c>
      <c r="N14" s="197">
        <v>8</v>
      </c>
      <c r="O14" s="1" t="str">
        <f t="shared" si="12"/>
        <v>B+</v>
      </c>
      <c r="P14" s="2">
        <f t="shared" si="13"/>
        <v>3.5</v>
      </c>
      <c r="Q14" s="172" t="str">
        <f t="shared" si="14"/>
        <v>3.5</v>
      </c>
      <c r="R14" s="192">
        <v>6.3</v>
      </c>
      <c r="S14" s="55">
        <v>7</v>
      </c>
      <c r="T14" s="55"/>
      <c r="U14" s="28">
        <f t="shared" si="15"/>
        <v>6.7</v>
      </c>
      <c r="V14" s="29">
        <f t="shared" si="16"/>
        <v>6.7</v>
      </c>
      <c r="W14" s="325" t="str">
        <f t="shared" si="17"/>
        <v>6.7</v>
      </c>
      <c r="X14" s="30" t="str">
        <f t="shared" si="18"/>
        <v>C+</v>
      </c>
      <c r="Y14" s="31">
        <f t="shared" si="19"/>
        <v>2.5</v>
      </c>
      <c r="Z14" s="31" t="str">
        <f t="shared" si="20"/>
        <v>2.5</v>
      </c>
      <c r="AA14" s="42">
        <v>4</v>
      </c>
      <c r="AB14" s="43">
        <v>4</v>
      </c>
      <c r="AC14" s="180">
        <v>7.6</v>
      </c>
      <c r="AD14" s="55">
        <v>8</v>
      </c>
      <c r="AE14" s="55"/>
      <c r="AF14" s="28">
        <f t="shared" si="21"/>
        <v>7.8</v>
      </c>
      <c r="AG14" s="29">
        <f t="shared" si="22"/>
        <v>7.8</v>
      </c>
      <c r="AH14" s="325" t="str">
        <f t="shared" si="23"/>
        <v>7.8</v>
      </c>
      <c r="AI14" s="30" t="str">
        <f t="shared" si="24"/>
        <v>B</v>
      </c>
      <c r="AJ14" s="31">
        <f t="shared" si="25"/>
        <v>3</v>
      </c>
      <c r="AK14" s="31" t="str">
        <f t="shared" si="26"/>
        <v>3.0</v>
      </c>
      <c r="AL14" s="42">
        <v>2</v>
      </c>
      <c r="AM14" s="43">
        <v>2</v>
      </c>
      <c r="AN14" s="224">
        <v>7</v>
      </c>
      <c r="AO14" s="448">
        <v>8</v>
      </c>
      <c r="AP14" s="157"/>
      <c r="AQ14" s="225">
        <f t="shared" si="27"/>
        <v>7.6</v>
      </c>
      <c r="AR14" s="29">
        <f t="shared" si="28"/>
        <v>7.6</v>
      </c>
      <c r="AS14" s="325" t="str">
        <f t="shared" si="29"/>
        <v>7.6</v>
      </c>
      <c r="AT14" s="227" t="str">
        <f t="shared" si="30"/>
        <v>B</v>
      </c>
      <c r="AU14" s="226">
        <f t="shared" si="31"/>
        <v>3</v>
      </c>
      <c r="AV14" s="226" t="str">
        <f t="shared" si="32"/>
        <v>3.0</v>
      </c>
      <c r="AW14" s="157">
        <v>2</v>
      </c>
      <c r="AX14" s="43">
        <v>2</v>
      </c>
      <c r="AY14" s="309">
        <v>8</v>
      </c>
      <c r="AZ14" s="65">
        <v>7</v>
      </c>
      <c r="BA14" s="65"/>
      <c r="BB14" s="225">
        <f t="shared" si="33"/>
        <v>7.4</v>
      </c>
      <c r="BC14" s="29">
        <f t="shared" si="34"/>
        <v>7.4</v>
      </c>
      <c r="BD14" s="325" t="str">
        <f t="shared" si="35"/>
        <v>7.4</v>
      </c>
      <c r="BE14" s="227" t="str">
        <f t="shared" si="36"/>
        <v>B</v>
      </c>
      <c r="BF14" s="226">
        <f t="shared" si="37"/>
        <v>3</v>
      </c>
      <c r="BG14" s="226" t="str">
        <f t="shared" si="38"/>
        <v>3.0</v>
      </c>
      <c r="BH14" s="42">
        <v>1</v>
      </c>
      <c r="BI14" s="43">
        <v>1</v>
      </c>
      <c r="BJ14" s="212">
        <v>7.8</v>
      </c>
      <c r="BK14" s="68">
        <v>5</v>
      </c>
      <c r="BL14" s="90"/>
      <c r="BM14" s="225">
        <f t="shared" si="39"/>
        <v>6.1</v>
      </c>
      <c r="BN14" s="226">
        <f t="shared" si="40"/>
        <v>6.1</v>
      </c>
      <c r="BO14" s="342" t="str">
        <f t="shared" si="41"/>
        <v>6.1</v>
      </c>
      <c r="BP14" s="227" t="str">
        <f t="shared" si="0"/>
        <v>C</v>
      </c>
      <c r="BQ14" s="226">
        <f t="shared" si="1"/>
        <v>2</v>
      </c>
      <c r="BR14" s="226" t="str">
        <f t="shared" si="2"/>
        <v>2.0</v>
      </c>
      <c r="BS14" s="157">
        <v>3</v>
      </c>
      <c r="BT14" s="43">
        <v>3</v>
      </c>
      <c r="BU14" s="48">
        <v>6.6</v>
      </c>
      <c r="BV14" s="70">
        <v>5</v>
      </c>
      <c r="BW14" s="70"/>
      <c r="BX14" s="225">
        <f t="shared" si="42"/>
        <v>5.6</v>
      </c>
      <c r="BY14" s="29">
        <f t="shared" si="43"/>
        <v>5.6</v>
      </c>
      <c r="BZ14" s="325" t="str">
        <f t="shared" si="44"/>
        <v>5.6</v>
      </c>
      <c r="CA14" s="227" t="str">
        <f t="shared" si="45"/>
        <v>C</v>
      </c>
      <c r="CB14" s="226">
        <f t="shared" si="46"/>
        <v>2</v>
      </c>
      <c r="CC14" s="226" t="str">
        <f t="shared" si="47"/>
        <v>2.0</v>
      </c>
      <c r="CD14" s="157">
        <v>3</v>
      </c>
      <c r="CE14" s="43">
        <v>3</v>
      </c>
      <c r="CF14" s="84">
        <f t="shared" si="48"/>
        <v>15</v>
      </c>
      <c r="CG14" s="87">
        <f t="shared" si="49"/>
        <v>2.4666666666666668</v>
      </c>
      <c r="CH14" s="88" t="str">
        <f t="shared" si="50"/>
        <v>2.47</v>
      </c>
      <c r="CI14" s="64" t="str">
        <f t="shared" si="51"/>
        <v>Lên lớp</v>
      </c>
      <c r="CJ14" s="128">
        <f t="shared" si="52"/>
        <v>15</v>
      </c>
      <c r="CK14" s="129">
        <f t="shared" si="53"/>
        <v>2.4666666666666668</v>
      </c>
      <c r="CL14" s="64" t="str">
        <f t="shared" si="54"/>
        <v>Lên lớp</v>
      </c>
      <c r="CM14" s="153"/>
      <c r="CN14" s="48">
        <v>6.2</v>
      </c>
      <c r="CO14" s="55">
        <v>8</v>
      </c>
      <c r="CP14" s="55"/>
      <c r="CQ14" s="28">
        <f t="shared" si="55"/>
        <v>7.3</v>
      </c>
      <c r="CR14" s="29">
        <f t="shared" si="56"/>
        <v>7.3</v>
      </c>
      <c r="CS14" s="501" t="str">
        <f t="shared" si="57"/>
        <v>7.3</v>
      </c>
      <c r="CT14" s="30" t="str">
        <f t="shared" si="3"/>
        <v>B</v>
      </c>
      <c r="CU14" s="31">
        <f t="shared" si="4"/>
        <v>3</v>
      </c>
      <c r="CV14" s="31" t="str">
        <f t="shared" si="5"/>
        <v>3.0</v>
      </c>
      <c r="CW14" s="42">
        <v>4</v>
      </c>
      <c r="CX14" s="43">
        <v>4</v>
      </c>
      <c r="CY14" s="192">
        <v>7.6</v>
      </c>
      <c r="CZ14" s="70">
        <v>5</v>
      </c>
      <c r="DA14" s="70"/>
      <c r="DB14" s="28">
        <f t="shared" si="58"/>
        <v>6</v>
      </c>
      <c r="DC14" s="29">
        <f t="shared" si="59"/>
        <v>6</v>
      </c>
      <c r="DD14" s="501" t="str">
        <f t="shared" si="60"/>
        <v>6.0</v>
      </c>
      <c r="DE14" s="30" t="str">
        <f t="shared" si="6"/>
        <v>C</v>
      </c>
      <c r="DF14" s="31">
        <f t="shared" si="7"/>
        <v>2</v>
      </c>
      <c r="DG14" s="31" t="str">
        <f t="shared" si="8"/>
        <v>2.0</v>
      </c>
      <c r="DH14" s="42">
        <v>2</v>
      </c>
      <c r="DI14" s="43">
        <v>2</v>
      </c>
      <c r="DJ14" s="48">
        <v>8</v>
      </c>
      <c r="DK14" s="70">
        <v>8</v>
      </c>
      <c r="DL14" s="602"/>
      <c r="DM14" s="28">
        <f t="shared" si="61"/>
        <v>8</v>
      </c>
      <c r="DN14" s="29">
        <f t="shared" si="62"/>
        <v>8</v>
      </c>
      <c r="DO14" s="501" t="str">
        <f t="shared" si="63"/>
        <v>8.0</v>
      </c>
      <c r="DP14" s="30" t="str">
        <f t="shared" si="64"/>
        <v>B+</v>
      </c>
      <c r="DQ14" s="31">
        <f t="shared" si="65"/>
        <v>3.5</v>
      </c>
      <c r="DR14" s="31" t="str">
        <f t="shared" si="66"/>
        <v>3.5</v>
      </c>
      <c r="DS14" s="42">
        <v>2</v>
      </c>
      <c r="DT14" s="43">
        <v>2</v>
      </c>
      <c r="DU14" s="48">
        <v>7.2</v>
      </c>
      <c r="DV14" s="70">
        <v>5</v>
      </c>
      <c r="DW14" s="70"/>
      <c r="DX14" s="28">
        <f t="shared" si="67"/>
        <v>5.9</v>
      </c>
      <c r="DY14" s="29">
        <f t="shared" si="68"/>
        <v>5.9</v>
      </c>
      <c r="DZ14" s="501" t="str">
        <f t="shared" si="69"/>
        <v>5.9</v>
      </c>
      <c r="EA14" s="30" t="str">
        <f t="shared" si="70"/>
        <v>C</v>
      </c>
      <c r="EB14" s="31">
        <f t="shared" si="71"/>
        <v>2</v>
      </c>
      <c r="EC14" s="31" t="str">
        <f t="shared" si="72"/>
        <v>2.0</v>
      </c>
      <c r="ED14" s="42">
        <v>2</v>
      </c>
      <c r="EE14" s="43">
        <v>2</v>
      </c>
      <c r="EF14" s="486">
        <v>5.6</v>
      </c>
      <c r="EG14" s="55">
        <v>8</v>
      </c>
      <c r="EH14" s="37"/>
      <c r="EI14" s="28">
        <f t="shared" si="73"/>
        <v>7</v>
      </c>
      <c r="EJ14" s="29">
        <f t="shared" si="74"/>
        <v>7</v>
      </c>
      <c r="EK14" s="501" t="str">
        <f t="shared" si="75"/>
        <v>7.0</v>
      </c>
      <c r="EL14" s="30" t="str">
        <f t="shared" si="76"/>
        <v>B</v>
      </c>
      <c r="EM14" s="31">
        <f t="shared" si="77"/>
        <v>3</v>
      </c>
      <c r="EN14" s="31" t="str">
        <f t="shared" si="78"/>
        <v>3.0</v>
      </c>
      <c r="EO14" s="42">
        <v>3</v>
      </c>
      <c r="EP14" s="43">
        <v>3</v>
      </c>
      <c r="EQ14" s="48">
        <v>7.3</v>
      </c>
      <c r="ER14" s="55">
        <v>6</v>
      </c>
      <c r="ES14" s="55"/>
      <c r="ET14" s="28">
        <f t="shared" si="79"/>
        <v>6.5</v>
      </c>
      <c r="EU14" s="29">
        <f t="shared" si="80"/>
        <v>6.5</v>
      </c>
      <c r="EV14" s="501" t="str">
        <f t="shared" si="81"/>
        <v>6.5</v>
      </c>
      <c r="EW14" s="30" t="str">
        <f t="shared" si="82"/>
        <v>C+</v>
      </c>
      <c r="EX14" s="31">
        <f t="shared" si="83"/>
        <v>2.5</v>
      </c>
      <c r="EY14" s="31" t="str">
        <f t="shared" si="84"/>
        <v>2.5</v>
      </c>
      <c r="EZ14" s="42">
        <v>3</v>
      </c>
      <c r="FA14" s="43">
        <v>3</v>
      </c>
      <c r="FB14" s="48">
        <v>8.6999999999999993</v>
      </c>
      <c r="FC14" s="70">
        <v>8</v>
      </c>
      <c r="FD14" s="602"/>
      <c r="FE14" s="28">
        <f t="shared" si="85"/>
        <v>8.3000000000000007</v>
      </c>
      <c r="FF14" s="29">
        <f t="shared" si="86"/>
        <v>8.3000000000000007</v>
      </c>
      <c r="FG14" s="501" t="str">
        <f t="shared" si="87"/>
        <v>8.3</v>
      </c>
      <c r="FH14" s="30" t="str">
        <f t="shared" si="88"/>
        <v>B+</v>
      </c>
      <c r="FI14" s="31">
        <f t="shared" si="89"/>
        <v>3.5</v>
      </c>
      <c r="FJ14" s="31" t="str">
        <f t="shared" si="90"/>
        <v>3.5</v>
      </c>
      <c r="FK14" s="42">
        <v>2</v>
      </c>
      <c r="FL14" s="402">
        <v>2</v>
      </c>
      <c r="FM14" s="694">
        <f t="shared" si="91"/>
        <v>18</v>
      </c>
      <c r="FN14" s="695">
        <f t="shared" si="92"/>
        <v>2.8055555555555554</v>
      </c>
      <c r="FO14" s="696" t="str">
        <f t="shared" si="93"/>
        <v>2.81</v>
      </c>
      <c r="FP14" s="697" t="str">
        <f t="shared" si="94"/>
        <v>Lên lớp</v>
      </c>
      <c r="FQ14" s="698">
        <f t="shared" si="95"/>
        <v>33</v>
      </c>
      <c r="FR14" s="695">
        <f t="shared" si="96"/>
        <v>2.6515151515151514</v>
      </c>
      <c r="FS14" s="696" t="str">
        <f t="shared" si="97"/>
        <v>2.65</v>
      </c>
      <c r="FT14" s="699">
        <f t="shared" si="98"/>
        <v>33</v>
      </c>
      <c r="FU14" s="700">
        <f t="shared" si="99"/>
        <v>6.8545454545454545</v>
      </c>
      <c r="FV14" s="701">
        <f t="shared" si="100"/>
        <v>2.6515151515151514</v>
      </c>
      <c r="FW14" s="738" t="str">
        <f t="shared" si="101"/>
        <v>Lên lớp</v>
      </c>
      <c r="FX14" s="970">
        <v>5</v>
      </c>
      <c r="FY14" s="164">
        <v>5</v>
      </c>
      <c r="FZ14" s="37"/>
      <c r="GA14" s="827">
        <f t="shared" si="102"/>
        <v>5</v>
      </c>
      <c r="GB14" s="839">
        <f t="shared" si="103"/>
        <v>5</v>
      </c>
      <c r="GC14" s="845" t="str">
        <f t="shared" si="104"/>
        <v>5.0</v>
      </c>
      <c r="GD14" s="841" t="str">
        <f t="shared" si="105"/>
        <v>D+</v>
      </c>
      <c r="GE14" s="842">
        <f t="shared" si="106"/>
        <v>1.5</v>
      </c>
      <c r="GF14" s="842" t="str">
        <f t="shared" si="107"/>
        <v>1.5</v>
      </c>
      <c r="GG14" s="846">
        <v>3</v>
      </c>
      <c r="GH14" s="844">
        <v>3</v>
      </c>
      <c r="GI14" s="865">
        <v>8</v>
      </c>
      <c r="GJ14" s="908">
        <v>8</v>
      </c>
      <c r="GK14" s="37"/>
      <c r="GL14" s="827">
        <f t="shared" si="108"/>
        <v>8</v>
      </c>
      <c r="GM14" s="839">
        <f t="shared" si="109"/>
        <v>8</v>
      </c>
      <c r="GN14" s="845" t="str">
        <f t="shared" si="110"/>
        <v>8.0</v>
      </c>
      <c r="GO14" s="841" t="str">
        <f t="shared" si="111"/>
        <v>B+</v>
      </c>
      <c r="GP14" s="842">
        <f t="shared" si="112"/>
        <v>3.5</v>
      </c>
      <c r="GQ14" s="842" t="str">
        <f t="shared" si="113"/>
        <v>3.5</v>
      </c>
      <c r="GR14" s="846">
        <v>3</v>
      </c>
      <c r="GS14" s="844">
        <v>3</v>
      </c>
      <c r="GT14" s="865">
        <v>7.3</v>
      </c>
      <c r="GU14" s="908">
        <v>8</v>
      </c>
      <c r="GV14" s="37"/>
      <c r="GW14" s="827">
        <f t="shared" si="114"/>
        <v>7.7</v>
      </c>
      <c r="GX14" s="839">
        <f t="shared" si="115"/>
        <v>7.7</v>
      </c>
      <c r="GY14" s="845" t="str">
        <f t="shared" si="116"/>
        <v>7.7</v>
      </c>
      <c r="GZ14" s="841" t="str">
        <f t="shared" si="117"/>
        <v>B</v>
      </c>
      <c r="HA14" s="842">
        <f t="shared" si="118"/>
        <v>3</v>
      </c>
      <c r="HB14" s="842" t="str">
        <f t="shared" si="119"/>
        <v>3.0</v>
      </c>
      <c r="HC14" s="846">
        <v>3</v>
      </c>
      <c r="HD14" s="844">
        <v>3</v>
      </c>
      <c r="HE14" s="867">
        <v>6.6</v>
      </c>
      <c r="HF14" s="1047">
        <v>6</v>
      </c>
      <c r="HG14" s="736"/>
      <c r="HH14" s="827">
        <f t="shared" si="120"/>
        <v>6.2</v>
      </c>
      <c r="HI14" s="839">
        <f t="shared" si="121"/>
        <v>6.2</v>
      </c>
      <c r="HJ14" s="845" t="str">
        <f t="shared" si="122"/>
        <v>6.2</v>
      </c>
      <c r="HK14" s="841" t="str">
        <f t="shared" si="123"/>
        <v>C</v>
      </c>
      <c r="HL14" s="842">
        <f t="shared" si="124"/>
        <v>2</v>
      </c>
      <c r="HM14" s="842" t="str">
        <f t="shared" si="125"/>
        <v>2.0</v>
      </c>
      <c r="HN14" s="846">
        <v>2</v>
      </c>
      <c r="HO14" s="844">
        <v>2</v>
      </c>
      <c r="HP14" s="867">
        <v>6.1</v>
      </c>
      <c r="HQ14" s="958">
        <v>6</v>
      </c>
      <c r="HR14" s="37"/>
      <c r="HS14" s="28">
        <f t="shared" si="126"/>
        <v>6</v>
      </c>
      <c r="HT14" s="29">
        <f t="shared" si="127"/>
        <v>6</v>
      </c>
      <c r="HU14" s="501" t="str">
        <f t="shared" si="128"/>
        <v>6.0</v>
      </c>
      <c r="HV14" s="30" t="str">
        <f t="shared" si="129"/>
        <v>C</v>
      </c>
      <c r="HW14" s="31">
        <f t="shared" si="130"/>
        <v>2</v>
      </c>
      <c r="HX14" s="31" t="str">
        <f t="shared" si="131"/>
        <v>2.0</v>
      </c>
      <c r="HY14" s="42">
        <v>5</v>
      </c>
      <c r="HZ14" s="43">
        <v>5</v>
      </c>
      <c r="IA14" s="867">
        <v>5.3</v>
      </c>
      <c r="IB14" s="1053">
        <v>6</v>
      </c>
      <c r="IC14" s="736"/>
      <c r="ID14" s="827">
        <f t="shared" si="132"/>
        <v>5.7</v>
      </c>
      <c r="IE14" s="839">
        <f t="shared" si="133"/>
        <v>5.7</v>
      </c>
      <c r="IF14" s="845" t="str">
        <f t="shared" si="134"/>
        <v>5.7</v>
      </c>
      <c r="IG14" s="841" t="str">
        <f t="shared" si="135"/>
        <v>C</v>
      </c>
      <c r="IH14" s="842">
        <f t="shared" si="136"/>
        <v>2</v>
      </c>
      <c r="II14" s="842" t="str">
        <f t="shared" si="137"/>
        <v>2.0</v>
      </c>
      <c r="IJ14" s="846">
        <v>4</v>
      </c>
      <c r="IK14" s="844">
        <v>4</v>
      </c>
      <c r="IL14" s="767">
        <f t="shared" si="138"/>
        <v>20</v>
      </c>
      <c r="IM14" s="82">
        <f t="shared" si="139"/>
        <v>2.2999999999999998</v>
      </c>
      <c r="IN14" s="83" t="str">
        <f t="shared" si="140"/>
        <v>2.30</v>
      </c>
    </row>
    <row r="15" spans="1:249" ht="18.75" x14ac:dyDescent="0.3">
      <c r="A15" s="163">
        <v>17</v>
      </c>
      <c r="B15" s="293" t="s">
        <v>413</v>
      </c>
      <c r="C15" s="293" t="s">
        <v>411</v>
      </c>
      <c r="D15" s="286" t="s">
        <v>176</v>
      </c>
      <c r="E15" s="287" t="s">
        <v>426</v>
      </c>
      <c r="F15" s="276"/>
      <c r="G15" s="288" t="s">
        <v>439</v>
      </c>
      <c r="H15" s="276" t="s">
        <v>23</v>
      </c>
      <c r="I15" s="276" t="s">
        <v>180</v>
      </c>
      <c r="J15" s="146">
        <v>7.4</v>
      </c>
      <c r="K15" s="1" t="str">
        <f t="shared" si="9"/>
        <v>B</v>
      </c>
      <c r="L15" s="2">
        <f t="shared" si="10"/>
        <v>3</v>
      </c>
      <c r="M15" s="170" t="str">
        <f t="shared" si="11"/>
        <v>3.0</v>
      </c>
      <c r="N15" s="197">
        <v>6.7</v>
      </c>
      <c r="O15" s="1" t="str">
        <f t="shared" si="12"/>
        <v>C+</v>
      </c>
      <c r="P15" s="2">
        <f t="shared" si="13"/>
        <v>2.5</v>
      </c>
      <c r="Q15" s="172" t="str">
        <f t="shared" si="14"/>
        <v>2.5</v>
      </c>
      <c r="R15" s="192">
        <v>8.6999999999999993</v>
      </c>
      <c r="S15" s="55">
        <v>8</v>
      </c>
      <c r="T15" s="55"/>
      <c r="U15" s="28">
        <f t="shared" si="15"/>
        <v>8.3000000000000007</v>
      </c>
      <c r="V15" s="29">
        <f t="shared" si="16"/>
        <v>8.3000000000000007</v>
      </c>
      <c r="W15" s="325" t="str">
        <f t="shared" si="17"/>
        <v>8.3</v>
      </c>
      <c r="X15" s="30" t="str">
        <f t="shared" si="18"/>
        <v>B+</v>
      </c>
      <c r="Y15" s="31">
        <f t="shared" si="19"/>
        <v>3.5</v>
      </c>
      <c r="Z15" s="31" t="str">
        <f t="shared" si="20"/>
        <v>3.5</v>
      </c>
      <c r="AA15" s="42">
        <v>4</v>
      </c>
      <c r="AB15" s="43">
        <v>4</v>
      </c>
      <c r="AC15" s="180">
        <v>8</v>
      </c>
      <c r="AD15" s="55">
        <v>8</v>
      </c>
      <c r="AE15" s="55"/>
      <c r="AF15" s="28">
        <f t="shared" si="21"/>
        <v>8</v>
      </c>
      <c r="AG15" s="29">
        <f t="shared" si="22"/>
        <v>8</v>
      </c>
      <c r="AH15" s="325" t="str">
        <f t="shared" si="23"/>
        <v>8.0</v>
      </c>
      <c r="AI15" s="30" t="str">
        <f t="shared" si="24"/>
        <v>B+</v>
      </c>
      <c r="AJ15" s="31">
        <f t="shared" si="25"/>
        <v>3.5</v>
      </c>
      <c r="AK15" s="31" t="str">
        <f t="shared" si="26"/>
        <v>3.5</v>
      </c>
      <c r="AL15" s="42">
        <v>2</v>
      </c>
      <c r="AM15" s="43">
        <v>2</v>
      </c>
      <c r="AN15" s="224">
        <v>7.7</v>
      </c>
      <c r="AO15" s="448">
        <v>7</v>
      </c>
      <c r="AP15" s="157"/>
      <c r="AQ15" s="225">
        <f t="shared" si="27"/>
        <v>7.3</v>
      </c>
      <c r="AR15" s="29">
        <f t="shared" si="28"/>
        <v>7.3</v>
      </c>
      <c r="AS15" s="325" t="str">
        <f t="shared" si="29"/>
        <v>7.3</v>
      </c>
      <c r="AT15" s="227" t="str">
        <f t="shared" si="30"/>
        <v>B</v>
      </c>
      <c r="AU15" s="226">
        <f t="shared" si="31"/>
        <v>3</v>
      </c>
      <c r="AV15" s="226" t="str">
        <f t="shared" si="32"/>
        <v>3.0</v>
      </c>
      <c r="AW15" s="157">
        <v>2</v>
      </c>
      <c r="AX15" s="43">
        <v>2</v>
      </c>
      <c r="AY15" s="309">
        <v>8</v>
      </c>
      <c r="AZ15" s="65">
        <v>7</v>
      </c>
      <c r="BA15" s="65"/>
      <c r="BB15" s="225">
        <f t="shared" si="33"/>
        <v>7.4</v>
      </c>
      <c r="BC15" s="29">
        <f t="shared" si="34"/>
        <v>7.4</v>
      </c>
      <c r="BD15" s="325" t="str">
        <f t="shared" si="35"/>
        <v>7.4</v>
      </c>
      <c r="BE15" s="227" t="str">
        <f t="shared" si="36"/>
        <v>B</v>
      </c>
      <c r="BF15" s="226">
        <f t="shared" si="37"/>
        <v>3</v>
      </c>
      <c r="BG15" s="226" t="str">
        <f t="shared" si="38"/>
        <v>3.0</v>
      </c>
      <c r="BH15" s="42">
        <v>1</v>
      </c>
      <c r="BI15" s="43">
        <v>1</v>
      </c>
      <c r="BJ15" s="188">
        <v>7.8</v>
      </c>
      <c r="BK15" s="68">
        <v>9</v>
      </c>
      <c r="BL15" s="68"/>
      <c r="BM15" s="225">
        <f t="shared" si="39"/>
        <v>8.5</v>
      </c>
      <c r="BN15" s="226">
        <f t="shared" si="40"/>
        <v>8.5</v>
      </c>
      <c r="BO15" s="342" t="str">
        <f t="shared" si="41"/>
        <v>8.5</v>
      </c>
      <c r="BP15" s="227" t="str">
        <f t="shared" si="0"/>
        <v>A</v>
      </c>
      <c r="BQ15" s="226">
        <f t="shared" si="1"/>
        <v>4</v>
      </c>
      <c r="BR15" s="226" t="str">
        <f t="shared" si="2"/>
        <v>4.0</v>
      </c>
      <c r="BS15" s="157">
        <v>3</v>
      </c>
      <c r="BT15" s="43">
        <v>3</v>
      </c>
      <c r="BU15" s="48">
        <v>8</v>
      </c>
      <c r="BV15" s="70">
        <v>9</v>
      </c>
      <c r="BW15" s="70"/>
      <c r="BX15" s="225">
        <f t="shared" si="42"/>
        <v>8.6</v>
      </c>
      <c r="BY15" s="29">
        <f t="shared" si="43"/>
        <v>8.6</v>
      </c>
      <c r="BZ15" s="325" t="str">
        <f t="shared" si="44"/>
        <v>8.6</v>
      </c>
      <c r="CA15" s="227" t="str">
        <f t="shared" si="45"/>
        <v>A</v>
      </c>
      <c r="CB15" s="226">
        <f t="shared" si="46"/>
        <v>4</v>
      </c>
      <c r="CC15" s="226" t="str">
        <f t="shared" si="47"/>
        <v>4.0</v>
      </c>
      <c r="CD15" s="157">
        <v>3</v>
      </c>
      <c r="CE15" s="43">
        <v>3</v>
      </c>
      <c r="CF15" s="84">
        <f t="shared" si="48"/>
        <v>15</v>
      </c>
      <c r="CG15" s="87">
        <f t="shared" si="49"/>
        <v>3.6</v>
      </c>
      <c r="CH15" s="88" t="str">
        <f t="shared" si="50"/>
        <v>3.60</v>
      </c>
      <c r="CI15" s="64" t="str">
        <f t="shared" si="51"/>
        <v>Lên lớp</v>
      </c>
      <c r="CJ15" s="128">
        <f t="shared" si="52"/>
        <v>15</v>
      </c>
      <c r="CK15" s="129">
        <f t="shared" si="53"/>
        <v>3.6</v>
      </c>
      <c r="CL15" s="64" t="str">
        <f t="shared" si="54"/>
        <v>Lên lớp</v>
      </c>
      <c r="CM15" s="153"/>
      <c r="CN15" s="48">
        <v>7.4</v>
      </c>
      <c r="CO15" s="55">
        <v>9</v>
      </c>
      <c r="CP15" s="55"/>
      <c r="CQ15" s="28">
        <f t="shared" si="55"/>
        <v>8.4</v>
      </c>
      <c r="CR15" s="29">
        <f t="shared" si="56"/>
        <v>8.4</v>
      </c>
      <c r="CS15" s="501" t="str">
        <f t="shared" si="57"/>
        <v>8.4</v>
      </c>
      <c r="CT15" s="30" t="str">
        <f t="shared" si="3"/>
        <v>B+</v>
      </c>
      <c r="CU15" s="31">
        <f t="shared" si="4"/>
        <v>3.5</v>
      </c>
      <c r="CV15" s="31" t="str">
        <f t="shared" si="5"/>
        <v>3.5</v>
      </c>
      <c r="CW15" s="42">
        <v>4</v>
      </c>
      <c r="CX15" s="43">
        <v>4</v>
      </c>
      <c r="CY15" s="192">
        <v>8</v>
      </c>
      <c r="CZ15" s="70">
        <v>8</v>
      </c>
      <c r="DA15" s="70"/>
      <c r="DB15" s="28">
        <f t="shared" si="58"/>
        <v>8</v>
      </c>
      <c r="DC15" s="29">
        <f t="shared" si="59"/>
        <v>8</v>
      </c>
      <c r="DD15" s="501" t="str">
        <f t="shared" si="60"/>
        <v>8.0</v>
      </c>
      <c r="DE15" s="30" t="str">
        <f t="shared" si="6"/>
        <v>B+</v>
      </c>
      <c r="DF15" s="31">
        <f t="shared" si="7"/>
        <v>3.5</v>
      </c>
      <c r="DG15" s="31" t="str">
        <f t="shared" si="8"/>
        <v>3.5</v>
      </c>
      <c r="DH15" s="42">
        <v>2</v>
      </c>
      <c r="DI15" s="43">
        <v>2</v>
      </c>
      <c r="DJ15" s="48">
        <v>7.6</v>
      </c>
      <c r="DK15" s="70">
        <v>7</v>
      </c>
      <c r="DL15" s="602"/>
      <c r="DM15" s="28">
        <f t="shared" si="61"/>
        <v>7.2</v>
      </c>
      <c r="DN15" s="29">
        <f t="shared" si="62"/>
        <v>7.2</v>
      </c>
      <c r="DO15" s="501" t="str">
        <f t="shared" si="63"/>
        <v>7.2</v>
      </c>
      <c r="DP15" s="30" t="str">
        <f t="shared" si="64"/>
        <v>B</v>
      </c>
      <c r="DQ15" s="31">
        <f t="shared" si="65"/>
        <v>3</v>
      </c>
      <c r="DR15" s="31" t="str">
        <f t="shared" si="66"/>
        <v>3.0</v>
      </c>
      <c r="DS15" s="42">
        <v>2</v>
      </c>
      <c r="DT15" s="43">
        <v>2</v>
      </c>
      <c r="DU15" s="48">
        <v>8.4</v>
      </c>
      <c r="DV15" s="70">
        <v>8</v>
      </c>
      <c r="DW15" s="70"/>
      <c r="DX15" s="28">
        <f t="shared" si="67"/>
        <v>8.1999999999999993</v>
      </c>
      <c r="DY15" s="29">
        <f t="shared" si="68"/>
        <v>8.1999999999999993</v>
      </c>
      <c r="DZ15" s="501" t="str">
        <f t="shared" si="69"/>
        <v>8.2</v>
      </c>
      <c r="EA15" s="30" t="str">
        <f t="shared" si="70"/>
        <v>B+</v>
      </c>
      <c r="EB15" s="31">
        <f t="shared" si="71"/>
        <v>3.5</v>
      </c>
      <c r="EC15" s="31" t="str">
        <f t="shared" si="72"/>
        <v>3.5</v>
      </c>
      <c r="ED15" s="42">
        <v>2</v>
      </c>
      <c r="EE15" s="43">
        <v>2</v>
      </c>
      <c r="EF15" s="486">
        <v>9.4</v>
      </c>
      <c r="EG15" s="55">
        <v>9</v>
      </c>
      <c r="EH15" s="37"/>
      <c r="EI15" s="28">
        <f t="shared" si="73"/>
        <v>9.1999999999999993</v>
      </c>
      <c r="EJ15" s="29">
        <f t="shared" si="74"/>
        <v>9.1999999999999993</v>
      </c>
      <c r="EK15" s="501" t="str">
        <f t="shared" si="75"/>
        <v>9.2</v>
      </c>
      <c r="EL15" s="30" t="str">
        <f t="shared" si="76"/>
        <v>A</v>
      </c>
      <c r="EM15" s="31">
        <f t="shared" si="77"/>
        <v>4</v>
      </c>
      <c r="EN15" s="31" t="str">
        <f t="shared" si="78"/>
        <v>4.0</v>
      </c>
      <c r="EO15" s="42">
        <v>3</v>
      </c>
      <c r="EP15" s="43">
        <v>3</v>
      </c>
      <c r="EQ15" s="48">
        <v>7.3</v>
      </c>
      <c r="ER15" s="55">
        <v>9</v>
      </c>
      <c r="ES15" s="55"/>
      <c r="ET15" s="28">
        <f t="shared" si="79"/>
        <v>8.3000000000000007</v>
      </c>
      <c r="EU15" s="29">
        <f t="shared" si="80"/>
        <v>8.3000000000000007</v>
      </c>
      <c r="EV15" s="501" t="str">
        <f t="shared" si="81"/>
        <v>8.3</v>
      </c>
      <c r="EW15" s="30" t="str">
        <f t="shared" si="82"/>
        <v>B+</v>
      </c>
      <c r="EX15" s="31">
        <f t="shared" si="83"/>
        <v>3.5</v>
      </c>
      <c r="EY15" s="31" t="str">
        <f t="shared" si="84"/>
        <v>3.5</v>
      </c>
      <c r="EZ15" s="42">
        <v>3</v>
      </c>
      <c r="FA15" s="43">
        <v>3</v>
      </c>
      <c r="FB15" s="48">
        <v>7.7</v>
      </c>
      <c r="FC15" s="70">
        <v>9</v>
      </c>
      <c r="FD15" s="602"/>
      <c r="FE15" s="28">
        <f t="shared" si="85"/>
        <v>8.5</v>
      </c>
      <c r="FF15" s="29">
        <f t="shared" si="86"/>
        <v>8.5</v>
      </c>
      <c r="FG15" s="501" t="str">
        <f t="shared" si="87"/>
        <v>8.5</v>
      </c>
      <c r="FH15" s="30" t="str">
        <f t="shared" si="88"/>
        <v>A</v>
      </c>
      <c r="FI15" s="31">
        <f t="shared" si="89"/>
        <v>4</v>
      </c>
      <c r="FJ15" s="31" t="str">
        <f t="shared" si="90"/>
        <v>4.0</v>
      </c>
      <c r="FK15" s="42">
        <v>2</v>
      </c>
      <c r="FL15" s="402">
        <v>2</v>
      </c>
      <c r="FM15" s="694">
        <f t="shared" si="91"/>
        <v>18</v>
      </c>
      <c r="FN15" s="695">
        <f t="shared" si="92"/>
        <v>3.5833333333333335</v>
      </c>
      <c r="FO15" s="696" t="str">
        <f t="shared" si="93"/>
        <v>3.58</v>
      </c>
      <c r="FP15" s="697" t="str">
        <f t="shared" si="94"/>
        <v>Lên lớp</v>
      </c>
      <c r="FQ15" s="698">
        <f t="shared" si="95"/>
        <v>33</v>
      </c>
      <c r="FR15" s="695">
        <f t="shared" si="96"/>
        <v>3.5909090909090908</v>
      </c>
      <c r="FS15" s="696" t="str">
        <f t="shared" si="97"/>
        <v>3.59</v>
      </c>
      <c r="FT15" s="699">
        <f t="shared" si="98"/>
        <v>33</v>
      </c>
      <c r="FU15" s="700">
        <f t="shared" si="99"/>
        <v>8.254545454545454</v>
      </c>
      <c r="FV15" s="701">
        <f t="shared" si="100"/>
        <v>3.5909090909090908</v>
      </c>
      <c r="FW15" s="738" t="str">
        <f t="shared" si="101"/>
        <v>Lên lớp</v>
      </c>
      <c r="FX15" s="970">
        <v>6.8</v>
      </c>
      <c r="FY15" s="164">
        <v>7</v>
      </c>
      <c r="FZ15" s="37"/>
      <c r="GA15" s="827">
        <f t="shared" si="102"/>
        <v>6.9</v>
      </c>
      <c r="GB15" s="839">
        <f t="shared" si="103"/>
        <v>6.9</v>
      </c>
      <c r="GC15" s="845" t="str">
        <f t="shared" si="104"/>
        <v>6.9</v>
      </c>
      <c r="GD15" s="841" t="str">
        <f t="shared" si="105"/>
        <v>C+</v>
      </c>
      <c r="GE15" s="842">
        <f t="shared" si="106"/>
        <v>2.5</v>
      </c>
      <c r="GF15" s="842" t="str">
        <f t="shared" si="107"/>
        <v>2.5</v>
      </c>
      <c r="GG15" s="846">
        <v>3</v>
      </c>
      <c r="GH15" s="844">
        <v>3</v>
      </c>
      <c r="GI15" s="865">
        <v>8.3000000000000007</v>
      </c>
      <c r="GJ15" s="908">
        <v>8</v>
      </c>
      <c r="GK15" s="37"/>
      <c r="GL15" s="827">
        <f t="shared" si="108"/>
        <v>8.1</v>
      </c>
      <c r="GM15" s="839">
        <f t="shared" si="109"/>
        <v>8.1</v>
      </c>
      <c r="GN15" s="845" t="str">
        <f t="shared" si="110"/>
        <v>8.1</v>
      </c>
      <c r="GO15" s="841" t="str">
        <f t="shared" si="111"/>
        <v>B+</v>
      </c>
      <c r="GP15" s="842">
        <f t="shared" si="112"/>
        <v>3.5</v>
      </c>
      <c r="GQ15" s="842" t="str">
        <f t="shared" si="113"/>
        <v>3.5</v>
      </c>
      <c r="GR15" s="846">
        <v>3</v>
      </c>
      <c r="GS15" s="844">
        <v>3</v>
      </c>
      <c r="GT15" s="865">
        <v>7.9</v>
      </c>
      <c r="GU15" s="908">
        <v>8</v>
      </c>
      <c r="GV15" s="37"/>
      <c r="GW15" s="827">
        <f t="shared" si="114"/>
        <v>8</v>
      </c>
      <c r="GX15" s="839">
        <f t="shared" si="115"/>
        <v>8</v>
      </c>
      <c r="GY15" s="845" t="str">
        <f t="shared" si="116"/>
        <v>8.0</v>
      </c>
      <c r="GZ15" s="841" t="str">
        <f t="shared" si="117"/>
        <v>B+</v>
      </c>
      <c r="HA15" s="842">
        <f t="shared" si="118"/>
        <v>3.5</v>
      </c>
      <c r="HB15" s="842" t="str">
        <f t="shared" si="119"/>
        <v>3.5</v>
      </c>
      <c r="HC15" s="846">
        <v>3</v>
      </c>
      <c r="HD15" s="844">
        <v>3</v>
      </c>
      <c r="HE15" s="867">
        <v>8</v>
      </c>
      <c r="HF15" s="1047">
        <v>8.5</v>
      </c>
      <c r="HG15" s="736"/>
      <c r="HH15" s="827">
        <f t="shared" si="120"/>
        <v>8.3000000000000007</v>
      </c>
      <c r="HI15" s="839">
        <f t="shared" si="121"/>
        <v>8.3000000000000007</v>
      </c>
      <c r="HJ15" s="845" t="str">
        <f t="shared" si="122"/>
        <v>8.3</v>
      </c>
      <c r="HK15" s="841" t="str">
        <f t="shared" si="123"/>
        <v>B+</v>
      </c>
      <c r="HL15" s="842">
        <f t="shared" si="124"/>
        <v>3.5</v>
      </c>
      <c r="HM15" s="842" t="str">
        <f t="shared" si="125"/>
        <v>3.5</v>
      </c>
      <c r="HN15" s="846">
        <v>2</v>
      </c>
      <c r="HO15" s="844">
        <v>2</v>
      </c>
      <c r="HP15" s="867">
        <v>8</v>
      </c>
      <c r="HQ15" s="958">
        <v>8</v>
      </c>
      <c r="HR15" s="37"/>
      <c r="HS15" s="28">
        <f t="shared" si="126"/>
        <v>8</v>
      </c>
      <c r="HT15" s="29">
        <f t="shared" si="127"/>
        <v>8</v>
      </c>
      <c r="HU15" s="501" t="str">
        <f t="shared" si="128"/>
        <v>8.0</v>
      </c>
      <c r="HV15" s="30" t="str">
        <f t="shared" si="129"/>
        <v>B+</v>
      </c>
      <c r="HW15" s="31">
        <f t="shared" si="130"/>
        <v>3.5</v>
      </c>
      <c r="HX15" s="31" t="str">
        <f t="shared" si="131"/>
        <v>3.5</v>
      </c>
      <c r="HY15" s="42">
        <v>5</v>
      </c>
      <c r="HZ15" s="43">
        <v>5</v>
      </c>
      <c r="IA15" s="867">
        <v>8.6</v>
      </c>
      <c r="IB15" s="1053">
        <v>8.5</v>
      </c>
      <c r="IC15" s="736"/>
      <c r="ID15" s="827">
        <f t="shared" si="132"/>
        <v>8.5</v>
      </c>
      <c r="IE15" s="839">
        <f t="shared" si="133"/>
        <v>8.5</v>
      </c>
      <c r="IF15" s="845" t="str">
        <f t="shared" si="134"/>
        <v>8.5</v>
      </c>
      <c r="IG15" s="841" t="str">
        <f t="shared" si="135"/>
        <v>A</v>
      </c>
      <c r="IH15" s="842">
        <f t="shared" si="136"/>
        <v>4</v>
      </c>
      <c r="II15" s="842" t="str">
        <f t="shared" si="137"/>
        <v>4.0</v>
      </c>
      <c r="IJ15" s="846">
        <v>4</v>
      </c>
      <c r="IK15" s="844">
        <v>4</v>
      </c>
      <c r="IL15" s="767">
        <f t="shared" si="138"/>
        <v>20</v>
      </c>
      <c r="IM15" s="82">
        <f t="shared" si="139"/>
        <v>3.45</v>
      </c>
      <c r="IN15" s="83" t="str">
        <f t="shared" si="140"/>
        <v>3.45</v>
      </c>
    </row>
    <row r="16" spans="1:249" ht="18.75" x14ac:dyDescent="0.3">
      <c r="A16" s="108">
        <v>18</v>
      </c>
      <c r="B16" s="474" t="s">
        <v>413</v>
      </c>
      <c r="C16" s="474" t="s">
        <v>412</v>
      </c>
      <c r="D16" s="469" t="s">
        <v>427</v>
      </c>
      <c r="E16" s="470" t="s">
        <v>58</v>
      </c>
      <c r="F16" s="281"/>
      <c r="G16" s="471" t="s">
        <v>440</v>
      </c>
      <c r="H16" s="281" t="s">
        <v>23</v>
      </c>
      <c r="I16" s="281" t="s">
        <v>179</v>
      </c>
      <c r="J16" s="405">
        <v>6</v>
      </c>
      <c r="K16" s="85" t="str">
        <f t="shared" si="9"/>
        <v>C</v>
      </c>
      <c r="L16" s="86">
        <f t="shared" si="10"/>
        <v>2</v>
      </c>
      <c r="M16" s="183" t="str">
        <f t="shared" si="11"/>
        <v>2.0</v>
      </c>
      <c r="N16" s="667">
        <v>7.3</v>
      </c>
      <c r="O16" s="85" t="str">
        <f t="shared" si="12"/>
        <v>B</v>
      </c>
      <c r="P16" s="86">
        <f t="shared" si="13"/>
        <v>3</v>
      </c>
      <c r="Q16" s="183" t="str">
        <f t="shared" si="14"/>
        <v>3.0</v>
      </c>
      <c r="R16" s="341">
        <v>8</v>
      </c>
      <c r="S16" s="56">
        <v>6</v>
      </c>
      <c r="T16" s="56"/>
      <c r="U16" s="59">
        <f t="shared" si="15"/>
        <v>6.8</v>
      </c>
      <c r="V16" s="60">
        <f t="shared" si="16"/>
        <v>6.8</v>
      </c>
      <c r="W16" s="326" t="str">
        <f t="shared" si="17"/>
        <v>6.8</v>
      </c>
      <c r="X16" s="61" t="str">
        <f t="shared" si="18"/>
        <v>C+</v>
      </c>
      <c r="Y16" s="62">
        <f t="shared" si="19"/>
        <v>2.5</v>
      </c>
      <c r="Z16" s="62" t="str">
        <f t="shared" si="20"/>
        <v>2.5</v>
      </c>
      <c r="AA16" s="54">
        <v>4</v>
      </c>
      <c r="AB16" s="63">
        <v>4</v>
      </c>
      <c r="AC16" s="180">
        <v>8</v>
      </c>
      <c r="AD16" s="55">
        <v>9</v>
      </c>
      <c r="AE16" s="55"/>
      <c r="AF16" s="59">
        <f t="shared" si="21"/>
        <v>8.6</v>
      </c>
      <c r="AG16" s="60">
        <f t="shared" si="22"/>
        <v>8.6</v>
      </c>
      <c r="AH16" s="326" t="str">
        <f t="shared" si="23"/>
        <v>8.6</v>
      </c>
      <c r="AI16" s="61" t="str">
        <f t="shared" si="24"/>
        <v>A</v>
      </c>
      <c r="AJ16" s="62">
        <f t="shared" si="25"/>
        <v>4</v>
      </c>
      <c r="AK16" s="62" t="str">
        <f t="shared" si="26"/>
        <v>4.0</v>
      </c>
      <c r="AL16" s="54">
        <v>2</v>
      </c>
      <c r="AM16" s="63">
        <v>2</v>
      </c>
      <c r="AN16" s="413">
        <v>8.6999999999999993</v>
      </c>
      <c r="AO16" s="449">
        <v>9</v>
      </c>
      <c r="AP16" s="201"/>
      <c r="AQ16" s="344">
        <f t="shared" si="27"/>
        <v>8.9</v>
      </c>
      <c r="AR16" s="60">
        <f t="shared" si="28"/>
        <v>8.9</v>
      </c>
      <c r="AS16" s="326" t="str">
        <f t="shared" si="29"/>
        <v>8.9</v>
      </c>
      <c r="AT16" s="347" t="str">
        <f t="shared" si="30"/>
        <v>A</v>
      </c>
      <c r="AU16" s="345">
        <f t="shared" si="31"/>
        <v>4</v>
      </c>
      <c r="AV16" s="345" t="str">
        <f t="shared" si="32"/>
        <v>4.0</v>
      </c>
      <c r="AW16" s="201">
        <v>2</v>
      </c>
      <c r="AX16" s="63">
        <v>2</v>
      </c>
      <c r="AY16" s="310">
        <v>8</v>
      </c>
      <c r="AZ16" s="52">
        <v>7</v>
      </c>
      <c r="BA16" s="52"/>
      <c r="BB16" s="344">
        <f t="shared" si="33"/>
        <v>7.4</v>
      </c>
      <c r="BC16" s="60">
        <f t="shared" si="34"/>
        <v>7.4</v>
      </c>
      <c r="BD16" s="326" t="str">
        <f t="shared" si="35"/>
        <v>7.4</v>
      </c>
      <c r="BE16" s="347" t="str">
        <f t="shared" si="36"/>
        <v>B</v>
      </c>
      <c r="BF16" s="345">
        <f t="shared" si="37"/>
        <v>3</v>
      </c>
      <c r="BG16" s="345" t="str">
        <f t="shared" si="38"/>
        <v>3.0</v>
      </c>
      <c r="BH16" s="54">
        <v>1</v>
      </c>
      <c r="BI16" s="63">
        <v>1</v>
      </c>
      <c r="BJ16" s="188">
        <v>8.6</v>
      </c>
      <c r="BK16" s="68">
        <v>9</v>
      </c>
      <c r="BL16" s="68"/>
      <c r="BM16" s="344">
        <f t="shared" si="39"/>
        <v>8.8000000000000007</v>
      </c>
      <c r="BN16" s="345">
        <f t="shared" si="40"/>
        <v>8.8000000000000007</v>
      </c>
      <c r="BO16" s="346" t="str">
        <f t="shared" si="41"/>
        <v>8.8</v>
      </c>
      <c r="BP16" s="347" t="str">
        <f t="shared" si="0"/>
        <v>A</v>
      </c>
      <c r="BQ16" s="345">
        <f t="shared" si="1"/>
        <v>4</v>
      </c>
      <c r="BR16" s="345" t="str">
        <f t="shared" si="2"/>
        <v>4.0</v>
      </c>
      <c r="BS16" s="201">
        <v>3</v>
      </c>
      <c r="BT16" s="63">
        <v>3</v>
      </c>
      <c r="BU16" s="216">
        <v>5.8</v>
      </c>
      <c r="BV16" s="71">
        <v>6</v>
      </c>
      <c r="BW16" s="71"/>
      <c r="BX16" s="344">
        <f t="shared" si="42"/>
        <v>5.9</v>
      </c>
      <c r="BY16" s="60">
        <f t="shared" si="43"/>
        <v>5.9</v>
      </c>
      <c r="BZ16" s="326" t="str">
        <f t="shared" si="44"/>
        <v>5.9</v>
      </c>
      <c r="CA16" s="347" t="str">
        <f t="shared" si="45"/>
        <v>C</v>
      </c>
      <c r="CB16" s="345">
        <f t="shared" si="46"/>
        <v>2</v>
      </c>
      <c r="CC16" s="345" t="str">
        <f t="shared" si="47"/>
        <v>2.0</v>
      </c>
      <c r="CD16" s="201">
        <v>3</v>
      </c>
      <c r="CE16" s="63">
        <v>3</v>
      </c>
      <c r="CF16" s="228">
        <f t="shared" si="48"/>
        <v>15</v>
      </c>
      <c r="CG16" s="461">
        <f t="shared" si="49"/>
        <v>3.1333333333333333</v>
      </c>
      <c r="CH16" s="462" t="str">
        <f t="shared" si="50"/>
        <v>3.13</v>
      </c>
      <c r="CI16" s="91" t="str">
        <f t="shared" si="51"/>
        <v>Lên lớp</v>
      </c>
      <c r="CJ16" s="110">
        <f t="shared" si="52"/>
        <v>15</v>
      </c>
      <c r="CK16" s="111">
        <f t="shared" si="53"/>
        <v>3.1333333333333333</v>
      </c>
      <c r="CL16" s="91" t="str">
        <f t="shared" si="54"/>
        <v>Lên lớp</v>
      </c>
      <c r="CM16" s="376"/>
      <c r="CN16" s="216">
        <v>5.8</v>
      </c>
      <c r="CO16" s="56">
        <v>6</v>
      </c>
      <c r="CP16" s="56"/>
      <c r="CQ16" s="59">
        <f t="shared" si="55"/>
        <v>5.9</v>
      </c>
      <c r="CR16" s="60">
        <f t="shared" si="56"/>
        <v>5.9</v>
      </c>
      <c r="CS16" s="554" t="str">
        <f t="shared" si="57"/>
        <v>5.9</v>
      </c>
      <c r="CT16" s="61" t="str">
        <f t="shared" si="3"/>
        <v>C</v>
      </c>
      <c r="CU16" s="62">
        <f t="shared" si="4"/>
        <v>2</v>
      </c>
      <c r="CV16" s="62" t="str">
        <f t="shared" si="5"/>
        <v>2.0</v>
      </c>
      <c r="CW16" s="54">
        <v>4</v>
      </c>
      <c r="CX16" s="63">
        <v>4</v>
      </c>
      <c r="CY16" s="341">
        <v>6.8</v>
      </c>
      <c r="CZ16" s="71">
        <v>7</v>
      </c>
      <c r="DA16" s="71"/>
      <c r="DB16" s="59">
        <f t="shared" si="58"/>
        <v>6.9</v>
      </c>
      <c r="DC16" s="60">
        <f t="shared" si="59"/>
        <v>6.9</v>
      </c>
      <c r="DD16" s="554" t="str">
        <f t="shared" si="60"/>
        <v>6.9</v>
      </c>
      <c r="DE16" s="61" t="str">
        <f t="shared" si="6"/>
        <v>C+</v>
      </c>
      <c r="DF16" s="62">
        <f t="shared" si="7"/>
        <v>2.5</v>
      </c>
      <c r="DG16" s="62" t="str">
        <f t="shared" si="8"/>
        <v>2.5</v>
      </c>
      <c r="DH16" s="54">
        <v>2</v>
      </c>
      <c r="DI16" s="63">
        <v>2</v>
      </c>
      <c r="DJ16" s="216">
        <v>6.2</v>
      </c>
      <c r="DK16" s="71">
        <v>8</v>
      </c>
      <c r="DL16" s="603"/>
      <c r="DM16" s="59">
        <f t="shared" si="61"/>
        <v>7.3</v>
      </c>
      <c r="DN16" s="60">
        <f t="shared" si="62"/>
        <v>7.3</v>
      </c>
      <c r="DO16" s="554" t="str">
        <f t="shared" si="63"/>
        <v>7.3</v>
      </c>
      <c r="DP16" s="61" t="str">
        <f t="shared" si="64"/>
        <v>B</v>
      </c>
      <c r="DQ16" s="62">
        <f t="shared" si="65"/>
        <v>3</v>
      </c>
      <c r="DR16" s="62" t="str">
        <f t="shared" si="66"/>
        <v>3.0</v>
      </c>
      <c r="DS16" s="54">
        <v>2</v>
      </c>
      <c r="DT16" s="63">
        <v>2</v>
      </c>
      <c r="DU16" s="216">
        <v>7.9</v>
      </c>
      <c r="DV16" s="71">
        <v>8</v>
      </c>
      <c r="DW16" s="71"/>
      <c r="DX16" s="59">
        <f t="shared" si="67"/>
        <v>8</v>
      </c>
      <c r="DY16" s="60">
        <f t="shared" si="68"/>
        <v>8</v>
      </c>
      <c r="DZ16" s="554" t="str">
        <f t="shared" si="69"/>
        <v>8.0</v>
      </c>
      <c r="EA16" s="61" t="str">
        <f t="shared" si="70"/>
        <v>B+</v>
      </c>
      <c r="EB16" s="62">
        <f t="shared" si="71"/>
        <v>3.5</v>
      </c>
      <c r="EC16" s="62" t="str">
        <f t="shared" si="72"/>
        <v>3.5</v>
      </c>
      <c r="ED16" s="54">
        <v>2</v>
      </c>
      <c r="EE16" s="63">
        <v>2</v>
      </c>
      <c r="EF16" s="487">
        <v>9.4</v>
      </c>
      <c r="EG16" s="56">
        <v>8</v>
      </c>
      <c r="EH16" s="38"/>
      <c r="EI16" s="59">
        <f t="shared" si="73"/>
        <v>8.6</v>
      </c>
      <c r="EJ16" s="60">
        <f t="shared" si="74"/>
        <v>8.6</v>
      </c>
      <c r="EK16" s="554" t="str">
        <f t="shared" si="75"/>
        <v>8.6</v>
      </c>
      <c r="EL16" s="61" t="str">
        <f t="shared" si="76"/>
        <v>A</v>
      </c>
      <c r="EM16" s="62">
        <f t="shared" si="77"/>
        <v>4</v>
      </c>
      <c r="EN16" s="62" t="str">
        <f t="shared" si="78"/>
        <v>4.0</v>
      </c>
      <c r="EO16" s="42">
        <v>3</v>
      </c>
      <c r="EP16" s="43">
        <v>3</v>
      </c>
      <c r="EQ16" s="216">
        <v>7</v>
      </c>
      <c r="ER16" s="56">
        <v>9</v>
      </c>
      <c r="ES16" s="56"/>
      <c r="ET16" s="59">
        <f t="shared" si="79"/>
        <v>8.1999999999999993</v>
      </c>
      <c r="EU16" s="60">
        <f t="shared" si="80"/>
        <v>8.1999999999999993</v>
      </c>
      <c r="EV16" s="554" t="str">
        <f t="shared" si="81"/>
        <v>8.2</v>
      </c>
      <c r="EW16" s="61" t="str">
        <f t="shared" si="82"/>
        <v>B+</v>
      </c>
      <c r="EX16" s="62">
        <f t="shared" si="83"/>
        <v>3.5</v>
      </c>
      <c r="EY16" s="62" t="str">
        <f t="shared" si="84"/>
        <v>3.5</v>
      </c>
      <c r="EZ16" s="54">
        <v>3</v>
      </c>
      <c r="FA16" s="63">
        <v>3</v>
      </c>
      <c r="FB16" s="216">
        <v>9</v>
      </c>
      <c r="FC16" s="71">
        <v>9</v>
      </c>
      <c r="FD16" s="603"/>
      <c r="FE16" s="59">
        <f t="shared" si="85"/>
        <v>9</v>
      </c>
      <c r="FF16" s="60">
        <f t="shared" si="86"/>
        <v>9</v>
      </c>
      <c r="FG16" s="554" t="str">
        <f t="shared" si="87"/>
        <v>9.0</v>
      </c>
      <c r="FH16" s="61" t="str">
        <f t="shared" si="88"/>
        <v>A</v>
      </c>
      <c r="FI16" s="62">
        <f t="shared" si="89"/>
        <v>4</v>
      </c>
      <c r="FJ16" s="62" t="str">
        <f t="shared" si="90"/>
        <v>4.0</v>
      </c>
      <c r="FK16" s="54">
        <v>2</v>
      </c>
      <c r="FL16" s="594">
        <v>2</v>
      </c>
      <c r="FM16" s="694">
        <f t="shared" si="91"/>
        <v>18</v>
      </c>
      <c r="FN16" s="695">
        <f t="shared" si="92"/>
        <v>3.1388888888888888</v>
      </c>
      <c r="FO16" s="696" t="str">
        <f t="shared" si="93"/>
        <v>3.14</v>
      </c>
      <c r="FP16" s="697" t="str">
        <f t="shared" si="94"/>
        <v>Lên lớp</v>
      </c>
      <c r="FQ16" s="698">
        <f t="shared" si="95"/>
        <v>33</v>
      </c>
      <c r="FR16" s="695">
        <f t="shared" si="96"/>
        <v>3.1363636363636362</v>
      </c>
      <c r="FS16" s="696" t="str">
        <f t="shared" si="97"/>
        <v>3.14</v>
      </c>
      <c r="FT16" s="699">
        <f t="shared" si="98"/>
        <v>33</v>
      </c>
      <c r="FU16" s="700">
        <f t="shared" si="99"/>
        <v>7.5787878787878782</v>
      </c>
      <c r="FV16" s="701">
        <f t="shared" si="100"/>
        <v>3.1363636363636362</v>
      </c>
      <c r="FW16" s="738" t="str">
        <f t="shared" si="101"/>
        <v>Lên lớp</v>
      </c>
      <c r="FX16" s="971">
        <v>6.2</v>
      </c>
      <c r="FY16" s="164">
        <v>7</v>
      </c>
      <c r="FZ16" s="38"/>
      <c r="GA16" s="910">
        <f t="shared" si="102"/>
        <v>6.7</v>
      </c>
      <c r="GB16" s="911">
        <f t="shared" si="103"/>
        <v>6.7</v>
      </c>
      <c r="GC16" s="912" t="str">
        <f t="shared" si="104"/>
        <v>6.7</v>
      </c>
      <c r="GD16" s="913" t="str">
        <f t="shared" si="105"/>
        <v>C+</v>
      </c>
      <c r="GE16" s="914">
        <f t="shared" si="106"/>
        <v>2.5</v>
      </c>
      <c r="GF16" s="914" t="str">
        <f t="shared" si="107"/>
        <v>2.5</v>
      </c>
      <c r="GG16" s="915">
        <v>3</v>
      </c>
      <c r="GH16" s="916">
        <v>3</v>
      </c>
      <c r="GI16" s="866">
        <v>7.6</v>
      </c>
      <c r="GJ16" s="909">
        <v>9</v>
      </c>
      <c r="GK16" s="38"/>
      <c r="GL16" s="910">
        <f t="shared" si="108"/>
        <v>8.4</v>
      </c>
      <c r="GM16" s="911">
        <f t="shared" si="109"/>
        <v>8.4</v>
      </c>
      <c r="GN16" s="912" t="str">
        <f t="shared" si="110"/>
        <v>8.4</v>
      </c>
      <c r="GO16" s="913" t="str">
        <f t="shared" si="111"/>
        <v>B+</v>
      </c>
      <c r="GP16" s="914">
        <f t="shared" si="112"/>
        <v>3.5</v>
      </c>
      <c r="GQ16" s="914" t="str">
        <f t="shared" si="113"/>
        <v>3.5</v>
      </c>
      <c r="GR16" s="915">
        <v>3</v>
      </c>
      <c r="GS16" s="916">
        <v>3</v>
      </c>
      <c r="GT16" s="866">
        <v>7.1</v>
      </c>
      <c r="GU16" s="909">
        <v>7</v>
      </c>
      <c r="GV16" s="38"/>
      <c r="GW16" s="910">
        <f t="shared" si="114"/>
        <v>7</v>
      </c>
      <c r="GX16" s="911">
        <f t="shared" si="115"/>
        <v>7</v>
      </c>
      <c r="GY16" s="912" t="str">
        <f t="shared" si="116"/>
        <v>7.0</v>
      </c>
      <c r="GZ16" s="913" t="str">
        <f t="shared" si="117"/>
        <v>B</v>
      </c>
      <c r="HA16" s="914">
        <f t="shared" si="118"/>
        <v>3</v>
      </c>
      <c r="HB16" s="914" t="str">
        <f t="shared" si="119"/>
        <v>3.0</v>
      </c>
      <c r="HC16" s="915">
        <v>3</v>
      </c>
      <c r="HD16" s="916">
        <v>3</v>
      </c>
      <c r="HE16" s="950">
        <v>7.6</v>
      </c>
      <c r="HF16" s="1047">
        <v>8</v>
      </c>
      <c r="HG16" s="737"/>
      <c r="HH16" s="827">
        <f t="shared" si="120"/>
        <v>7.8</v>
      </c>
      <c r="HI16" s="839">
        <f t="shared" si="121"/>
        <v>7.8</v>
      </c>
      <c r="HJ16" s="845" t="str">
        <f t="shared" si="122"/>
        <v>7.8</v>
      </c>
      <c r="HK16" s="841" t="str">
        <f t="shared" si="123"/>
        <v>B</v>
      </c>
      <c r="HL16" s="842">
        <f t="shared" si="124"/>
        <v>3</v>
      </c>
      <c r="HM16" s="842" t="str">
        <f t="shared" si="125"/>
        <v>3.0</v>
      </c>
      <c r="HN16" s="846">
        <v>2</v>
      </c>
      <c r="HO16" s="844">
        <v>2</v>
      </c>
      <c r="HP16" s="950">
        <v>6.6</v>
      </c>
      <c r="HQ16" s="1041">
        <v>6</v>
      </c>
      <c r="HR16" s="38"/>
      <c r="HS16" s="28">
        <f t="shared" si="126"/>
        <v>6.2</v>
      </c>
      <c r="HT16" s="29">
        <f t="shared" si="127"/>
        <v>6.2</v>
      </c>
      <c r="HU16" s="501" t="str">
        <f t="shared" si="128"/>
        <v>6.2</v>
      </c>
      <c r="HV16" s="30" t="str">
        <f t="shared" si="129"/>
        <v>C</v>
      </c>
      <c r="HW16" s="31">
        <f t="shared" si="130"/>
        <v>2</v>
      </c>
      <c r="HX16" s="31" t="str">
        <f t="shared" si="131"/>
        <v>2.0</v>
      </c>
      <c r="HY16" s="42">
        <v>5</v>
      </c>
      <c r="HZ16" s="43">
        <v>5</v>
      </c>
      <c r="IA16" s="950">
        <v>8.6999999999999993</v>
      </c>
      <c r="IB16" s="1054">
        <v>8</v>
      </c>
      <c r="IC16" s="737"/>
      <c r="ID16" s="827">
        <f t="shared" si="132"/>
        <v>8.3000000000000007</v>
      </c>
      <c r="IE16" s="839">
        <f t="shared" si="133"/>
        <v>8.3000000000000007</v>
      </c>
      <c r="IF16" s="845" t="str">
        <f t="shared" si="134"/>
        <v>8.3</v>
      </c>
      <c r="IG16" s="841" t="str">
        <f t="shared" si="135"/>
        <v>B+</v>
      </c>
      <c r="IH16" s="842">
        <f t="shared" si="136"/>
        <v>3.5</v>
      </c>
      <c r="II16" s="842" t="str">
        <f t="shared" si="137"/>
        <v>3.5</v>
      </c>
      <c r="IJ16" s="846">
        <v>4</v>
      </c>
      <c r="IK16" s="844">
        <v>4</v>
      </c>
      <c r="IL16" s="767">
        <f t="shared" si="138"/>
        <v>20</v>
      </c>
      <c r="IM16" s="82">
        <f t="shared" si="139"/>
        <v>2.85</v>
      </c>
      <c r="IN16" s="83" t="str">
        <f t="shared" si="140"/>
        <v>2.85</v>
      </c>
    </row>
    <row r="17" spans="225:225" x14ac:dyDescent="0.25">
      <c r="HQ17" s="1040"/>
    </row>
  </sheetData>
  <autoFilter ref="A1:IN16"/>
  <conditionalFormatting sqref="M1 Q1 N1:P16 J1:L16">
    <cfRule type="cellIs" dxfId="247" priority="54" stopIfTrue="1" operator="lessThan">
      <formula>4.95</formula>
    </cfRule>
  </conditionalFormatting>
  <conditionalFormatting sqref="J1:Q1 V1:Z1 AG1:AK1 BY1:CC1 BC1:BG1 BN1:BR1 AG2:AG16 V2:V16 BN2:BN16 BY2:BY16 AR2:AR16 BC2:BC16 EJ2:EJ16">
    <cfRule type="cellIs" dxfId="246" priority="53" operator="lessThan">
      <formula>3.95</formula>
    </cfRule>
  </conditionalFormatting>
  <conditionalFormatting sqref="M1 Q1 O2:P16 K2:L16">
    <cfRule type="cellIs" dxfId="245" priority="50" stopIfTrue="1" operator="lessThan">
      <formula>4.95</formula>
    </cfRule>
    <cfRule type="cellIs" dxfId="244" priority="51" stopIfTrue="1" operator="lessThan">
      <formula>4.95</formula>
    </cfRule>
    <cfRule type="cellIs" dxfId="243" priority="52" stopIfTrue="1" operator="lessThan">
      <formula>4.95</formula>
    </cfRule>
  </conditionalFormatting>
  <conditionalFormatting sqref="O1:O16 K1:K16">
    <cfRule type="containsText" dxfId="242" priority="48" stopIfTrue="1" operator="containsText" text="f">
      <formula>NOT(ISERROR(SEARCH("f",K1)))</formula>
    </cfRule>
    <cfRule type="containsText" dxfId="241" priority="49" stopIfTrue="1" operator="containsText" text="f">
      <formula>NOT(ISERROR(SEARCH("f",K1)))</formula>
    </cfRule>
  </conditionalFormatting>
  <conditionalFormatting sqref="J1 M1:N1 Q1 P1:P16 L1:L16">
    <cfRule type="cellIs" dxfId="240" priority="47" stopIfTrue="1" operator="greaterThan">
      <formula>0</formula>
    </cfRule>
  </conditionalFormatting>
  <conditionalFormatting sqref="BN1:BR1">
    <cfRule type="cellIs" dxfId="239" priority="35" operator="lessThan">
      <formula>3.95</formula>
    </cfRule>
  </conditionalFormatting>
  <conditionalFormatting sqref="BN1:BR1">
    <cfRule type="cellIs" dxfId="238" priority="34" operator="lessThan">
      <formula>3.95</formula>
    </cfRule>
  </conditionalFormatting>
  <conditionalFormatting sqref="BN1:BR1">
    <cfRule type="cellIs" dxfId="237" priority="33" operator="lessThan">
      <formula>3.95</formula>
    </cfRule>
  </conditionalFormatting>
  <conditionalFormatting sqref="BY1:CC1">
    <cfRule type="cellIs" dxfId="236" priority="32" operator="lessThan">
      <formula>3.95</formula>
    </cfRule>
  </conditionalFormatting>
  <conditionalFormatting sqref="AR1:AV1">
    <cfRule type="cellIs" dxfId="235" priority="31" operator="lessThan">
      <formula>3.95</formula>
    </cfRule>
  </conditionalFormatting>
  <conditionalFormatting sqref="CR1:CV1 CR2:CR16">
    <cfRule type="cellIs" dxfId="234" priority="29" operator="lessThan">
      <formula>3.95</formula>
    </cfRule>
  </conditionalFormatting>
  <conditionalFormatting sqref="DC1:DG1 DC2:DC16">
    <cfRule type="cellIs" dxfId="233" priority="28" operator="lessThan">
      <formula>3.95</formula>
    </cfRule>
  </conditionalFormatting>
  <conditionalFormatting sqref="DN1:DR1 DN2:DN16">
    <cfRule type="cellIs" dxfId="232" priority="27" operator="lessThan">
      <formula>3.95</formula>
    </cfRule>
  </conditionalFormatting>
  <conditionalFormatting sqref="DY1:EC1 DY2:DY16">
    <cfRule type="cellIs" dxfId="231" priority="26" operator="lessThan">
      <formula>3.95</formula>
    </cfRule>
  </conditionalFormatting>
  <conditionalFormatting sqref="EJ1:EN1">
    <cfRule type="cellIs" dxfId="230" priority="25" operator="lessThan">
      <formula>3.95</formula>
    </cfRule>
  </conditionalFormatting>
  <conditionalFormatting sqref="EU1:EY1 EU2:EU16">
    <cfRule type="cellIs" dxfId="229" priority="24" operator="lessThan">
      <formula>3.95</formula>
    </cfRule>
  </conditionalFormatting>
  <conditionalFormatting sqref="FF2:FF16">
    <cfRule type="cellIs" dxfId="228" priority="23" operator="lessThan">
      <formula>3.95</formula>
    </cfRule>
  </conditionalFormatting>
  <conditionalFormatting sqref="FF1:FJ1">
    <cfRule type="cellIs" dxfId="227" priority="22" operator="lessThan">
      <formula>3.95</formula>
    </cfRule>
  </conditionalFormatting>
  <conditionalFormatting sqref="GB1:GF1">
    <cfRule type="cellIs" dxfId="226" priority="20" operator="lessThan">
      <formula>3.95</formula>
    </cfRule>
  </conditionalFormatting>
  <conditionalFormatting sqref="GM2:GM16">
    <cfRule type="cellIs" dxfId="225" priority="19" operator="lessThan">
      <formula>3.95</formula>
    </cfRule>
  </conditionalFormatting>
  <conditionalFormatting sqref="GM1:GQ1">
    <cfRule type="cellIs" dxfId="224" priority="18" operator="lessThan">
      <formula>3.95</formula>
    </cfRule>
  </conditionalFormatting>
  <conditionalFormatting sqref="GX2:GX16">
    <cfRule type="cellIs" dxfId="223" priority="17" operator="lessThan">
      <formula>3.95</formula>
    </cfRule>
  </conditionalFormatting>
  <conditionalFormatting sqref="GX1:HB1">
    <cfRule type="cellIs" dxfId="222" priority="16" operator="lessThan">
      <formula>3.95</formula>
    </cfRule>
  </conditionalFormatting>
  <conditionalFormatting sqref="HI2:HI16">
    <cfRule type="cellIs" dxfId="221" priority="15" operator="lessThan">
      <formula>3.95</formula>
    </cfRule>
  </conditionalFormatting>
  <conditionalFormatting sqref="HI1:HM1">
    <cfRule type="cellIs" dxfId="220" priority="14" operator="lessThan">
      <formula>3.95</formula>
    </cfRule>
  </conditionalFormatting>
  <conditionalFormatting sqref="HT2:HT16">
    <cfRule type="cellIs" dxfId="219" priority="13" operator="lessThan">
      <formula>3.95</formula>
    </cfRule>
  </conditionalFormatting>
  <conditionalFormatting sqref="HT1:HX1">
    <cfRule type="cellIs" dxfId="218" priority="12" operator="lessThan">
      <formula>3.95</formula>
    </cfRule>
  </conditionalFormatting>
  <conditionalFormatting sqref="HY1">
    <cfRule type="cellIs" dxfId="217" priority="11" operator="lessThan">
      <formula>3.95</formula>
    </cfRule>
  </conditionalFormatting>
  <conditionalFormatting sqref="HZ1">
    <cfRule type="cellIs" dxfId="216" priority="10" operator="lessThan">
      <formula>3.95</formula>
    </cfRule>
  </conditionalFormatting>
  <conditionalFormatting sqref="IE2:IE16">
    <cfRule type="cellIs" dxfId="215" priority="9" operator="lessThan">
      <formula>3.95</formula>
    </cfRule>
  </conditionalFormatting>
  <conditionalFormatting sqref="IE1:II1">
    <cfRule type="cellIs" dxfId="214" priority="8" operator="lessThan">
      <formula>3.95</formula>
    </cfRule>
  </conditionalFormatting>
  <conditionalFormatting sqref="IJ1">
    <cfRule type="cellIs" dxfId="213" priority="7" operator="lessThan">
      <formula>3.95</formula>
    </cfRule>
  </conditionalFormatting>
  <conditionalFormatting sqref="IK1">
    <cfRule type="cellIs" dxfId="212" priority="5" operator="lessThan">
      <formula>3.95</formula>
    </cfRule>
  </conditionalFormatting>
  <conditionalFormatting sqref="GB2:GB16">
    <cfRule type="cellIs" dxfId="211" priority="1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R20"/>
  <sheetViews>
    <sheetView zoomScaleNormal="100" workbookViewId="0">
      <pane xSplit="5" ySplit="1" topLeftCell="KJ14" activePane="bottomRight" state="frozen"/>
      <selection pane="topRight" activeCell="F1" sqref="F1"/>
      <selection pane="bottomLeft" activeCell="A2" sqref="A2"/>
      <selection pane="bottomRight" activeCell="E2" sqref="E2:E19"/>
    </sheetView>
  </sheetViews>
  <sheetFormatPr defaultColWidth="9.125" defaultRowHeight="16.5" x14ac:dyDescent="0.25"/>
  <cols>
    <col min="1" max="1" width="5.25" style="12" customWidth="1"/>
    <col min="2" max="2" width="8.75" style="4" customWidth="1"/>
    <col min="3" max="3" width="17.125" style="4" customWidth="1"/>
    <col min="4" max="4" width="23" style="4" customWidth="1"/>
    <col min="5" max="5" width="10" style="14" customWidth="1"/>
    <col min="6" max="6" width="14.875" style="14" customWidth="1"/>
    <col min="7" max="7" width="15.125" style="13" customWidth="1"/>
    <col min="8" max="8" width="9.125" style="12" customWidth="1"/>
    <col min="9" max="9" width="13" style="12" customWidth="1"/>
    <col min="10" max="17" width="4.375" style="4" customWidth="1"/>
    <col min="18" max="28" width="4.625" style="4" customWidth="1"/>
    <col min="29" max="39" width="4.625" style="18" customWidth="1"/>
    <col min="40" max="61" width="4.625" style="4" customWidth="1"/>
    <col min="62" max="72" width="4.75" style="4" customWidth="1"/>
    <col min="73" max="83" width="4.75" style="18" customWidth="1"/>
    <col min="84" max="94" width="4.375" style="4" customWidth="1"/>
    <col min="95" max="95" width="5" style="4" customWidth="1"/>
    <col min="96" max="97" width="5.625" style="4" customWidth="1"/>
    <col min="98" max="98" width="13.625" style="4" customWidth="1"/>
    <col min="99" max="99" width="5.875" style="4" customWidth="1"/>
    <col min="100" max="100" width="7.625" style="4" customWidth="1"/>
    <col min="101" max="101" width="15.25" style="4" customWidth="1"/>
    <col min="102" max="102" width="9.125" style="4"/>
    <col min="103" max="168" width="5" style="4" customWidth="1"/>
    <col min="169" max="179" width="4.875" style="4" customWidth="1"/>
    <col min="180" max="190" width="4.625" style="4" customWidth="1"/>
    <col min="191" max="191" width="5.625" style="4" customWidth="1"/>
    <col min="192" max="192" width="6.25" style="4" customWidth="1"/>
    <col min="193" max="193" width="7.125" style="4" customWidth="1"/>
    <col min="194" max="194" width="12.375" style="4" customWidth="1"/>
    <col min="195" max="195" width="7" style="4" customWidth="1"/>
    <col min="196" max="196" width="6.75" style="4" customWidth="1"/>
    <col min="197" max="197" width="7.25" style="4" customWidth="1"/>
    <col min="198" max="198" width="6.875" style="4" customWidth="1"/>
    <col min="199" max="200" width="9.125" style="4"/>
    <col min="201" max="201" width="10.25" style="4" customWidth="1"/>
    <col min="202" max="202" width="10.375" style="4" customWidth="1"/>
    <col min="203" max="290" width="4.5" style="4" customWidth="1"/>
    <col min="291" max="301" width="4.375" style="4" customWidth="1"/>
    <col min="302" max="304" width="6.625" style="4" customWidth="1"/>
    <col min="305" max="16384" width="9.125" style="4"/>
  </cols>
  <sheetData>
    <row r="1" spans="1:304" s="106" customFormat="1" ht="196.5" customHeight="1" x14ac:dyDescent="0.2">
      <c r="A1" s="581" t="s">
        <v>0</v>
      </c>
      <c r="B1" s="582" t="s">
        <v>1</v>
      </c>
      <c r="C1" s="582" t="s">
        <v>2</v>
      </c>
      <c r="D1" s="582" t="s">
        <v>3</v>
      </c>
      <c r="E1" s="583" t="s">
        <v>4</v>
      </c>
      <c r="F1" s="583" t="s">
        <v>70</v>
      </c>
      <c r="G1" s="162" t="s">
        <v>5</v>
      </c>
      <c r="H1" s="581" t="s">
        <v>6</v>
      </c>
      <c r="I1" s="584" t="s">
        <v>1818</v>
      </c>
      <c r="J1" s="116" t="s">
        <v>1583</v>
      </c>
      <c r="K1" s="117" t="s">
        <v>8</v>
      </c>
      <c r="L1" s="118" t="s">
        <v>9</v>
      </c>
      <c r="M1" s="119" t="s">
        <v>1368</v>
      </c>
      <c r="N1" s="116" t="s">
        <v>106</v>
      </c>
      <c r="O1" s="117" t="s">
        <v>10</v>
      </c>
      <c r="P1" s="118" t="s">
        <v>11</v>
      </c>
      <c r="Q1" s="120" t="s">
        <v>1369</v>
      </c>
      <c r="R1" s="94" t="s">
        <v>71</v>
      </c>
      <c r="S1" s="95" t="s">
        <v>110</v>
      </c>
      <c r="T1" s="95" t="s">
        <v>111</v>
      </c>
      <c r="U1" s="96" t="s">
        <v>112</v>
      </c>
      <c r="V1" s="92" t="s">
        <v>1584</v>
      </c>
      <c r="W1" s="235" t="s">
        <v>1585</v>
      </c>
      <c r="X1" s="97" t="s">
        <v>114</v>
      </c>
      <c r="Y1" s="98" t="s">
        <v>115</v>
      </c>
      <c r="Z1" s="99" t="s">
        <v>1586</v>
      </c>
      <c r="AA1" s="100" t="s">
        <v>113</v>
      </c>
      <c r="AB1" s="101" t="s">
        <v>113</v>
      </c>
      <c r="AC1" s="426" t="s">
        <v>71</v>
      </c>
      <c r="AD1" s="427" t="s">
        <v>99</v>
      </c>
      <c r="AE1" s="427" t="s">
        <v>100</v>
      </c>
      <c r="AF1" s="428" t="s">
        <v>101</v>
      </c>
      <c r="AG1" s="92" t="s">
        <v>1587</v>
      </c>
      <c r="AH1" s="235" t="s">
        <v>1588</v>
      </c>
      <c r="AI1" s="97" t="s">
        <v>103</v>
      </c>
      <c r="AJ1" s="98" t="s">
        <v>104</v>
      </c>
      <c r="AK1" s="58" t="s">
        <v>1589</v>
      </c>
      <c r="AL1" s="429" t="s">
        <v>102</v>
      </c>
      <c r="AM1" s="235" t="s">
        <v>102</v>
      </c>
      <c r="AN1" s="102" t="s">
        <v>71</v>
      </c>
      <c r="AO1" s="95" t="s">
        <v>72</v>
      </c>
      <c r="AP1" s="95" t="s">
        <v>73</v>
      </c>
      <c r="AQ1" s="96" t="s">
        <v>74</v>
      </c>
      <c r="AR1" s="92" t="s">
        <v>1590</v>
      </c>
      <c r="AS1" s="235" t="s">
        <v>1591</v>
      </c>
      <c r="AT1" s="97" t="s">
        <v>76</v>
      </c>
      <c r="AU1" s="98" t="s">
        <v>77</v>
      </c>
      <c r="AV1" s="99" t="s">
        <v>1592</v>
      </c>
      <c r="AW1" s="100" t="s">
        <v>75</v>
      </c>
      <c r="AX1" s="101" t="s">
        <v>75</v>
      </c>
      <c r="AY1" s="94" t="s">
        <v>71</v>
      </c>
      <c r="AZ1" s="95" t="s">
        <v>181</v>
      </c>
      <c r="BA1" s="95" t="s">
        <v>182</v>
      </c>
      <c r="BB1" s="96" t="s">
        <v>183</v>
      </c>
      <c r="BC1" s="92" t="s">
        <v>1593</v>
      </c>
      <c r="BD1" s="235" t="s">
        <v>1594</v>
      </c>
      <c r="BE1" s="97" t="s">
        <v>184</v>
      </c>
      <c r="BF1" s="98" t="s">
        <v>185</v>
      </c>
      <c r="BG1" s="58" t="s">
        <v>1595</v>
      </c>
      <c r="BH1" s="100" t="s">
        <v>187</v>
      </c>
      <c r="BI1" s="101" t="s">
        <v>187</v>
      </c>
      <c r="BJ1" s="94" t="s">
        <v>71</v>
      </c>
      <c r="BK1" s="95" t="s">
        <v>83</v>
      </c>
      <c r="BL1" s="95" t="s">
        <v>84</v>
      </c>
      <c r="BM1" s="96" t="s">
        <v>85</v>
      </c>
      <c r="BN1" s="92" t="s">
        <v>1596</v>
      </c>
      <c r="BO1" s="235" t="s">
        <v>1597</v>
      </c>
      <c r="BP1" s="97" t="s">
        <v>86</v>
      </c>
      <c r="BQ1" s="98" t="s">
        <v>87</v>
      </c>
      <c r="BR1" s="58" t="s">
        <v>1598</v>
      </c>
      <c r="BS1" s="100" t="s">
        <v>108</v>
      </c>
      <c r="BT1" s="101" t="s">
        <v>108</v>
      </c>
      <c r="BU1" s="94" t="s">
        <v>71</v>
      </c>
      <c r="BV1" s="95" t="s">
        <v>122</v>
      </c>
      <c r="BW1" s="95" t="s">
        <v>123</v>
      </c>
      <c r="BX1" s="96" t="s">
        <v>124</v>
      </c>
      <c r="BY1" s="92" t="s">
        <v>1599</v>
      </c>
      <c r="BZ1" s="235" t="s">
        <v>1600</v>
      </c>
      <c r="CA1" s="97" t="s">
        <v>126</v>
      </c>
      <c r="CB1" s="98" t="s">
        <v>127</v>
      </c>
      <c r="CC1" s="58" t="s">
        <v>1601</v>
      </c>
      <c r="CD1" s="100" t="s">
        <v>125</v>
      </c>
      <c r="CE1" s="101" t="s">
        <v>125</v>
      </c>
      <c r="CF1" s="19" t="s">
        <v>71</v>
      </c>
      <c r="CG1" s="20" t="s">
        <v>688</v>
      </c>
      <c r="CH1" s="20" t="s">
        <v>689</v>
      </c>
      <c r="CI1" s="21" t="s">
        <v>690</v>
      </c>
      <c r="CJ1" s="22" t="s">
        <v>1602</v>
      </c>
      <c r="CK1" s="329" t="s">
        <v>1603</v>
      </c>
      <c r="CL1" s="23" t="s">
        <v>691</v>
      </c>
      <c r="CM1" s="98" t="s">
        <v>692</v>
      </c>
      <c r="CN1" s="24" t="s">
        <v>1604</v>
      </c>
      <c r="CO1" s="25" t="s">
        <v>694</v>
      </c>
      <c r="CP1" s="26" t="s">
        <v>694</v>
      </c>
      <c r="CQ1" s="103" t="s">
        <v>128</v>
      </c>
      <c r="CR1" s="104" t="s">
        <v>1605</v>
      </c>
      <c r="CS1" s="105" t="s">
        <v>1606</v>
      </c>
      <c r="CT1" s="121" t="s">
        <v>143</v>
      </c>
      <c r="CU1" s="122" t="s">
        <v>131</v>
      </c>
      <c r="CV1" s="123" t="s">
        <v>132</v>
      </c>
      <c r="CW1" s="121" t="s">
        <v>133</v>
      </c>
      <c r="CX1" s="154" t="s">
        <v>144</v>
      </c>
      <c r="CY1" s="94" t="s">
        <v>71</v>
      </c>
      <c r="CZ1" s="95" t="s">
        <v>918</v>
      </c>
      <c r="DA1" s="95" t="s">
        <v>919</v>
      </c>
      <c r="DB1" s="96" t="s">
        <v>920</v>
      </c>
      <c r="DC1" s="92" t="s">
        <v>1607</v>
      </c>
      <c r="DD1" s="497" t="s">
        <v>1608</v>
      </c>
      <c r="DE1" s="97" t="s">
        <v>921</v>
      </c>
      <c r="DF1" s="98" t="s">
        <v>922</v>
      </c>
      <c r="DG1" s="99" t="s">
        <v>1609</v>
      </c>
      <c r="DH1" s="100" t="s">
        <v>923</v>
      </c>
      <c r="DI1" s="101" t="s">
        <v>923</v>
      </c>
      <c r="DJ1" s="94" t="s">
        <v>71</v>
      </c>
      <c r="DK1" s="95" t="s">
        <v>924</v>
      </c>
      <c r="DL1" s="95" t="s">
        <v>925</v>
      </c>
      <c r="DM1" s="96" t="s">
        <v>926</v>
      </c>
      <c r="DN1" s="92" t="s">
        <v>1611</v>
      </c>
      <c r="DO1" s="497" t="s">
        <v>1612</v>
      </c>
      <c r="DP1" s="97" t="s">
        <v>927</v>
      </c>
      <c r="DQ1" s="98" t="s">
        <v>928</v>
      </c>
      <c r="DR1" s="97" t="s">
        <v>1610</v>
      </c>
      <c r="DS1" s="97" t="s">
        <v>929</v>
      </c>
      <c r="DT1" s="505" t="s">
        <v>929</v>
      </c>
      <c r="DU1" s="94" t="s">
        <v>71</v>
      </c>
      <c r="DV1" s="95" t="s">
        <v>930</v>
      </c>
      <c r="DW1" s="95" t="s">
        <v>931</v>
      </c>
      <c r="DX1" s="96" t="s">
        <v>932</v>
      </c>
      <c r="DY1" s="92" t="s">
        <v>1613</v>
      </c>
      <c r="DZ1" s="497" t="s">
        <v>1614</v>
      </c>
      <c r="EA1" s="97" t="s">
        <v>933</v>
      </c>
      <c r="EB1" s="98" t="s">
        <v>934</v>
      </c>
      <c r="EC1" s="99" t="s">
        <v>1615</v>
      </c>
      <c r="ED1" s="100" t="s">
        <v>935</v>
      </c>
      <c r="EE1" s="101" t="s">
        <v>935</v>
      </c>
      <c r="EF1" s="19" t="s">
        <v>71</v>
      </c>
      <c r="EG1" s="20" t="s">
        <v>954</v>
      </c>
      <c r="EH1" s="20" t="s">
        <v>955</v>
      </c>
      <c r="EI1" s="21" t="s">
        <v>956</v>
      </c>
      <c r="EJ1" s="22" t="s">
        <v>1616</v>
      </c>
      <c r="EK1" s="507" t="s">
        <v>1617</v>
      </c>
      <c r="EL1" s="23" t="s">
        <v>957</v>
      </c>
      <c r="EM1" s="98" t="s">
        <v>958</v>
      </c>
      <c r="EN1" s="24" t="s">
        <v>1618</v>
      </c>
      <c r="EO1" s="25" t="s">
        <v>959</v>
      </c>
      <c r="EP1" s="26" t="s">
        <v>959</v>
      </c>
      <c r="EQ1" s="94" t="s">
        <v>71</v>
      </c>
      <c r="ER1" s="95" t="s">
        <v>936</v>
      </c>
      <c r="ES1" s="95" t="s">
        <v>937</v>
      </c>
      <c r="ET1" s="96" t="s">
        <v>938</v>
      </c>
      <c r="EU1" s="92" t="s">
        <v>1619</v>
      </c>
      <c r="EV1" s="497" t="s">
        <v>1620</v>
      </c>
      <c r="EW1" s="97" t="s">
        <v>939</v>
      </c>
      <c r="EX1" s="98" t="s">
        <v>940</v>
      </c>
      <c r="EY1" s="97" t="s">
        <v>1621</v>
      </c>
      <c r="EZ1" s="97" t="s">
        <v>941</v>
      </c>
      <c r="FA1" s="505" t="s">
        <v>941</v>
      </c>
      <c r="FB1" s="19" t="s">
        <v>71</v>
      </c>
      <c r="FC1" s="20" t="s">
        <v>942</v>
      </c>
      <c r="FD1" s="20" t="s">
        <v>943</v>
      </c>
      <c r="FE1" s="21" t="s">
        <v>944</v>
      </c>
      <c r="FF1" s="22" t="s">
        <v>1622</v>
      </c>
      <c r="FG1" s="329" t="s">
        <v>1623</v>
      </c>
      <c r="FH1" s="23" t="s">
        <v>945</v>
      </c>
      <c r="FI1" s="98" t="s">
        <v>946</v>
      </c>
      <c r="FJ1" s="24" t="s">
        <v>1624</v>
      </c>
      <c r="FK1" s="25" t="s">
        <v>947</v>
      </c>
      <c r="FL1" s="26" t="s">
        <v>947</v>
      </c>
      <c r="FM1" s="94" t="s">
        <v>71</v>
      </c>
      <c r="FN1" s="95" t="s">
        <v>948</v>
      </c>
      <c r="FO1" s="95" t="s">
        <v>949</v>
      </c>
      <c r="FP1" s="96" t="s">
        <v>950</v>
      </c>
      <c r="FQ1" s="92" t="s">
        <v>1625</v>
      </c>
      <c r="FR1" s="814" t="s">
        <v>1626</v>
      </c>
      <c r="FS1" s="97" t="s">
        <v>951</v>
      </c>
      <c r="FT1" s="98" t="s">
        <v>952</v>
      </c>
      <c r="FU1" s="99" t="s">
        <v>1627</v>
      </c>
      <c r="FV1" s="100" t="s">
        <v>953</v>
      </c>
      <c r="FW1" s="101" t="s">
        <v>953</v>
      </c>
      <c r="FX1" s="19" t="s">
        <v>71</v>
      </c>
      <c r="FY1" s="20" t="s">
        <v>1042</v>
      </c>
      <c r="FZ1" s="20" t="s">
        <v>1043</v>
      </c>
      <c r="GA1" s="21" t="s">
        <v>1044</v>
      </c>
      <c r="GB1" s="22" t="s">
        <v>1628</v>
      </c>
      <c r="GC1" s="329" t="s">
        <v>1629</v>
      </c>
      <c r="GD1" s="23" t="s">
        <v>1045</v>
      </c>
      <c r="GE1" s="98" t="s">
        <v>1046</v>
      </c>
      <c r="GF1" s="24" t="s">
        <v>1630</v>
      </c>
      <c r="GG1" s="25" t="s">
        <v>1047</v>
      </c>
      <c r="GH1" s="26" t="s">
        <v>1047</v>
      </c>
      <c r="GI1" s="678" t="s">
        <v>1078</v>
      </c>
      <c r="GJ1" s="679" t="s">
        <v>1631</v>
      </c>
      <c r="GK1" s="680" t="s">
        <v>1632</v>
      </c>
      <c r="GL1" s="681" t="s">
        <v>1081</v>
      </c>
      <c r="GM1" s="678" t="s">
        <v>1082</v>
      </c>
      <c r="GN1" s="679" t="s">
        <v>1633</v>
      </c>
      <c r="GO1" s="682" t="s">
        <v>1634</v>
      </c>
      <c r="GP1" s="681" t="s">
        <v>1085</v>
      </c>
      <c r="GQ1" s="683" t="s">
        <v>1086</v>
      </c>
      <c r="GR1" s="681" t="s">
        <v>1087</v>
      </c>
      <c r="GS1" s="684" t="s">
        <v>1088</v>
      </c>
      <c r="GT1" s="902" t="s">
        <v>1796</v>
      </c>
      <c r="GU1" s="19" t="s">
        <v>71</v>
      </c>
      <c r="GV1" s="20" t="s">
        <v>1175</v>
      </c>
      <c r="GW1" s="20" t="s">
        <v>1176</v>
      </c>
      <c r="GX1" s="21" t="s">
        <v>1177</v>
      </c>
      <c r="GY1" s="744" t="s">
        <v>1635</v>
      </c>
      <c r="GZ1" s="745" t="s">
        <v>1636</v>
      </c>
      <c r="HA1" s="23" t="s">
        <v>1178</v>
      </c>
      <c r="HB1" s="98" t="s">
        <v>1179</v>
      </c>
      <c r="HC1" s="24" t="s">
        <v>1637</v>
      </c>
      <c r="HD1" s="25" t="s">
        <v>1180</v>
      </c>
      <c r="HE1" s="26" t="s">
        <v>1180</v>
      </c>
      <c r="HF1" s="19" t="s">
        <v>71</v>
      </c>
      <c r="HG1" s="20" t="s">
        <v>1181</v>
      </c>
      <c r="HH1" s="20" t="s">
        <v>1182</v>
      </c>
      <c r="HI1" s="21" t="s">
        <v>1183</v>
      </c>
      <c r="HJ1" s="22" t="s">
        <v>1638</v>
      </c>
      <c r="HK1" s="329" t="s">
        <v>1639</v>
      </c>
      <c r="HL1" s="23" t="s">
        <v>1184</v>
      </c>
      <c r="HM1" s="98" t="s">
        <v>1185</v>
      </c>
      <c r="HN1" s="24" t="s">
        <v>1640</v>
      </c>
      <c r="HO1" s="25" t="s">
        <v>1186</v>
      </c>
      <c r="HP1" s="26" t="s">
        <v>1186</v>
      </c>
      <c r="HQ1" s="19" t="s">
        <v>71</v>
      </c>
      <c r="HR1" s="20" t="s">
        <v>1187</v>
      </c>
      <c r="HS1" s="20" t="s">
        <v>1188</v>
      </c>
      <c r="HT1" s="21" t="s">
        <v>1189</v>
      </c>
      <c r="HU1" s="22" t="s">
        <v>1641</v>
      </c>
      <c r="HV1" s="26" t="s">
        <v>1642</v>
      </c>
      <c r="HW1" s="23" t="s">
        <v>1190</v>
      </c>
      <c r="HX1" s="98" t="s">
        <v>1191</v>
      </c>
      <c r="HY1" s="24" t="s">
        <v>1643</v>
      </c>
      <c r="HZ1" s="25" t="s">
        <v>1192</v>
      </c>
      <c r="IA1" s="26" t="s">
        <v>1192</v>
      </c>
      <c r="IB1" s="19" t="s">
        <v>71</v>
      </c>
      <c r="IC1" s="20" t="s">
        <v>1193</v>
      </c>
      <c r="ID1" s="20" t="s">
        <v>1194</v>
      </c>
      <c r="IE1" s="21" t="s">
        <v>1195</v>
      </c>
      <c r="IF1" s="22" t="s">
        <v>1644</v>
      </c>
      <c r="IG1" s="507" t="s">
        <v>1645</v>
      </c>
      <c r="IH1" s="23" t="s">
        <v>1196</v>
      </c>
      <c r="II1" s="98" t="s">
        <v>1197</v>
      </c>
      <c r="IJ1" s="24" t="s">
        <v>1646</v>
      </c>
      <c r="IK1" s="25" t="s">
        <v>1198</v>
      </c>
      <c r="IL1" s="26" t="s">
        <v>1198</v>
      </c>
      <c r="IM1" s="19" t="s">
        <v>71</v>
      </c>
      <c r="IN1" s="20" t="s">
        <v>1199</v>
      </c>
      <c r="IO1" s="20" t="s">
        <v>1200</v>
      </c>
      <c r="IP1" s="21" t="s">
        <v>1201</v>
      </c>
      <c r="IQ1" s="744" t="s">
        <v>1647</v>
      </c>
      <c r="IR1" s="745" t="s">
        <v>1648</v>
      </c>
      <c r="IS1" s="23" t="s">
        <v>1202</v>
      </c>
      <c r="IT1" s="98" t="s">
        <v>1203</v>
      </c>
      <c r="IU1" s="24" t="s">
        <v>1649</v>
      </c>
      <c r="IV1" s="25" t="s">
        <v>1204</v>
      </c>
      <c r="IW1" s="26" t="s">
        <v>1204</v>
      </c>
      <c r="IX1" s="19" t="s">
        <v>71</v>
      </c>
      <c r="IY1" s="20" t="s">
        <v>1205</v>
      </c>
      <c r="IZ1" s="20" t="s">
        <v>1206</v>
      </c>
      <c r="JA1" s="21" t="s">
        <v>1207</v>
      </c>
      <c r="JB1" s="744" t="s">
        <v>1650</v>
      </c>
      <c r="JC1" s="26" t="s">
        <v>1651</v>
      </c>
      <c r="JD1" s="23" t="s">
        <v>1208</v>
      </c>
      <c r="JE1" s="98" t="s">
        <v>1209</v>
      </c>
      <c r="JF1" s="24" t="s">
        <v>1652</v>
      </c>
      <c r="JG1" s="25" t="s">
        <v>1210</v>
      </c>
      <c r="JH1" s="26" t="s">
        <v>1210</v>
      </c>
      <c r="JI1" s="204" t="s">
        <v>71</v>
      </c>
      <c r="JJ1" s="20" t="s">
        <v>1211</v>
      </c>
      <c r="JK1" s="20" t="s">
        <v>1212</v>
      </c>
      <c r="JL1" s="21" t="s">
        <v>1213</v>
      </c>
      <c r="JM1" s="744" t="s">
        <v>1653</v>
      </c>
      <c r="JN1" s="26" t="s">
        <v>1654</v>
      </c>
      <c r="JO1" s="23" t="s">
        <v>1214</v>
      </c>
      <c r="JP1" s="98" t="s">
        <v>1215</v>
      </c>
      <c r="JQ1" s="24" t="s">
        <v>1655</v>
      </c>
      <c r="JR1" s="25" t="s">
        <v>1216</v>
      </c>
      <c r="JS1" s="26" t="s">
        <v>1216</v>
      </c>
      <c r="JT1" s="19" t="s">
        <v>71</v>
      </c>
      <c r="JU1" s="20" t="s">
        <v>1217</v>
      </c>
      <c r="JV1" s="20" t="s">
        <v>1218</v>
      </c>
      <c r="JW1" s="21" t="s">
        <v>1219</v>
      </c>
      <c r="JX1" s="744" t="s">
        <v>1656</v>
      </c>
      <c r="JY1" s="26" t="s">
        <v>1657</v>
      </c>
      <c r="JZ1" s="23" t="s">
        <v>1220</v>
      </c>
      <c r="KA1" s="98" t="s">
        <v>1221</v>
      </c>
      <c r="KB1" s="24" t="s">
        <v>1658</v>
      </c>
      <c r="KC1" s="25" t="s">
        <v>1222</v>
      </c>
      <c r="KD1" s="26" t="s">
        <v>1222</v>
      </c>
      <c r="KE1" s="19" t="s">
        <v>71</v>
      </c>
      <c r="KF1" s="20" t="s">
        <v>1223</v>
      </c>
      <c r="KG1" s="20" t="s">
        <v>1224</v>
      </c>
      <c r="KH1" s="21" t="s">
        <v>1225</v>
      </c>
      <c r="KI1" s="744" t="s">
        <v>1659</v>
      </c>
      <c r="KJ1" s="745" t="s">
        <v>1660</v>
      </c>
      <c r="KK1" s="23" t="s">
        <v>1226</v>
      </c>
      <c r="KL1" s="24" t="s">
        <v>1227</v>
      </c>
      <c r="KM1" s="24" t="s">
        <v>1661</v>
      </c>
      <c r="KN1" s="25" t="s">
        <v>1228</v>
      </c>
      <c r="KO1" s="26" t="s">
        <v>1228</v>
      </c>
      <c r="KP1" s="79" t="s">
        <v>1121</v>
      </c>
      <c r="KQ1" s="80" t="s">
        <v>1813</v>
      </c>
      <c r="KR1" s="81" t="s">
        <v>1814</v>
      </c>
    </row>
    <row r="2" spans="1:304" ht="18.75" x14ac:dyDescent="0.3">
      <c r="A2" s="163">
        <v>2</v>
      </c>
      <c r="B2" s="293" t="s">
        <v>459</v>
      </c>
      <c r="C2" s="294" t="s">
        <v>441</v>
      </c>
      <c r="D2" s="1055" t="s">
        <v>460</v>
      </c>
      <c r="E2" s="1056" t="s">
        <v>19</v>
      </c>
      <c r="F2" s="277"/>
      <c r="G2" s="274" t="s">
        <v>475</v>
      </c>
      <c r="H2" s="276" t="s">
        <v>23</v>
      </c>
      <c r="I2" s="276" t="s">
        <v>492</v>
      </c>
      <c r="J2" s="169">
        <v>7.4</v>
      </c>
      <c r="K2" s="1" t="str">
        <f t="shared" ref="K2:K16" si="0">IF(J2&gt;=8.5,"A",IF(J2&gt;=8,"B+",IF(J2&gt;=7,"B",IF(J2&gt;=6.5,"C+",IF(J2&gt;=5.5,"C",IF(J2&gt;=5,"D+",IF(J2&gt;=4,"D","F")))))))</f>
        <v>B</v>
      </c>
      <c r="L2" s="2">
        <f t="shared" ref="L2:L16" si="1">IF(K2="A",4,IF(K2="B+",3.5,IF(K2="B",3,IF(K2="C+",2.5,IF(K2="C",2,IF(K2="D+",1.5,IF(K2="D",1,0)))))))</f>
        <v>3</v>
      </c>
      <c r="M2" s="170" t="str">
        <f t="shared" ref="M2:M16" si="2">TEXT(L2,"0.0")</f>
        <v>3.0</v>
      </c>
      <c r="N2" s="197">
        <v>7</v>
      </c>
      <c r="O2" s="1" t="str">
        <f t="shared" ref="O2:O16" si="3">IF(N2&gt;=8.5,"A",IF(N2&gt;=8,"B+",IF(N2&gt;=7,"B",IF(N2&gt;=6.5,"C+",IF(N2&gt;=5.5,"C",IF(N2&gt;=5,"D+",IF(N2&gt;=4,"D","F")))))))</f>
        <v>B</v>
      </c>
      <c r="P2" s="2">
        <f t="shared" ref="P2:P16" si="4">IF(O2="A",4,IF(O2="B+",3.5,IF(O2="B",3,IF(O2="C+",2.5,IF(O2="C",2,IF(O2="D+",1.5,IF(O2="D",1,0)))))))</f>
        <v>3</v>
      </c>
      <c r="Q2" s="172" t="str">
        <f t="shared" ref="Q2:Q16" si="5">TEXT(P2,"0.0")</f>
        <v>3.0</v>
      </c>
      <c r="R2" s="192">
        <v>5.7</v>
      </c>
      <c r="S2" s="55">
        <v>3</v>
      </c>
      <c r="T2" s="55"/>
      <c r="U2" s="28">
        <f t="shared" ref="U2:U19" si="6">ROUND((R2*0.4+S2*0.6),1)</f>
        <v>4.0999999999999996</v>
      </c>
      <c r="V2" s="29">
        <f t="shared" ref="V2:V19" si="7">ROUND(MAX((R2*0.4+S2*0.6),(R2*0.4+T2*0.6)),1)</f>
        <v>4.0999999999999996</v>
      </c>
      <c r="W2" s="325" t="str">
        <f t="shared" ref="W2:W19" si="8">TEXT(V2,"0.0")</f>
        <v>4.1</v>
      </c>
      <c r="X2" s="30" t="str">
        <f t="shared" ref="X2:X19" si="9">IF(V2&gt;=8.5,"A",IF(V2&gt;=8,"B+",IF(V2&gt;=7,"B",IF(V2&gt;=6.5,"C+",IF(V2&gt;=5.5,"C",IF(V2&gt;=5,"D+",IF(V2&gt;=4,"D","F")))))))</f>
        <v>D</v>
      </c>
      <c r="Y2" s="31">
        <f t="shared" ref="Y2:Y19" si="10">IF(X2="A",4,IF(X2="B+",3.5,IF(X2="B",3,IF(X2="C+",2.5,IF(X2="C",2,IF(X2="D+",1.5,IF(X2="D",1,0)))))))</f>
        <v>1</v>
      </c>
      <c r="Z2" s="31" t="str">
        <f t="shared" ref="Z2:Z19" si="11">TEXT(Y2,"0.0")</f>
        <v>1.0</v>
      </c>
      <c r="AA2" s="42">
        <v>4</v>
      </c>
      <c r="AB2" s="43">
        <v>4</v>
      </c>
      <c r="AC2" s="433">
        <v>5</v>
      </c>
      <c r="AD2" s="447">
        <v>4</v>
      </c>
      <c r="AE2" s="157"/>
      <c r="AF2" s="225">
        <f t="shared" ref="AF2:AF19" si="12">ROUND((AC2*0.4+AD2*0.6),1)</f>
        <v>4.4000000000000004</v>
      </c>
      <c r="AG2" s="226">
        <f t="shared" ref="AG2:AG19" si="13">ROUND(MAX((AC2*0.4+AD2*0.6),(AC2*0.4+AE2*0.6)),1)</f>
        <v>4.4000000000000004</v>
      </c>
      <c r="AH2" s="342" t="str">
        <f t="shared" ref="AH2:AH19" si="14">TEXT(AG2,"0.0")</f>
        <v>4.4</v>
      </c>
      <c r="AI2" s="227" t="str">
        <f t="shared" ref="AI2:AI19" si="15">IF(AG2&gt;=8.5,"A",IF(AG2&gt;=8,"B+",IF(AG2&gt;=7,"B",IF(AG2&gt;=6.5,"C+",IF(AG2&gt;=5.5,"C",IF(AG2&gt;=5,"D+",IF(AG2&gt;=4,"D","F")))))))</f>
        <v>D</v>
      </c>
      <c r="AJ2" s="226">
        <f t="shared" ref="AJ2:AJ19" si="16">IF(AI2="A",4,IF(AI2="B+",3.5,IF(AI2="B",3,IF(AI2="C+",2.5,IF(AI2="C",2,IF(AI2="D+",1.5,IF(AI2="D",1,0)))))))</f>
        <v>1</v>
      </c>
      <c r="AK2" s="226" t="str">
        <f t="shared" ref="AK2:AK19" si="17">TEXT(AJ2,"0.0")</f>
        <v>1.0</v>
      </c>
      <c r="AL2" s="157">
        <v>2</v>
      </c>
      <c r="AM2" s="43">
        <v>2</v>
      </c>
      <c r="AN2" s="180">
        <v>7.3</v>
      </c>
      <c r="AO2" s="55">
        <v>6</v>
      </c>
      <c r="AP2" s="55"/>
      <c r="AQ2" s="28">
        <f t="shared" ref="AQ2:AQ19" si="18">ROUND((AN2*0.4+AO2*0.6),1)</f>
        <v>6.5</v>
      </c>
      <c r="AR2" s="29">
        <f t="shared" ref="AR2:AR19" si="19">ROUND(MAX((AN2*0.4+AO2*0.6),(AN2*0.4+AP2*0.6)),1)</f>
        <v>6.5</v>
      </c>
      <c r="AS2" s="325" t="str">
        <f t="shared" ref="AS2:AS19" si="20">TEXT(AR2,"0.0")</f>
        <v>6.5</v>
      </c>
      <c r="AT2" s="30" t="str">
        <f t="shared" ref="AT2:AT19" si="21">IF(AR2&gt;=8.5,"A",IF(AR2&gt;=8,"B+",IF(AR2&gt;=7,"B",IF(AR2&gt;=6.5,"C+",IF(AR2&gt;=5.5,"C",IF(AR2&gt;=5,"D+",IF(AR2&gt;=4,"D","F")))))))</f>
        <v>C+</v>
      </c>
      <c r="AU2" s="31">
        <f t="shared" ref="AU2:AU19" si="22">IF(AT2="A",4,IF(AT2="B+",3.5,IF(AT2="B",3,IF(AT2="C+",2.5,IF(AT2="C",2,IF(AT2="D+",1.5,IF(AT2="D",1,0)))))))</f>
        <v>2.5</v>
      </c>
      <c r="AV2" s="31" t="str">
        <f t="shared" ref="AV2:AV16" si="23">TEXT(AU2,"0.0")</f>
        <v>2.5</v>
      </c>
      <c r="AW2" s="42">
        <v>2</v>
      </c>
      <c r="AX2" s="43">
        <v>2</v>
      </c>
      <c r="AY2" s="188">
        <v>7</v>
      </c>
      <c r="AZ2" s="65">
        <v>7</v>
      </c>
      <c r="BA2" s="65"/>
      <c r="BB2" s="28">
        <f t="shared" ref="BB2:BB19" si="24">ROUND((AY2*0.4+AZ2*0.6),1)</f>
        <v>7</v>
      </c>
      <c r="BC2" s="29">
        <f t="shared" ref="BC2:BC19" si="25">ROUND(MAX((AY2*0.4+AZ2*0.6),(AY2*0.4+BA2*0.6)),1)</f>
        <v>7</v>
      </c>
      <c r="BD2" s="325" t="str">
        <f t="shared" ref="BD2:BD19" si="26">TEXT(BC2,"0.0")</f>
        <v>7.0</v>
      </c>
      <c r="BE2" s="30" t="str">
        <f t="shared" ref="BE2:BE19" si="27">IF(BC2&gt;=8.5,"A",IF(BC2&gt;=8,"B+",IF(BC2&gt;=7,"B",IF(BC2&gt;=6.5,"C+",IF(BC2&gt;=5.5,"C",IF(BC2&gt;=5,"D+",IF(BC2&gt;=4,"D","F")))))))</f>
        <v>B</v>
      </c>
      <c r="BF2" s="31">
        <f t="shared" ref="BF2:BF19" si="28">IF(BE2="A",4,IF(BE2="B+",3.5,IF(BE2="B",3,IF(BE2="C+",2.5,IF(BE2="C",2,IF(BE2="D+",1.5,IF(BE2="D",1,0)))))))</f>
        <v>3</v>
      </c>
      <c r="BG2" s="31" t="str">
        <f t="shared" ref="BG2:BG16" si="29">TEXT(BF2,"0.0")</f>
        <v>3.0</v>
      </c>
      <c r="BH2" s="42">
        <v>1</v>
      </c>
      <c r="BI2" s="43">
        <v>1</v>
      </c>
      <c r="BJ2" s="188">
        <v>5.2</v>
      </c>
      <c r="BK2" s="68">
        <v>2</v>
      </c>
      <c r="BL2" s="68">
        <v>3</v>
      </c>
      <c r="BM2" s="28">
        <f t="shared" ref="BM2:BM19" si="30">ROUND((BJ2*0.4+BK2*0.6),1)</f>
        <v>3.3</v>
      </c>
      <c r="BN2" s="29">
        <f t="shared" ref="BN2:BN19" si="31">ROUND(MAX((BJ2*0.4+BK2*0.6),(BJ2*0.4+BL2*0.6)),1)</f>
        <v>3.9</v>
      </c>
      <c r="BO2" s="325" t="str">
        <f t="shared" ref="BO2:BO19" si="32">TEXT(BN2,"0.0")</f>
        <v>3.9</v>
      </c>
      <c r="BP2" s="30" t="str">
        <f t="shared" ref="BP2:BP19" si="33">IF(BN2&gt;=8.5,"A",IF(BN2&gt;=8,"B+",IF(BN2&gt;=7,"B",IF(BN2&gt;=6.5,"C+",IF(BN2&gt;=5.5,"C",IF(BN2&gt;=5,"D+",IF(BN2&gt;=4,"D","F")))))))</f>
        <v>F</v>
      </c>
      <c r="BQ2" s="31">
        <f t="shared" ref="BQ2:BQ19" si="34">IF(BP2="A",4,IF(BP2="B+",3.5,IF(BP2="B",3,IF(BP2="C+",2.5,IF(BP2="C",2,IF(BP2="D+",1.5,IF(BP2="D",1,0)))))))</f>
        <v>0</v>
      </c>
      <c r="BR2" s="31" t="str">
        <f t="shared" ref="BR2:BR19" si="35">TEXT(BQ2,"0.0")</f>
        <v>0.0</v>
      </c>
      <c r="BS2" s="42">
        <v>2</v>
      </c>
      <c r="BT2" s="43"/>
      <c r="BU2" s="146">
        <v>5</v>
      </c>
      <c r="BV2" s="93">
        <v>5</v>
      </c>
      <c r="BW2" s="93"/>
      <c r="BX2" s="28">
        <f t="shared" ref="BX2:BX19" si="36">ROUND((BU2*0.4+BV2*0.6),1)</f>
        <v>5</v>
      </c>
      <c r="BY2" s="29">
        <f t="shared" ref="BY2:BY19" si="37">ROUND(MAX((BU2*0.4+BV2*0.6),(BU2*0.4+BW2*0.6)),1)</f>
        <v>5</v>
      </c>
      <c r="BZ2" s="325" t="str">
        <f t="shared" ref="BZ2:BZ19" si="38">TEXT(BY2,"0.0")</f>
        <v>5.0</v>
      </c>
      <c r="CA2" s="30" t="str">
        <f t="shared" ref="CA2:CA19" si="39">IF(BY2&gt;=8.5,"A",IF(BY2&gt;=8,"B+",IF(BY2&gt;=7,"B",IF(BY2&gt;=6.5,"C+",IF(BY2&gt;=5.5,"C",IF(BY2&gt;=5,"D+",IF(BY2&gt;=4,"D","F")))))))</f>
        <v>D+</v>
      </c>
      <c r="CB2" s="31">
        <f t="shared" ref="CB2:CB19" si="40">IF(CA2="A",4,IF(CA2="B+",3.5,IF(CA2="B",3,IF(CA2="C+",2.5,IF(CA2="C",2,IF(CA2="D+",1.5,IF(CA2="D",1,0)))))))</f>
        <v>1.5</v>
      </c>
      <c r="CC2" s="31" t="str">
        <f t="shared" ref="CC2:CC19" si="41">TEXT(CB2,"0.0")</f>
        <v>1.5</v>
      </c>
      <c r="CD2" s="42">
        <v>2</v>
      </c>
      <c r="CE2" s="43">
        <v>2</v>
      </c>
      <c r="CF2" s="48">
        <v>8.8000000000000007</v>
      </c>
      <c r="CG2" s="70">
        <v>7</v>
      </c>
      <c r="CH2" s="70"/>
      <c r="CI2" s="225">
        <f t="shared" ref="CI2:CI19" si="42">ROUND((CF2*0.4+CG2*0.6),1)</f>
        <v>7.7</v>
      </c>
      <c r="CJ2" s="226">
        <f t="shared" ref="CJ2:CJ19" si="43">ROUND(MAX((CF2*0.4+CG2*0.6),(CF2*0.4+CH2*0.6)),1)</f>
        <v>7.7</v>
      </c>
      <c r="CK2" s="342" t="str">
        <f t="shared" ref="CK2:CK19" si="44">TEXT(CJ2,"0.0")</f>
        <v>7.7</v>
      </c>
      <c r="CL2" s="227" t="str">
        <f t="shared" ref="CL2:CL19" si="45">IF(CJ2&gt;=8.5,"A",IF(CJ2&gt;=8,"B+",IF(CJ2&gt;=7,"B",IF(CJ2&gt;=6.5,"C+",IF(CJ2&gt;=5.5,"C",IF(CJ2&gt;=5,"D+",IF(CJ2&gt;=4,"D","F")))))))</f>
        <v>B</v>
      </c>
      <c r="CM2" s="226">
        <f t="shared" ref="CM2:CM19" si="46">IF(CL2="A",4,IF(CL2="B+",3.5,IF(CL2="B",3,IF(CL2="C+",2.5,IF(CL2="C",2,IF(CL2="D+",1.5,IF(CL2="D",1,0)))))))</f>
        <v>3</v>
      </c>
      <c r="CN2" s="226" t="str">
        <f t="shared" ref="CN2:CN19" si="47">TEXT(CM2,"0.0")</f>
        <v>3.0</v>
      </c>
      <c r="CO2" s="157">
        <v>3</v>
      </c>
      <c r="CP2" s="43">
        <v>3</v>
      </c>
      <c r="CQ2" s="84">
        <f t="shared" ref="CQ2:CQ19" si="48">AA2+AL2+AW2+BH2+BS2+CD2+CO2</f>
        <v>16</v>
      </c>
      <c r="CR2" s="87">
        <f t="shared" ref="CR2:CR19" si="49">(Y2*AA2+AJ2*AL2+AU2*AW2+BF2*BH2+BQ2*BS2+CD2*CB2+CM2*CO2)/CQ2</f>
        <v>1.625</v>
      </c>
      <c r="CS2" s="88" t="str">
        <f t="shared" ref="CS2:CS19" si="50">TEXT(CR2,"0.00")</f>
        <v>1.63</v>
      </c>
      <c r="CT2" s="64" t="str">
        <f t="shared" ref="CT2:CT19" si="51">IF(AND(CR2&lt;0.8),"Cảnh báo KQHT","Lên lớp")</f>
        <v>Lên lớp</v>
      </c>
      <c r="CU2" s="128">
        <f t="shared" ref="CU2:CU19" si="52">AB2+AM2+AX2+BI2+BT2+CE2+CP2</f>
        <v>14</v>
      </c>
      <c r="CV2" s="129">
        <f t="shared" ref="CV2:CV19" si="53" xml:space="preserve"> (AB2*Y2+AJ2*AM2+AU2*AX2+BF2*BI2+BQ2*BT2+CE2*CB2+CM2*CP2)/CU2</f>
        <v>1.8571428571428572</v>
      </c>
      <c r="CW2" s="64" t="str">
        <f t="shared" ref="CW2:CW19" si="54">IF(AND(CV2&lt;1.2),"Cảnh báo KQHT","Lên lớp")</f>
        <v>Lên lớp</v>
      </c>
      <c r="CX2" s="153"/>
      <c r="CY2" s="192">
        <v>6.4</v>
      </c>
      <c r="CZ2" s="70">
        <v>5</v>
      </c>
      <c r="DA2" s="70"/>
      <c r="DB2" s="28">
        <f t="shared" ref="DB2:DB19" si="55">ROUND((CY2*0.4+CZ2*0.6),1)</f>
        <v>5.6</v>
      </c>
      <c r="DC2" s="29">
        <f t="shared" ref="DC2:DC19" si="56">ROUND(MAX((CY2*0.4+CZ2*0.6),(CY2*0.4+DA2*0.6)),1)</f>
        <v>5.6</v>
      </c>
      <c r="DD2" s="501" t="str">
        <f t="shared" ref="DD2:DD19" si="57">TEXT(DC2,"0.0")</f>
        <v>5.6</v>
      </c>
      <c r="DE2" s="30" t="str">
        <f t="shared" ref="DE2:DE19" si="58">IF(DC2&gt;=8.5,"A",IF(DC2&gt;=8,"B+",IF(DC2&gt;=7,"B",IF(DC2&gt;=6.5,"C+",IF(DC2&gt;=5.5,"C",IF(DC2&gt;=5,"D+",IF(DC2&gt;=4,"D","F")))))))</f>
        <v>C</v>
      </c>
      <c r="DF2" s="31">
        <f t="shared" ref="DF2:DF19" si="59">IF(DE2="A",4,IF(DE2="B+",3.5,IF(DE2="B",3,IF(DE2="C+",2.5,IF(DE2="C",2,IF(DE2="D+",1.5,IF(DE2="D",1,0)))))))</f>
        <v>2</v>
      </c>
      <c r="DG2" s="31" t="str">
        <f t="shared" ref="DG2:DG19" si="60">TEXT(DF2,"0.0")</f>
        <v>2.0</v>
      </c>
      <c r="DH2" s="42">
        <v>3</v>
      </c>
      <c r="DI2" s="43">
        <v>3</v>
      </c>
      <c r="DJ2" s="553">
        <v>7.7</v>
      </c>
      <c r="DK2" s="73">
        <v>4</v>
      </c>
      <c r="DL2" s="73"/>
      <c r="DM2" s="28">
        <f t="shared" ref="DM2:DM19" si="61">ROUND((DJ2*0.4+DK2*0.6),1)</f>
        <v>5.5</v>
      </c>
      <c r="DN2" s="29">
        <f t="shared" ref="DN2:DN19" si="62">ROUND(MAX((DJ2*0.4+DK2*0.6),(DJ2*0.4+DL2*0.6)),1)</f>
        <v>5.5</v>
      </c>
      <c r="DO2" s="501" t="str">
        <f t="shared" ref="DO2:DO19" si="63">TEXT(DN2,"0.0")</f>
        <v>5.5</v>
      </c>
      <c r="DP2" s="30" t="str">
        <f t="shared" ref="DP2:DP19" si="64">IF(DN2&gt;=8.5,"A",IF(DN2&gt;=8,"B+",IF(DN2&gt;=7,"B",IF(DN2&gt;=6.5,"C+",IF(DN2&gt;=5.5,"C",IF(DN2&gt;=5,"D+",IF(DN2&gt;=4,"D","F")))))))</f>
        <v>C</v>
      </c>
      <c r="DQ2" s="31">
        <f t="shared" ref="DQ2:DQ19" si="65">IF(DP2="A",4,IF(DP2="B+",3.5,IF(DP2="B",3,IF(DP2="C+",2.5,IF(DP2="C",2,IF(DP2="D+",1.5,IF(DP2="D",1,0)))))))</f>
        <v>2</v>
      </c>
      <c r="DR2" s="31" t="str">
        <f t="shared" ref="DR2:DR19" si="66">TEXT(DQ2,"0.0")</f>
        <v>2.0</v>
      </c>
      <c r="DS2" s="42">
        <v>2</v>
      </c>
      <c r="DT2" s="43">
        <v>2</v>
      </c>
      <c r="DU2" s="48">
        <v>5</v>
      </c>
      <c r="DV2" s="70">
        <v>5</v>
      </c>
      <c r="DW2" s="70"/>
      <c r="DX2" s="28">
        <f t="shared" ref="DX2:DX19" si="67">ROUND((DU2*0.4+DV2*0.6),1)</f>
        <v>5</v>
      </c>
      <c r="DY2" s="29">
        <f t="shared" ref="DY2:DY19" si="68">ROUND(MAX((DU2*0.4+DV2*0.6),(DU2*0.4+DW2*0.6)),1)</f>
        <v>5</v>
      </c>
      <c r="DZ2" s="501" t="str">
        <f t="shared" ref="DZ2:DZ19" si="69">TEXT(DY2,"0.0")</f>
        <v>5.0</v>
      </c>
      <c r="EA2" s="30" t="str">
        <f t="shared" ref="EA2:EA19" si="70">IF(DY2&gt;=8.5,"A",IF(DY2&gt;=8,"B+",IF(DY2&gt;=7,"B",IF(DY2&gt;=6.5,"C+",IF(DY2&gt;=5.5,"C",IF(DY2&gt;=5,"D+",IF(DY2&gt;=4,"D","F")))))))</f>
        <v>D+</v>
      </c>
      <c r="EB2" s="31">
        <f t="shared" ref="EB2:EB19" si="71">IF(EA2="A",4,IF(EA2="B+",3.5,IF(EA2="B",3,IF(EA2="C+",2.5,IF(EA2="C",2,IF(EA2="D+",1.5,IF(EA2="D",1,0)))))))</f>
        <v>1.5</v>
      </c>
      <c r="EC2" s="31" t="str">
        <f t="shared" ref="EC2:EC19" si="72">TEXT(EB2,"0.0")</f>
        <v>1.5</v>
      </c>
      <c r="ED2" s="42">
        <v>2</v>
      </c>
      <c r="EE2" s="43">
        <v>2</v>
      </c>
      <c r="EF2" s="610">
        <v>6.2</v>
      </c>
      <c r="EG2" s="55">
        <v>7</v>
      </c>
      <c r="EH2" s="55"/>
      <c r="EI2" s="28">
        <f t="shared" ref="EI2:EI19" si="73">ROUND((EF2*0.4+EG2*0.6),1)</f>
        <v>6.7</v>
      </c>
      <c r="EJ2" s="29">
        <f t="shared" ref="EJ2:EJ19" si="74">ROUND(MAX((EF2*0.4+EG2*0.6),(EF2*0.4+EH2*0.6)),1)</f>
        <v>6.7</v>
      </c>
      <c r="EK2" s="501" t="str">
        <f t="shared" ref="EK2:EK19" si="75">TEXT(EJ2,"0.0")</f>
        <v>6.7</v>
      </c>
      <c r="EL2" s="30" t="str">
        <f t="shared" ref="EL2:EL19" si="76">IF(EJ2&gt;=8.5,"A",IF(EJ2&gt;=8,"B+",IF(EJ2&gt;=7,"B",IF(EJ2&gt;=6.5,"C+",IF(EJ2&gt;=5.5,"C",IF(EJ2&gt;=5,"D+",IF(EJ2&gt;=4,"D","F")))))))</f>
        <v>C+</v>
      </c>
      <c r="EM2" s="31">
        <f t="shared" ref="EM2:EM19" si="77">IF(EL2="A",4,IF(EL2="B+",3.5,IF(EL2="B",3,IF(EL2="C+",2.5,IF(EL2="C",2,IF(EL2="D+",1.5,IF(EL2="D",1,0)))))))</f>
        <v>2.5</v>
      </c>
      <c r="EN2" s="31" t="str">
        <f t="shared" ref="EN2:EN19" si="78">TEXT(EM2,"0.0")</f>
        <v>2.5</v>
      </c>
      <c r="EO2" s="42">
        <v>1</v>
      </c>
      <c r="EP2" s="43">
        <v>1</v>
      </c>
      <c r="EQ2" s="48">
        <v>7</v>
      </c>
      <c r="ER2" s="70">
        <v>2</v>
      </c>
      <c r="ES2" s="70"/>
      <c r="ET2" s="28">
        <f t="shared" ref="ET2:ET19" si="79">ROUND((EQ2*0.4+ER2*0.6),1)</f>
        <v>4</v>
      </c>
      <c r="EU2" s="29">
        <f t="shared" ref="EU2:EU19" si="80">ROUND(MAX((EQ2*0.4+ER2*0.6),(EQ2*0.4+ES2*0.6)),1)</f>
        <v>4</v>
      </c>
      <c r="EV2" s="501" t="str">
        <f t="shared" ref="EV2:EV19" si="81">TEXT(EU2,"0.0")</f>
        <v>4.0</v>
      </c>
      <c r="EW2" s="30" t="str">
        <f t="shared" ref="EW2:EW19" si="82">IF(EU2&gt;=8.5,"A",IF(EU2&gt;=8,"B+",IF(EU2&gt;=7,"B",IF(EU2&gt;=6.5,"C+",IF(EU2&gt;=5.5,"C",IF(EU2&gt;=5,"D+",IF(EU2&gt;=4,"D","F")))))))</f>
        <v>D</v>
      </c>
      <c r="EX2" s="31">
        <f t="shared" ref="EX2:EX19" si="83">IF(EW2="A",4,IF(EW2="B+",3.5,IF(EW2="B",3,IF(EW2="C+",2.5,IF(EW2="C",2,IF(EW2="D+",1.5,IF(EW2="D",1,0)))))))</f>
        <v>1</v>
      </c>
      <c r="EY2" s="31" t="str">
        <f t="shared" ref="EY2:EY19" si="84">TEXT(EX2,"0.0")</f>
        <v>1.0</v>
      </c>
      <c r="EZ2" s="42">
        <v>2</v>
      </c>
      <c r="FA2" s="43">
        <v>2</v>
      </c>
      <c r="FB2" s="48">
        <v>5.2</v>
      </c>
      <c r="FC2" s="70">
        <v>6</v>
      </c>
      <c r="FD2" s="602"/>
      <c r="FE2" s="28">
        <f t="shared" ref="FE2:FE19" si="85">ROUND((FB2*0.4+FC2*0.6),1)</f>
        <v>5.7</v>
      </c>
      <c r="FF2" s="29">
        <f t="shared" ref="FF2:FF19" si="86">ROUND(MAX((FB2*0.4+FC2*0.6),(FB2*0.4+FD2*0.6)),1)</f>
        <v>5.7</v>
      </c>
      <c r="FG2" s="501" t="str">
        <f t="shared" ref="FG2:FG19" si="87">TEXT(FF2,"0.0")</f>
        <v>5.7</v>
      </c>
      <c r="FH2" s="30" t="str">
        <f t="shared" ref="FH2:FH19" si="88">IF(FF2&gt;=8.5,"A",IF(FF2&gt;=8,"B+",IF(FF2&gt;=7,"B",IF(FF2&gt;=6.5,"C+",IF(FF2&gt;=5.5,"C",IF(FF2&gt;=5,"D+",IF(FF2&gt;=4,"D","F")))))))</f>
        <v>C</v>
      </c>
      <c r="FI2" s="31">
        <f t="shared" ref="FI2:FI19" si="89">IF(FH2="A",4,IF(FH2="B+",3.5,IF(FH2="B",3,IF(FH2="C+",2.5,IF(FH2="C",2,IF(FH2="D+",1.5,IF(FH2="D",1,0)))))))</f>
        <v>2</v>
      </c>
      <c r="FJ2" s="31" t="str">
        <f t="shared" ref="FJ2:FJ19" si="90">TEXT(FI2,"0.0")</f>
        <v>2.0</v>
      </c>
      <c r="FK2" s="42">
        <v>2</v>
      </c>
      <c r="FL2" s="43">
        <v>2</v>
      </c>
      <c r="FM2" s="48">
        <v>6.7</v>
      </c>
      <c r="FN2" s="70">
        <v>4</v>
      </c>
      <c r="FO2" s="70"/>
      <c r="FP2" s="28">
        <f t="shared" ref="FP2:FP19" si="91">ROUND((FM2*0.4+FN2*0.6),1)</f>
        <v>5.0999999999999996</v>
      </c>
      <c r="FQ2" s="29">
        <f t="shared" ref="FQ2:FQ19" si="92">ROUND(MAX((FM2*0.4+FN2*0.6),(FM2*0.4+FO2*0.6)),1)</f>
        <v>5.0999999999999996</v>
      </c>
      <c r="FR2" s="501" t="str">
        <f t="shared" ref="FR2:FR19" si="93">TEXT(FQ2,"0.0")</f>
        <v>5.1</v>
      </c>
      <c r="FS2" s="30" t="str">
        <f t="shared" ref="FS2:FS19" si="94">IF(FQ2&gt;=8.5,"A",IF(FQ2&gt;=8,"B+",IF(FQ2&gt;=7,"B",IF(FQ2&gt;=6.5,"C+",IF(FQ2&gt;=5.5,"C",IF(FQ2&gt;=5,"D+",IF(FQ2&gt;=4,"D","F")))))))</f>
        <v>D+</v>
      </c>
      <c r="FT2" s="31">
        <f t="shared" ref="FT2:FT19" si="95">IF(FS2="A",4,IF(FS2="B+",3.5,IF(FS2="B",3,IF(FS2="C+",2.5,IF(FS2="C",2,IF(FS2="D+",1.5,IF(FS2="D",1,0)))))))</f>
        <v>1.5</v>
      </c>
      <c r="FU2" s="31" t="str">
        <f t="shared" ref="FU2:FU19" si="96">TEXT(FT2,"0.0")</f>
        <v>1.5</v>
      </c>
      <c r="FV2" s="42">
        <v>3</v>
      </c>
      <c r="FW2" s="43">
        <v>3</v>
      </c>
      <c r="FX2" s="192">
        <v>5</v>
      </c>
      <c r="FY2" s="70">
        <v>6</v>
      </c>
      <c r="FZ2" s="37"/>
      <c r="GA2" s="28">
        <f t="shared" ref="GA2:GA19" si="97">ROUND((FX2*0.4+FY2*0.6),1)</f>
        <v>5.6</v>
      </c>
      <c r="GB2" s="29">
        <f t="shared" ref="GB2:GB19" si="98">ROUND(MAX((FX2*0.4+FY2*0.6),(FX2*0.4+FZ2*0.6)),1)</f>
        <v>5.6</v>
      </c>
      <c r="GC2" s="501" t="str">
        <f t="shared" ref="GC2:GC19" si="99">TEXT(GB2,"0.0")</f>
        <v>5.6</v>
      </c>
      <c r="GD2" s="30" t="str">
        <f t="shared" ref="GD2:GD19" si="100">IF(GB2&gt;=8.5,"A",IF(GB2&gt;=8,"B+",IF(GB2&gt;=7,"B",IF(GB2&gt;=6.5,"C+",IF(GB2&gt;=5.5,"C",IF(GB2&gt;=5,"D+",IF(GB2&gt;=4,"D","F")))))))</f>
        <v>C</v>
      </c>
      <c r="GE2" s="31">
        <f t="shared" ref="GE2:GE19" si="101">IF(GD2="A",4,IF(GD2="B+",3.5,IF(GD2="B",3,IF(GD2="C+",2.5,IF(GD2="C",2,IF(GD2="D+",1.5,IF(GD2="D",1,0)))))))</f>
        <v>2</v>
      </c>
      <c r="GF2" s="31" t="str">
        <f t="shared" ref="GF2:GF19" si="102">TEXT(GE2,"0.0")</f>
        <v>2.0</v>
      </c>
      <c r="GG2" s="42">
        <v>2</v>
      </c>
      <c r="GH2" s="43">
        <v>2</v>
      </c>
      <c r="GI2" s="694">
        <f>DH2+DS2+ED2+EO2+EZ2+FK2+FV2+GG2</f>
        <v>17</v>
      </c>
      <c r="GJ2" s="695">
        <f>(DF2*DH2+DQ2*DS2+EB2*ED2+EM2*EO2+EX2*EZ2+FI2*FK2+FT2*FV2+GE2*GG2)/GI2</f>
        <v>1.7647058823529411</v>
      </c>
      <c r="GK2" s="696" t="str">
        <f t="shared" ref="GK2:GK19" si="103">TEXT(GJ2,"0.00")</f>
        <v>1.76</v>
      </c>
      <c r="GL2" s="697" t="str">
        <f t="shared" ref="GL2:GL19" si="104">IF(AND(GJ2&lt;1),"Cảnh báo KQHT","Lên lớp")</f>
        <v>Lên lớp</v>
      </c>
      <c r="GM2" s="698">
        <f>CQ2+GI2</f>
        <v>33</v>
      </c>
      <c r="GN2" s="695">
        <f>(CQ2*CR2+GI2*GJ2)/GM2</f>
        <v>1.696969696969697</v>
      </c>
      <c r="GO2" s="696" t="str">
        <f t="shared" ref="GO2:GO19" si="105">TEXT(GN2,"0.00")</f>
        <v>1.70</v>
      </c>
      <c r="GP2" s="699">
        <f>GH2+FW2+FL2+FA2+EP2+EE2+DT2+DI2+CP2+CE2+BT2+BI2+AX2+AM2+AB2</f>
        <v>31</v>
      </c>
      <c r="GQ2" s="700">
        <f>(GH2*GB2+FW2*FQ2+FL2*FF2+FA2*EU2+EP2*EJ2+EE2*DY2+DT2*DN2+DI2*DC2+CP2*CJ2+CE2*BY2+BT2*BN2+BI2*BC2+AX2*AR2+AM2*AG2+AB2*V2)/GP2</f>
        <v>5.4419354838709681</v>
      </c>
      <c r="GR2" s="701">
        <f>(GH2*GE2+FW2*FT2+FL2*FI2+FA2*EX2+EP2*EM2+EE2*EB2+DT2*DQ2+DI2*DF2+CP2*CM2+CE2*CB2+BT2*BQ2+BI2*BF2+AX2*AU2+AM2*AJ2+AB2*Y2)/GP2</f>
        <v>1.8064516129032258</v>
      </c>
      <c r="GS2" s="738" t="str">
        <f t="shared" ref="GS2:GS19" si="106">IF(AND(GR2&lt;1.2),"Cảnh báo KQHT","Lên lớp")</f>
        <v>Lên lớp</v>
      </c>
      <c r="GT2" s="812"/>
      <c r="GU2" s="854">
        <v>6.2</v>
      </c>
      <c r="GV2" s="857"/>
      <c r="GW2" s="853">
        <v>5</v>
      </c>
      <c r="GX2" s="725">
        <f t="shared" ref="GX2:GX19" si="107">ROUND((GU2*0.4+GV2*0.6),1)</f>
        <v>2.5</v>
      </c>
      <c r="GY2" s="726">
        <f t="shared" ref="GY2:GY19" si="108">ROUND(MAX((GU2*0.4+GV2*0.6),(GU2*0.4+GW2*0.6)),1)</f>
        <v>5.5</v>
      </c>
      <c r="GZ2" s="727" t="str">
        <f t="shared" ref="GZ2:GZ19" si="109">TEXT(GY2,"0.0")</f>
        <v>5.5</v>
      </c>
      <c r="HA2" s="728" t="str">
        <f t="shared" ref="HA2:HA19" si="110">IF(GY2&gt;=8.5,"A",IF(GY2&gt;=8,"B+",IF(GY2&gt;=7,"B",IF(GY2&gt;=6.5,"C+",IF(GY2&gt;=5.5,"C",IF(GY2&gt;=5,"D+",IF(GY2&gt;=4,"D","F")))))))</f>
        <v>C</v>
      </c>
      <c r="HB2" s="729">
        <f t="shared" ref="HB2:HB19" si="111">IF(HA2="A",4,IF(HA2="B+",3.5,IF(HA2="B",3,IF(HA2="C+",2.5,IF(HA2="C",2,IF(HA2="D+",1.5,IF(HA2="D",1,0)))))))</f>
        <v>2</v>
      </c>
      <c r="HC2" s="729" t="str">
        <f t="shared" ref="HC2:HC19" si="112">TEXT(HB2,"0.0")</f>
        <v>2.0</v>
      </c>
      <c r="HD2" s="730">
        <v>2</v>
      </c>
      <c r="HE2" s="739">
        <v>2</v>
      </c>
      <c r="HF2" s="829">
        <v>5.7</v>
      </c>
      <c r="HG2" s="837">
        <v>5</v>
      </c>
      <c r="HH2" s="736"/>
      <c r="HI2" s="827">
        <f t="shared" ref="HI2:HI19" si="113">ROUND((HF2*0.4+HG2*0.6),1)</f>
        <v>5.3</v>
      </c>
      <c r="HJ2" s="839">
        <f t="shared" ref="HJ2:HJ19" si="114">ROUND(MAX((HF2*0.4+HG2*0.6),(HF2*0.4+HH2*0.6)),1)</f>
        <v>5.3</v>
      </c>
      <c r="HK2" s="845" t="str">
        <f t="shared" ref="HK2:HK19" si="115">TEXT(HJ2,"0.0")</f>
        <v>5.3</v>
      </c>
      <c r="HL2" s="841" t="str">
        <f t="shared" ref="HL2:HL19" si="116">IF(HJ2&gt;=8.5,"A",IF(HJ2&gt;=8,"B+",IF(HJ2&gt;=7,"B",IF(HJ2&gt;=6.5,"C+",IF(HJ2&gt;=5.5,"C",IF(HJ2&gt;=5,"D+",IF(HJ2&gt;=4,"D","F")))))))</f>
        <v>D+</v>
      </c>
      <c r="HM2" s="842">
        <f t="shared" ref="HM2:HM19" si="117">IF(HL2="A",4,IF(HL2="B+",3.5,IF(HL2="B",3,IF(HL2="C+",2.5,IF(HL2="C",2,IF(HL2="D+",1.5,IF(HL2="D",1,0)))))))</f>
        <v>1.5</v>
      </c>
      <c r="HN2" s="842" t="str">
        <f t="shared" ref="HN2:HN19" si="118">TEXT(HM2,"0.0")</f>
        <v>1.5</v>
      </c>
      <c r="HO2" s="846">
        <v>3</v>
      </c>
      <c r="HP2" s="844">
        <v>3</v>
      </c>
      <c r="HQ2" s="819">
        <v>7</v>
      </c>
      <c r="HR2" s="853">
        <v>3</v>
      </c>
      <c r="HS2" s="736"/>
      <c r="HT2" s="725">
        <f>ROUND((HQ2*0.4+HR2*0.6),1)</f>
        <v>4.5999999999999996</v>
      </c>
      <c r="HU2" s="726">
        <f>ROUND(MAX((HQ2*0.4+HR2*0.6),(HQ2*0.4+HS2*0.6)),1)</f>
        <v>4.5999999999999996</v>
      </c>
      <c r="HV2" s="727" t="str">
        <f>TEXT(HU2,"0.0")</f>
        <v>4.6</v>
      </c>
      <c r="HW2" s="728" t="str">
        <f>IF(HU2&gt;=8.5,"A",IF(HU2&gt;=8,"B+",IF(HU2&gt;=7,"B",IF(HU2&gt;=6.5,"C+",IF(HU2&gt;=5.5,"C",IF(HU2&gt;=5,"D+",IF(HU2&gt;=4,"D","F")))))))</f>
        <v>D</v>
      </c>
      <c r="HX2" s="729">
        <f>IF(HW2="A",4,IF(HW2="B+",3.5,IF(HW2="B",3,IF(HW2="C+",2.5,IF(HW2="C",2,IF(HW2="D+",1.5,IF(HW2="D",1,0)))))))</f>
        <v>1</v>
      </c>
      <c r="HY2" s="729" t="str">
        <f>TEXT(HX2,"0.0")</f>
        <v>1.0</v>
      </c>
      <c r="HZ2" s="730">
        <v>2</v>
      </c>
      <c r="IA2" s="739">
        <v>2</v>
      </c>
      <c r="IB2" s="819">
        <v>5.3</v>
      </c>
      <c r="IC2" s="822">
        <v>4</v>
      </c>
      <c r="ID2" s="736"/>
      <c r="IE2" s="28">
        <f t="shared" ref="IE2:IE19" si="119">ROUND((IB2*0.4+IC2*0.6),1)</f>
        <v>4.5</v>
      </c>
      <c r="IF2" s="29">
        <f t="shared" ref="IF2:IF19" si="120">ROUND(MAX((IB2*0.4+IC2*0.6),(IB2*0.4+ID2*0.6)),1)</f>
        <v>4.5</v>
      </c>
      <c r="IG2" s="501" t="str">
        <f t="shared" ref="IG2:IG19" si="121">TEXT(IF2,"0.0")</f>
        <v>4.5</v>
      </c>
      <c r="IH2" s="30" t="str">
        <f t="shared" ref="IH2:IH19" si="122">IF(IF2&gt;=8.5,"A",IF(IF2&gt;=8,"B+",IF(IF2&gt;=7,"B",IF(IF2&gt;=6.5,"C+",IF(IF2&gt;=5.5,"C",IF(IF2&gt;=5,"D+",IF(IF2&gt;=4,"D","F")))))))</f>
        <v>D</v>
      </c>
      <c r="II2" s="31">
        <f t="shared" ref="II2:II19" si="123">IF(IH2="A",4,IF(IH2="B+",3.5,IF(IH2="B",3,IF(IH2="C+",2.5,IF(IH2="C",2,IF(IH2="D+",1.5,IF(IH2="D",1,0)))))))</f>
        <v>1</v>
      </c>
      <c r="IJ2" s="31" t="str">
        <f t="shared" ref="IJ2:IJ19" si="124">TEXT(II2,"0.0")</f>
        <v>1.0</v>
      </c>
      <c r="IK2" s="42">
        <v>3</v>
      </c>
      <c r="IL2" s="43">
        <v>3</v>
      </c>
      <c r="IM2" s="748">
        <v>6.2</v>
      </c>
      <c r="IN2" s="853">
        <v>2</v>
      </c>
      <c r="IO2" s="853">
        <v>4</v>
      </c>
      <c r="IP2" s="33">
        <f>ROUND((IM2*0.4+IN2*0.6),1)</f>
        <v>3.7</v>
      </c>
      <c r="IQ2" s="34">
        <f>ROUND(MAX((IM2*0.4+IN2*0.6),(IM2*0.4+IO2*0.6)),1)</f>
        <v>4.9000000000000004</v>
      </c>
      <c r="IR2" s="494" t="str">
        <f>TEXT(IQ2,"0.0")</f>
        <v>4.9</v>
      </c>
      <c r="IS2" s="35" t="str">
        <f>IF(IQ2&gt;=8.5,"A",IF(IQ2&gt;=8,"B+",IF(IQ2&gt;=7,"B",IF(IQ2&gt;=6.5,"C+",IF(IQ2&gt;=5.5,"C",IF(IQ2&gt;=5,"D+",IF(IQ2&gt;=4,"D","F")))))))</f>
        <v>D</v>
      </c>
      <c r="IT2" s="36">
        <f>IF(IS2="A",4,IF(IS2="B+",3.5,IF(IS2="B",3,IF(IS2="C+",2.5,IF(IS2="C",2,IF(IS2="D+",1.5,IF(IS2="D",1,0)))))))</f>
        <v>1</v>
      </c>
      <c r="IU2" s="36" t="str">
        <f>TEXT(IT2,"0.0")</f>
        <v>1.0</v>
      </c>
      <c r="IV2" s="32">
        <v>3</v>
      </c>
      <c r="IW2" s="160">
        <v>3</v>
      </c>
      <c r="IX2" s="748">
        <v>5</v>
      </c>
      <c r="IY2" s="853">
        <v>0</v>
      </c>
      <c r="IZ2" s="853">
        <v>1</v>
      </c>
      <c r="JA2" s="725">
        <f>ROUND((IX2*0.4+IY2*0.6),1)</f>
        <v>2</v>
      </c>
      <c r="JB2" s="726">
        <f>ROUND(MAX((IX2*0.4+IY2*0.6),(IX2*0.4+IZ2*0.6)),1)</f>
        <v>2.6</v>
      </c>
      <c r="JC2" s="727" t="str">
        <f>TEXT(JB2,"0.0")</f>
        <v>2.6</v>
      </c>
      <c r="JD2" s="728" t="str">
        <f>IF(JB2&gt;=8.5,"A",IF(JB2&gt;=8,"B+",IF(JB2&gt;=7,"B",IF(JB2&gt;=6.5,"C+",IF(JB2&gt;=5.5,"C",IF(JB2&gt;=5,"D+",IF(JB2&gt;=4,"D","F")))))))</f>
        <v>F</v>
      </c>
      <c r="JE2" s="729">
        <f>IF(JD2="A",4,IF(JD2="B+",3.5,IF(JD2="B",3,IF(JD2="C+",2.5,IF(JD2="C",2,IF(JD2="D+",1.5,IF(JD2="D",1,0)))))))</f>
        <v>0</v>
      </c>
      <c r="JF2" s="729" t="str">
        <f>TEXT(JE2,"0.0")</f>
        <v>0.0</v>
      </c>
      <c r="JG2" s="730">
        <v>2</v>
      </c>
      <c r="JH2" s="739"/>
      <c r="JI2" s="748">
        <v>6.5</v>
      </c>
      <c r="JJ2" s="746">
        <v>5</v>
      </c>
      <c r="JK2" s="747"/>
      <c r="JL2" s="725">
        <f>ROUND((JI2*0.4+JJ2*0.6),1)</f>
        <v>5.6</v>
      </c>
      <c r="JM2" s="726">
        <f>ROUND(MAX((JI2*0.4+JJ2*0.6),(JI2*0.4+JK2*0.6)),1)</f>
        <v>5.6</v>
      </c>
      <c r="JN2" s="727" t="str">
        <f>TEXT(JM2,"0.0")</f>
        <v>5.6</v>
      </c>
      <c r="JO2" s="728" t="str">
        <f>IF(JM2&gt;=8.5,"A",IF(JM2&gt;=8,"B+",IF(JM2&gt;=7,"B",IF(JM2&gt;=6.5,"C+",IF(JM2&gt;=5.5,"C",IF(JM2&gt;=5,"D+",IF(JM2&gt;=4,"D","F")))))))</f>
        <v>C</v>
      </c>
      <c r="JP2" s="729">
        <f>IF(JO2="A",4,IF(JO2="B+",3.5,IF(JO2="B",3,IF(JO2="C+",2.5,IF(JO2="C",2,IF(JO2="D+",1.5,IF(JO2="D",1,0)))))))</f>
        <v>2</v>
      </c>
      <c r="JQ2" s="729" t="str">
        <f>TEXT(JP2,"0.0")</f>
        <v>2.0</v>
      </c>
      <c r="JR2" s="730">
        <v>2</v>
      </c>
      <c r="JS2" s="739">
        <v>2</v>
      </c>
      <c r="JT2" s="748">
        <v>5.5</v>
      </c>
      <c r="JU2" s="746">
        <v>5</v>
      </c>
      <c r="JV2" s="747"/>
      <c r="JW2" s="725">
        <f>ROUND((JT2*0.4+JU2*0.6),1)</f>
        <v>5.2</v>
      </c>
      <c r="JX2" s="726">
        <f>ROUND(MAX((JT2*0.4+JU2*0.6),(JT2*0.4+JV2*0.6)),1)</f>
        <v>5.2</v>
      </c>
      <c r="JY2" s="727" t="str">
        <f>TEXT(JX2,"0.0")</f>
        <v>5.2</v>
      </c>
      <c r="JZ2" s="728" t="str">
        <f>IF(JX2&gt;=8.5,"A",IF(JX2&gt;=8,"B+",IF(JX2&gt;=7,"B",IF(JX2&gt;=6.5,"C+",IF(JX2&gt;=5.5,"C",IF(JX2&gt;=5,"D+",IF(JX2&gt;=4,"D","F")))))))</f>
        <v>D+</v>
      </c>
      <c r="KA2" s="729">
        <f>IF(JZ2="A",4,IF(JZ2="B+",3.5,IF(JZ2="B",3,IF(JZ2="C+",2.5,IF(JZ2="C",2,IF(JZ2="D+",1.5,IF(JZ2="D",1,0)))))))</f>
        <v>1.5</v>
      </c>
      <c r="KB2" s="729" t="str">
        <f>TEXT(KA2,"0.0")</f>
        <v>1.5</v>
      </c>
      <c r="KC2" s="730">
        <v>2</v>
      </c>
      <c r="KD2" s="739">
        <v>2</v>
      </c>
      <c r="KE2" s="748">
        <v>7</v>
      </c>
      <c r="KF2" s="746">
        <v>7</v>
      </c>
      <c r="KG2" s="747"/>
      <c r="KH2" s="725">
        <f>ROUND((KE2*0.4+KF2*0.6),1)</f>
        <v>7</v>
      </c>
      <c r="KI2" s="726">
        <f>ROUND(MAX((KE2*0.4+KF2*0.6),(KE2*0.4+KG2*0.6)),1)</f>
        <v>7</v>
      </c>
      <c r="KJ2" s="727" t="str">
        <f>TEXT(KI2,"0.0")</f>
        <v>7.0</v>
      </c>
      <c r="KK2" s="728" t="str">
        <f>IF(KI2&gt;=8.5,"A",IF(KI2&gt;=8,"B+",IF(KI2&gt;=7,"B",IF(KI2&gt;=6.5,"C+",IF(KI2&gt;=5.5,"C",IF(KI2&gt;=5,"D+",IF(KI2&gt;=4,"D","F")))))))</f>
        <v>B</v>
      </c>
      <c r="KL2" s="729">
        <f>IF(KK2="A",4,IF(KK2="B+",3.5,IF(KK2="B",3,IF(KK2="C+",2.5,IF(KK2="C",2,IF(KK2="D+",1.5,IF(KK2="D",1,0)))))))</f>
        <v>3</v>
      </c>
      <c r="KM2" s="729" t="str">
        <f>TEXT(KL2,"0.0")</f>
        <v>3.0</v>
      </c>
      <c r="KN2" s="730">
        <v>5</v>
      </c>
      <c r="KO2" s="739">
        <v>5</v>
      </c>
      <c r="KP2" s="742">
        <f t="shared" ref="KP2:KP19" si="125">HD2+HO2+HZ2+IK2+IV2+JG2+JR2+KC2+KN2</f>
        <v>24</v>
      </c>
      <c r="KQ2" s="734">
        <f t="shared" ref="KQ2:KQ19" si="126">(HB2*HD2+HM2*HO2+HX2*HZ2+II2*IK2+IT2*IV2+JE2*JG2+JP2*JR2+KA2*KC2+KL2*KN2)/KP2</f>
        <v>1.6041666666666667</v>
      </c>
      <c r="KR2" s="735" t="str">
        <f t="shared" ref="KR2:KR19" si="127">TEXT(KQ2,"0.00")</f>
        <v>1.60</v>
      </c>
    </row>
    <row r="3" spans="1:304" ht="18.75" x14ac:dyDescent="0.3">
      <c r="A3" s="163">
        <v>3</v>
      </c>
      <c r="B3" s="293" t="s">
        <v>459</v>
      </c>
      <c r="C3" s="294" t="s">
        <v>442</v>
      </c>
      <c r="D3" s="286" t="s">
        <v>33</v>
      </c>
      <c r="E3" s="287" t="s">
        <v>342</v>
      </c>
      <c r="F3" s="276"/>
      <c r="G3" s="288" t="s">
        <v>476</v>
      </c>
      <c r="H3" s="276" t="s">
        <v>169</v>
      </c>
      <c r="I3" s="276" t="s">
        <v>233</v>
      </c>
      <c r="J3" s="169">
        <v>6.8</v>
      </c>
      <c r="K3" s="1" t="str">
        <f t="shared" si="0"/>
        <v>C+</v>
      </c>
      <c r="L3" s="2">
        <f t="shared" si="1"/>
        <v>2.5</v>
      </c>
      <c r="M3" s="170" t="str">
        <f t="shared" si="2"/>
        <v>2.5</v>
      </c>
      <c r="N3" s="197">
        <v>8</v>
      </c>
      <c r="O3" s="1" t="str">
        <f t="shared" si="3"/>
        <v>B+</v>
      </c>
      <c r="P3" s="2">
        <f t="shared" si="4"/>
        <v>3.5</v>
      </c>
      <c r="Q3" s="172" t="str">
        <f t="shared" si="5"/>
        <v>3.5</v>
      </c>
      <c r="R3" s="192">
        <v>8.3000000000000007</v>
      </c>
      <c r="S3" s="55">
        <v>7</v>
      </c>
      <c r="T3" s="55"/>
      <c r="U3" s="28">
        <f t="shared" si="6"/>
        <v>7.5</v>
      </c>
      <c r="V3" s="29">
        <f t="shared" si="7"/>
        <v>7.5</v>
      </c>
      <c r="W3" s="325" t="str">
        <f t="shared" si="8"/>
        <v>7.5</v>
      </c>
      <c r="X3" s="30" t="str">
        <f t="shared" si="9"/>
        <v>B</v>
      </c>
      <c r="Y3" s="31">
        <f t="shared" si="10"/>
        <v>3</v>
      </c>
      <c r="Z3" s="31" t="str">
        <f t="shared" si="11"/>
        <v>3.0</v>
      </c>
      <c r="AA3" s="42">
        <v>4</v>
      </c>
      <c r="AB3" s="43">
        <v>4</v>
      </c>
      <c r="AC3" s="431">
        <v>7</v>
      </c>
      <c r="AD3" s="448">
        <v>8</v>
      </c>
      <c r="AE3" s="157"/>
      <c r="AF3" s="225">
        <f t="shared" si="12"/>
        <v>7.6</v>
      </c>
      <c r="AG3" s="226">
        <f t="shared" si="13"/>
        <v>7.6</v>
      </c>
      <c r="AH3" s="342" t="str">
        <f t="shared" si="14"/>
        <v>7.6</v>
      </c>
      <c r="AI3" s="227" t="str">
        <f t="shared" si="15"/>
        <v>B</v>
      </c>
      <c r="AJ3" s="226">
        <f t="shared" si="16"/>
        <v>3</v>
      </c>
      <c r="AK3" s="226" t="str">
        <f t="shared" si="17"/>
        <v>3.0</v>
      </c>
      <c r="AL3" s="157">
        <v>2</v>
      </c>
      <c r="AM3" s="43">
        <v>2</v>
      </c>
      <c r="AN3" s="180">
        <v>9.3000000000000007</v>
      </c>
      <c r="AO3" s="55">
        <v>7</v>
      </c>
      <c r="AP3" s="55"/>
      <c r="AQ3" s="28">
        <f t="shared" si="18"/>
        <v>7.9</v>
      </c>
      <c r="AR3" s="29">
        <f t="shared" si="19"/>
        <v>7.9</v>
      </c>
      <c r="AS3" s="325" t="str">
        <f t="shared" si="20"/>
        <v>7.9</v>
      </c>
      <c r="AT3" s="30" t="str">
        <f t="shared" si="21"/>
        <v>B</v>
      </c>
      <c r="AU3" s="31">
        <f t="shared" si="22"/>
        <v>3</v>
      </c>
      <c r="AV3" s="31" t="str">
        <f t="shared" si="23"/>
        <v>3.0</v>
      </c>
      <c r="AW3" s="42">
        <v>2</v>
      </c>
      <c r="AX3" s="43">
        <v>2</v>
      </c>
      <c r="AY3" s="188">
        <v>7.3</v>
      </c>
      <c r="AZ3" s="65">
        <v>7</v>
      </c>
      <c r="BA3" s="65"/>
      <c r="BB3" s="28">
        <f t="shared" si="24"/>
        <v>7.1</v>
      </c>
      <c r="BC3" s="29">
        <f t="shared" si="25"/>
        <v>7.1</v>
      </c>
      <c r="BD3" s="325" t="str">
        <f t="shared" si="26"/>
        <v>7.1</v>
      </c>
      <c r="BE3" s="30" t="str">
        <f t="shared" si="27"/>
        <v>B</v>
      </c>
      <c r="BF3" s="31">
        <f t="shared" si="28"/>
        <v>3</v>
      </c>
      <c r="BG3" s="31" t="str">
        <f t="shared" si="29"/>
        <v>3.0</v>
      </c>
      <c r="BH3" s="42">
        <v>1</v>
      </c>
      <c r="BI3" s="43">
        <v>1</v>
      </c>
      <c r="BJ3" s="212">
        <v>7.6</v>
      </c>
      <c r="BK3" s="68">
        <v>5</v>
      </c>
      <c r="BL3" s="90"/>
      <c r="BM3" s="28">
        <f t="shared" si="30"/>
        <v>6</v>
      </c>
      <c r="BN3" s="29">
        <f t="shared" si="31"/>
        <v>6</v>
      </c>
      <c r="BO3" s="325" t="str">
        <f t="shared" si="32"/>
        <v>6.0</v>
      </c>
      <c r="BP3" s="30" t="str">
        <f t="shared" si="33"/>
        <v>C</v>
      </c>
      <c r="BQ3" s="31">
        <f t="shared" si="34"/>
        <v>2</v>
      </c>
      <c r="BR3" s="31" t="str">
        <f t="shared" si="35"/>
        <v>2.0</v>
      </c>
      <c r="BS3" s="42">
        <v>2</v>
      </c>
      <c r="BT3" s="43">
        <v>2</v>
      </c>
      <c r="BU3" s="146">
        <v>6.4</v>
      </c>
      <c r="BV3" s="93">
        <v>7</v>
      </c>
      <c r="BW3" s="93"/>
      <c r="BX3" s="28">
        <f t="shared" si="36"/>
        <v>6.8</v>
      </c>
      <c r="BY3" s="29">
        <f t="shared" si="37"/>
        <v>6.8</v>
      </c>
      <c r="BZ3" s="325" t="str">
        <f t="shared" si="38"/>
        <v>6.8</v>
      </c>
      <c r="CA3" s="30" t="str">
        <f t="shared" si="39"/>
        <v>C+</v>
      </c>
      <c r="CB3" s="31">
        <f t="shared" si="40"/>
        <v>2.5</v>
      </c>
      <c r="CC3" s="31" t="str">
        <f t="shared" si="41"/>
        <v>2.5</v>
      </c>
      <c r="CD3" s="42">
        <v>2</v>
      </c>
      <c r="CE3" s="43">
        <v>2</v>
      </c>
      <c r="CF3" s="150">
        <v>8.8000000000000007</v>
      </c>
      <c r="CG3" s="70">
        <v>8</v>
      </c>
      <c r="CH3" s="70"/>
      <c r="CI3" s="225">
        <f t="shared" si="42"/>
        <v>8.3000000000000007</v>
      </c>
      <c r="CJ3" s="226">
        <f t="shared" si="43"/>
        <v>8.3000000000000007</v>
      </c>
      <c r="CK3" s="342" t="str">
        <f t="shared" si="44"/>
        <v>8.3</v>
      </c>
      <c r="CL3" s="227" t="str">
        <f t="shared" si="45"/>
        <v>B+</v>
      </c>
      <c r="CM3" s="226">
        <f t="shared" si="46"/>
        <v>3.5</v>
      </c>
      <c r="CN3" s="226" t="str">
        <f t="shared" si="47"/>
        <v>3.5</v>
      </c>
      <c r="CO3" s="157">
        <v>3</v>
      </c>
      <c r="CP3" s="43">
        <v>3</v>
      </c>
      <c r="CQ3" s="84">
        <f t="shared" si="48"/>
        <v>16</v>
      </c>
      <c r="CR3" s="87">
        <f t="shared" si="49"/>
        <v>2.90625</v>
      </c>
      <c r="CS3" s="88" t="str">
        <f t="shared" si="50"/>
        <v>2.91</v>
      </c>
      <c r="CT3" s="64" t="str">
        <f t="shared" si="51"/>
        <v>Lên lớp</v>
      </c>
      <c r="CU3" s="128">
        <f t="shared" si="52"/>
        <v>16</v>
      </c>
      <c r="CV3" s="129">
        <f t="shared" si="53"/>
        <v>2.90625</v>
      </c>
      <c r="CW3" s="64" t="str">
        <f t="shared" si="54"/>
        <v>Lên lớp</v>
      </c>
      <c r="CX3" s="153"/>
      <c r="CY3" s="192">
        <v>6.6</v>
      </c>
      <c r="CZ3" s="70">
        <v>6</v>
      </c>
      <c r="DA3" s="70"/>
      <c r="DB3" s="28">
        <f t="shared" si="55"/>
        <v>6.2</v>
      </c>
      <c r="DC3" s="29">
        <f t="shared" si="56"/>
        <v>6.2</v>
      </c>
      <c r="DD3" s="501" t="str">
        <f t="shared" si="57"/>
        <v>6.2</v>
      </c>
      <c r="DE3" s="30" t="str">
        <f t="shared" si="58"/>
        <v>C</v>
      </c>
      <c r="DF3" s="31">
        <f t="shared" si="59"/>
        <v>2</v>
      </c>
      <c r="DG3" s="31" t="str">
        <f t="shared" si="60"/>
        <v>2.0</v>
      </c>
      <c r="DH3" s="42">
        <v>3</v>
      </c>
      <c r="DI3" s="43">
        <v>3</v>
      </c>
      <c r="DJ3" s="214">
        <v>7</v>
      </c>
      <c r="DK3" s="73">
        <v>5</v>
      </c>
      <c r="DL3" s="73"/>
      <c r="DM3" s="28">
        <f t="shared" si="61"/>
        <v>5.8</v>
      </c>
      <c r="DN3" s="29">
        <f t="shared" si="62"/>
        <v>5.8</v>
      </c>
      <c r="DO3" s="501" t="str">
        <f t="shared" si="63"/>
        <v>5.8</v>
      </c>
      <c r="DP3" s="30" t="str">
        <f t="shared" si="64"/>
        <v>C</v>
      </c>
      <c r="DQ3" s="31">
        <f t="shared" si="65"/>
        <v>2</v>
      </c>
      <c r="DR3" s="31" t="str">
        <f t="shared" si="66"/>
        <v>2.0</v>
      </c>
      <c r="DS3" s="42">
        <v>2</v>
      </c>
      <c r="DT3" s="43">
        <v>2</v>
      </c>
      <c r="DU3" s="48">
        <v>5.4</v>
      </c>
      <c r="DV3" s="70">
        <v>5</v>
      </c>
      <c r="DW3" s="70"/>
      <c r="DX3" s="28">
        <f t="shared" si="67"/>
        <v>5.2</v>
      </c>
      <c r="DY3" s="29">
        <f t="shared" si="68"/>
        <v>5.2</v>
      </c>
      <c r="DZ3" s="501" t="str">
        <f t="shared" si="69"/>
        <v>5.2</v>
      </c>
      <c r="EA3" s="30" t="str">
        <f t="shared" si="70"/>
        <v>D+</v>
      </c>
      <c r="EB3" s="31">
        <f t="shared" si="71"/>
        <v>1.5</v>
      </c>
      <c r="EC3" s="31" t="str">
        <f t="shared" si="72"/>
        <v>1.5</v>
      </c>
      <c r="ED3" s="42">
        <v>2</v>
      </c>
      <c r="EE3" s="43">
        <v>2</v>
      </c>
      <c r="EF3" s="48">
        <v>7</v>
      </c>
      <c r="EG3" s="55">
        <v>8</v>
      </c>
      <c r="EH3" s="55"/>
      <c r="EI3" s="28">
        <f t="shared" si="73"/>
        <v>7.6</v>
      </c>
      <c r="EJ3" s="29">
        <f t="shared" si="74"/>
        <v>7.6</v>
      </c>
      <c r="EK3" s="501" t="str">
        <f t="shared" si="75"/>
        <v>7.6</v>
      </c>
      <c r="EL3" s="30" t="str">
        <f t="shared" si="76"/>
        <v>B</v>
      </c>
      <c r="EM3" s="31">
        <f t="shared" si="77"/>
        <v>3</v>
      </c>
      <c r="EN3" s="31" t="str">
        <f t="shared" si="78"/>
        <v>3.0</v>
      </c>
      <c r="EO3" s="42">
        <v>1</v>
      </c>
      <c r="EP3" s="43">
        <v>1</v>
      </c>
      <c r="EQ3" s="48">
        <v>8</v>
      </c>
      <c r="ER3" s="70">
        <v>5</v>
      </c>
      <c r="ES3" s="70"/>
      <c r="ET3" s="28">
        <f t="shared" si="79"/>
        <v>6.2</v>
      </c>
      <c r="EU3" s="29">
        <f t="shared" si="80"/>
        <v>6.2</v>
      </c>
      <c r="EV3" s="501" t="str">
        <f t="shared" si="81"/>
        <v>6.2</v>
      </c>
      <c r="EW3" s="30" t="str">
        <f t="shared" si="82"/>
        <v>C</v>
      </c>
      <c r="EX3" s="31">
        <f t="shared" si="83"/>
        <v>2</v>
      </c>
      <c r="EY3" s="31" t="str">
        <f t="shared" si="84"/>
        <v>2.0</v>
      </c>
      <c r="EZ3" s="42">
        <v>2</v>
      </c>
      <c r="FA3" s="43">
        <v>2</v>
      </c>
      <c r="FB3" s="48">
        <v>5.2</v>
      </c>
      <c r="FC3" s="70">
        <v>6</v>
      </c>
      <c r="FD3" s="602"/>
      <c r="FE3" s="28">
        <f t="shared" si="85"/>
        <v>5.7</v>
      </c>
      <c r="FF3" s="29">
        <f t="shared" si="86"/>
        <v>5.7</v>
      </c>
      <c r="FG3" s="501" t="str">
        <f t="shared" si="87"/>
        <v>5.7</v>
      </c>
      <c r="FH3" s="30" t="str">
        <f t="shared" si="88"/>
        <v>C</v>
      </c>
      <c r="FI3" s="31">
        <f t="shared" si="89"/>
        <v>2</v>
      </c>
      <c r="FJ3" s="31" t="str">
        <f t="shared" si="90"/>
        <v>2.0</v>
      </c>
      <c r="FK3" s="42">
        <v>2</v>
      </c>
      <c r="FL3" s="43">
        <v>2</v>
      </c>
      <c r="FM3" s="48">
        <v>7.4</v>
      </c>
      <c r="FN3" s="70">
        <v>7</v>
      </c>
      <c r="FO3" s="70"/>
      <c r="FP3" s="28">
        <f t="shared" si="91"/>
        <v>7.2</v>
      </c>
      <c r="FQ3" s="29">
        <f t="shared" si="92"/>
        <v>7.2</v>
      </c>
      <c r="FR3" s="501" t="str">
        <f t="shared" si="93"/>
        <v>7.2</v>
      </c>
      <c r="FS3" s="30" t="str">
        <f t="shared" si="94"/>
        <v>B</v>
      </c>
      <c r="FT3" s="31">
        <f t="shared" si="95"/>
        <v>3</v>
      </c>
      <c r="FU3" s="31" t="str">
        <f t="shared" si="96"/>
        <v>3.0</v>
      </c>
      <c r="FV3" s="42">
        <v>3</v>
      </c>
      <c r="FW3" s="43">
        <v>3</v>
      </c>
      <c r="FX3" s="192">
        <v>8.1999999999999993</v>
      </c>
      <c r="FY3" s="70">
        <v>8</v>
      </c>
      <c r="FZ3" s="37"/>
      <c r="GA3" s="28">
        <f t="shared" si="97"/>
        <v>8.1</v>
      </c>
      <c r="GB3" s="29">
        <f t="shared" si="98"/>
        <v>8.1</v>
      </c>
      <c r="GC3" s="501" t="str">
        <f t="shared" si="99"/>
        <v>8.1</v>
      </c>
      <c r="GD3" s="30" t="str">
        <f t="shared" si="100"/>
        <v>B+</v>
      </c>
      <c r="GE3" s="31">
        <f t="shared" si="101"/>
        <v>3.5</v>
      </c>
      <c r="GF3" s="31" t="str">
        <f t="shared" si="102"/>
        <v>3.5</v>
      </c>
      <c r="GG3" s="42">
        <v>2</v>
      </c>
      <c r="GH3" s="43">
        <v>2</v>
      </c>
      <c r="GI3" s="694">
        <f t="shared" ref="GI3:GI19" si="128">DH3+DS3+ED3+EO3+EZ3+FK3+FV3+GG3</f>
        <v>17</v>
      </c>
      <c r="GJ3" s="695">
        <f t="shared" ref="GJ3:GJ19" si="129">(DF3*DH3+DQ3*DS3+EB3*ED3+EM3*EO3+EX3*EZ3+FI3*FK3+FT3*FV3+GE3*GG3)/GI3</f>
        <v>2.3529411764705883</v>
      </c>
      <c r="GK3" s="696" t="str">
        <f t="shared" si="103"/>
        <v>2.35</v>
      </c>
      <c r="GL3" s="697" t="str">
        <f t="shared" si="104"/>
        <v>Lên lớp</v>
      </c>
      <c r="GM3" s="698">
        <f t="shared" ref="GM3:GM19" si="130">CQ3+GI3</f>
        <v>33</v>
      </c>
      <c r="GN3" s="695">
        <f t="shared" ref="GN3:GN19" si="131">(CQ3*CR3+GI3*GJ3)/GM3</f>
        <v>2.6212121212121211</v>
      </c>
      <c r="GO3" s="696" t="str">
        <f t="shared" si="105"/>
        <v>2.62</v>
      </c>
      <c r="GP3" s="699">
        <f t="shared" ref="GP3:GP19" si="132">GH3+FW3+FL3+FA3+EP3+EE3+DT3+DI3+CP3+CE3+BT3+BI3+AX3+AM3+AB3</f>
        <v>33</v>
      </c>
      <c r="GQ3" s="700">
        <f t="shared" ref="GQ3:GQ19" si="133">(GH3*GB3+FW3*FQ3+FL3*FF3+FA3*EU3+EP3*EJ3+EE3*DY3+DT3*DN3+DI3*DC3+CP3*CJ3+CE3*BY3+BT3*BN3+BI3*BC3+AX3*AR3+AM3*AG3+AB3*V3)/GP3</f>
        <v>6.9212121212121209</v>
      </c>
      <c r="GR3" s="701">
        <f t="shared" ref="GR3:GR19" si="134">(GH3*GE3+FW3*FT3+FL3*FI3+FA3*EX3+EP3*EM3+EE3*EB3+DT3*DQ3+DI3*DF3+CP3*CM3+CE3*CB3+BT3*BQ3+BI3*BF3+AX3*AU3+AM3*AJ3+AB3*Y3)/GP3</f>
        <v>2.6212121212121211</v>
      </c>
      <c r="GS3" s="738" t="str">
        <f t="shared" si="106"/>
        <v>Lên lớp</v>
      </c>
      <c r="GT3" s="812"/>
      <c r="GU3" s="854">
        <v>7.6</v>
      </c>
      <c r="GV3" s="822">
        <v>7</v>
      </c>
      <c r="GW3" s="736"/>
      <c r="GX3" s="725">
        <f t="shared" si="107"/>
        <v>7.2</v>
      </c>
      <c r="GY3" s="726">
        <f t="shared" si="108"/>
        <v>7.2</v>
      </c>
      <c r="GZ3" s="727" t="str">
        <f t="shared" si="109"/>
        <v>7.2</v>
      </c>
      <c r="HA3" s="728" t="str">
        <f t="shared" si="110"/>
        <v>B</v>
      </c>
      <c r="HB3" s="729">
        <f t="shared" si="111"/>
        <v>3</v>
      </c>
      <c r="HC3" s="729" t="str">
        <f t="shared" si="112"/>
        <v>3.0</v>
      </c>
      <c r="HD3" s="730">
        <v>2</v>
      </c>
      <c r="HE3" s="739">
        <v>2</v>
      </c>
      <c r="HF3" s="829">
        <v>7.2</v>
      </c>
      <c r="HG3" s="837">
        <v>6</v>
      </c>
      <c r="HH3" s="736"/>
      <c r="HI3" s="827">
        <f t="shared" si="113"/>
        <v>6.5</v>
      </c>
      <c r="HJ3" s="839">
        <f t="shared" si="114"/>
        <v>6.5</v>
      </c>
      <c r="HK3" s="845" t="str">
        <f t="shared" si="115"/>
        <v>6.5</v>
      </c>
      <c r="HL3" s="841" t="str">
        <f t="shared" si="116"/>
        <v>C+</v>
      </c>
      <c r="HM3" s="842">
        <f t="shared" si="117"/>
        <v>2.5</v>
      </c>
      <c r="HN3" s="842" t="str">
        <f t="shared" si="118"/>
        <v>2.5</v>
      </c>
      <c r="HO3" s="846">
        <v>3</v>
      </c>
      <c r="HP3" s="844">
        <v>3</v>
      </c>
      <c r="HQ3" s="819">
        <v>7.6</v>
      </c>
      <c r="HR3" s="853">
        <v>5</v>
      </c>
      <c r="HS3" s="736"/>
      <c r="HT3" s="725">
        <f t="shared" ref="HT3:HT19" si="135">ROUND((HQ3*0.4+HR3*0.6),1)</f>
        <v>6</v>
      </c>
      <c r="HU3" s="726">
        <f t="shared" ref="HU3:HU19" si="136">ROUND(MAX((HQ3*0.4+HR3*0.6),(HQ3*0.4+HS3*0.6)),1)</f>
        <v>6</v>
      </c>
      <c r="HV3" s="727" t="str">
        <f t="shared" ref="HV3:HV19" si="137">TEXT(HU3,"0.0")</f>
        <v>6.0</v>
      </c>
      <c r="HW3" s="728" t="str">
        <f t="shared" ref="HW3:HW19" si="138">IF(HU3&gt;=8.5,"A",IF(HU3&gt;=8,"B+",IF(HU3&gt;=7,"B",IF(HU3&gt;=6.5,"C+",IF(HU3&gt;=5.5,"C",IF(HU3&gt;=5,"D+",IF(HU3&gt;=4,"D","F")))))))</f>
        <v>C</v>
      </c>
      <c r="HX3" s="729">
        <f t="shared" ref="HX3:HX19" si="139">IF(HW3="A",4,IF(HW3="B+",3.5,IF(HW3="B",3,IF(HW3="C+",2.5,IF(HW3="C",2,IF(HW3="D+",1.5,IF(HW3="D",1,0)))))))</f>
        <v>2</v>
      </c>
      <c r="HY3" s="729" t="str">
        <f t="shared" ref="HY3:HY19" si="140">TEXT(HX3,"0.0")</f>
        <v>2.0</v>
      </c>
      <c r="HZ3" s="730">
        <v>2</v>
      </c>
      <c r="IA3" s="739">
        <v>2</v>
      </c>
      <c r="IB3" s="819">
        <v>7.4</v>
      </c>
      <c r="IC3" s="822">
        <v>8</v>
      </c>
      <c r="ID3" s="736"/>
      <c r="IE3" s="28">
        <f t="shared" si="119"/>
        <v>7.8</v>
      </c>
      <c r="IF3" s="29">
        <f t="shared" si="120"/>
        <v>7.8</v>
      </c>
      <c r="IG3" s="501" t="str">
        <f t="shared" si="121"/>
        <v>7.8</v>
      </c>
      <c r="IH3" s="30" t="str">
        <f t="shared" si="122"/>
        <v>B</v>
      </c>
      <c r="II3" s="31">
        <f t="shared" si="123"/>
        <v>3</v>
      </c>
      <c r="IJ3" s="31" t="str">
        <f t="shared" si="124"/>
        <v>3.0</v>
      </c>
      <c r="IK3" s="42">
        <v>3</v>
      </c>
      <c r="IL3" s="43">
        <v>3</v>
      </c>
      <c r="IM3" s="748">
        <v>6.3</v>
      </c>
      <c r="IN3" s="984">
        <v>5.5</v>
      </c>
      <c r="IO3" s="736"/>
      <c r="IP3" s="28">
        <f t="shared" ref="IP3:IP19" si="141">ROUND((IM3*0.4+IN3*0.6),1)</f>
        <v>5.8</v>
      </c>
      <c r="IQ3" s="29">
        <f t="shared" ref="IQ3:IQ19" si="142">ROUND(MAX((IM3*0.4+IN3*0.6),(IM3*0.4+IO3*0.6)),1)</f>
        <v>5.8</v>
      </c>
      <c r="IR3" s="501" t="str">
        <f t="shared" ref="IR3:IR19" si="143">TEXT(IQ3,"0.0")</f>
        <v>5.8</v>
      </c>
      <c r="IS3" s="30" t="str">
        <f t="shared" ref="IS3:IS19" si="144">IF(IQ3&gt;=8.5,"A",IF(IQ3&gt;=8,"B+",IF(IQ3&gt;=7,"B",IF(IQ3&gt;=6.5,"C+",IF(IQ3&gt;=5.5,"C",IF(IQ3&gt;=5,"D+",IF(IQ3&gt;=4,"D","F")))))))</f>
        <v>C</v>
      </c>
      <c r="IT3" s="31">
        <f t="shared" ref="IT3:IT19" si="145">IF(IS3="A",4,IF(IS3="B+",3.5,IF(IS3="B",3,IF(IS3="C+",2.5,IF(IS3="C",2,IF(IS3="D+",1.5,IF(IS3="D",1,0)))))))</f>
        <v>2</v>
      </c>
      <c r="IU3" s="31" t="str">
        <f t="shared" ref="IU3:IU19" si="146">TEXT(IT3,"0.0")</f>
        <v>2.0</v>
      </c>
      <c r="IV3" s="42">
        <v>3</v>
      </c>
      <c r="IW3" s="43">
        <v>3</v>
      </c>
      <c r="IX3" s="748">
        <v>6.2</v>
      </c>
      <c r="IY3" s="853">
        <v>8</v>
      </c>
      <c r="IZ3" s="736"/>
      <c r="JA3" s="725">
        <f t="shared" ref="JA3:JA19" si="147">ROUND((IX3*0.4+IY3*0.6),1)</f>
        <v>7.3</v>
      </c>
      <c r="JB3" s="726">
        <f t="shared" ref="JB3:JB19" si="148">ROUND(MAX((IX3*0.4+IY3*0.6),(IX3*0.4+IZ3*0.6)),1)</f>
        <v>7.3</v>
      </c>
      <c r="JC3" s="727" t="str">
        <f t="shared" ref="JC3:JC19" si="149">TEXT(JB3,"0.0")</f>
        <v>7.3</v>
      </c>
      <c r="JD3" s="728" t="str">
        <f t="shared" ref="JD3:JD19" si="150">IF(JB3&gt;=8.5,"A",IF(JB3&gt;=8,"B+",IF(JB3&gt;=7,"B",IF(JB3&gt;=6.5,"C+",IF(JB3&gt;=5.5,"C",IF(JB3&gt;=5,"D+",IF(JB3&gt;=4,"D","F")))))))</f>
        <v>B</v>
      </c>
      <c r="JE3" s="729">
        <f t="shared" ref="JE3:JE19" si="151">IF(JD3="A",4,IF(JD3="B+",3.5,IF(JD3="B",3,IF(JD3="C+",2.5,IF(JD3="C",2,IF(JD3="D+",1.5,IF(JD3="D",1,0)))))))</f>
        <v>3</v>
      </c>
      <c r="JF3" s="729" t="str">
        <f t="shared" ref="JF3:JF19" si="152">TEXT(JE3,"0.0")</f>
        <v>3.0</v>
      </c>
      <c r="JG3" s="730">
        <v>2</v>
      </c>
      <c r="JH3" s="739">
        <v>2</v>
      </c>
      <c r="JI3" s="748">
        <v>8</v>
      </c>
      <c r="JJ3" s="746">
        <v>8</v>
      </c>
      <c r="JK3" s="747"/>
      <c r="JL3" s="725">
        <f t="shared" ref="JL3:JL19" si="153">ROUND((JI3*0.4+JJ3*0.6),1)</f>
        <v>8</v>
      </c>
      <c r="JM3" s="726">
        <f t="shared" ref="JM3:JM19" si="154">ROUND(MAX((JI3*0.4+JJ3*0.6),(JI3*0.4+JK3*0.6)),1)</f>
        <v>8</v>
      </c>
      <c r="JN3" s="727" t="str">
        <f t="shared" ref="JN3:JN19" si="155">TEXT(JM3,"0.0")</f>
        <v>8.0</v>
      </c>
      <c r="JO3" s="728" t="str">
        <f t="shared" ref="JO3:JO19" si="156">IF(JM3&gt;=8.5,"A",IF(JM3&gt;=8,"B+",IF(JM3&gt;=7,"B",IF(JM3&gt;=6.5,"C+",IF(JM3&gt;=5.5,"C",IF(JM3&gt;=5,"D+",IF(JM3&gt;=4,"D","F")))))))</f>
        <v>B+</v>
      </c>
      <c r="JP3" s="729">
        <f t="shared" ref="JP3:JP19" si="157">IF(JO3="A",4,IF(JO3="B+",3.5,IF(JO3="B",3,IF(JO3="C+",2.5,IF(JO3="C",2,IF(JO3="D+",1.5,IF(JO3="D",1,0)))))))</f>
        <v>3.5</v>
      </c>
      <c r="JQ3" s="729" t="str">
        <f t="shared" ref="JQ3:JQ19" si="158">TEXT(JP3,"0.0")</f>
        <v>3.5</v>
      </c>
      <c r="JR3" s="730">
        <v>2</v>
      </c>
      <c r="JS3" s="739">
        <v>2</v>
      </c>
      <c r="JT3" s="748">
        <v>7.5</v>
      </c>
      <c r="JU3" s="746">
        <v>7</v>
      </c>
      <c r="JV3" s="736"/>
      <c r="JW3" s="725">
        <f t="shared" ref="JW3:JW19" si="159">ROUND((JT3*0.4+JU3*0.6),1)</f>
        <v>7.2</v>
      </c>
      <c r="JX3" s="726">
        <f t="shared" ref="JX3:JX19" si="160">ROUND(MAX((JT3*0.4+JU3*0.6),(JT3*0.4+JV3*0.6)),1)</f>
        <v>7.2</v>
      </c>
      <c r="JY3" s="727" t="str">
        <f t="shared" ref="JY3:JY19" si="161">TEXT(JX3,"0.0")</f>
        <v>7.2</v>
      </c>
      <c r="JZ3" s="728" t="str">
        <f t="shared" ref="JZ3:JZ19" si="162">IF(JX3&gt;=8.5,"A",IF(JX3&gt;=8,"B+",IF(JX3&gt;=7,"B",IF(JX3&gt;=6.5,"C+",IF(JX3&gt;=5.5,"C",IF(JX3&gt;=5,"D+",IF(JX3&gt;=4,"D","F")))))))</f>
        <v>B</v>
      </c>
      <c r="KA3" s="729">
        <f t="shared" ref="KA3:KA19" si="163">IF(JZ3="A",4,IF(JZ3="B+",3.5,IF(JZ3="B",3,IF(JZ3="C+",2.5,IF(JZ3="C",2,IF(JZ3="D+",1.5,IF(JZ3="D",1,0)))))))</f>
        <v>3</v>
      </c>
      <c r="KB3" s="729" t="str">
        <f t="shared" ref="KB3:KB19" si="164">TEXT(KA3,"0.0")</f>
        <v>3.0</v>
      </c>
      <c r="KC3" s="730">
        <v>2</v>
      </c>
      <c r="KD3" s="739">
        <v>2</v>
      </c>
      <c r="KE3" s="748">
        <v>9</v>
      </c>
      <c r="KF3" s="746">
        <v>10</v>
      </c>
      <c r="KG3" s="736"/>
      <c r="KH3" s="725">
        <f t="shared" ref="KH3:KH19" si="165">ROUND((KE3*0.4+KF3*0.6),1)</f>
        <v>9.6</v>
      </c>
      <c r="KI3" s="726">
        <f t="shared" ref="KI3:KI19" si="166">ROUND(MAX((KE3*0.4+KF3*0.6),(KE3*0.4+KG3*0.6)),1)</f>
        <v>9.6</v>
      </c>
      <c r="KJ3" s="727" t="str">
        <f t="shared" ref="KJ3:KJ19" si="167">TEXT(KI3,"0.0")</f>
        <v>9.6</v>
      </c>
      <c r="KK3" s="728" t="str">
        <f t="shared" ref="KK3:KK19" si="168">IF(KI3&gt;=8.5,"A",IF(KI3&gt;=8,"B+",IF(KI3&gt;=7,"B",IF(KI3&gt;=6.5,"C+",IF(KI3&gt;=5.5,"C",IF(KI3&gt;=5,"D+",IF(KI3&gt;=4,"D","F")))))))</f>
        <v>A</v>
      </c>
      <c r="KL3" s="729">
        <f t="shared" ref="KL3:KL19" si="169">IF(KK3="A",4,IF(KK3="B+",3.5,IF(KK3="B",3,IF(KK3="C+",2.5,IF(KK3="C",2,IF(KK3="D+",1.5,IF(KK3="D",1,0)))))))</f>
        <v>4</v>
      </c>
      <c r="KM3" s="729" t="str">
        <f t="shared" ref="KM3:KM19" si="170">TEXT(KL3,"0.0")</f>
        <v>4.0</v>
      </c>
      <c r="KN3" s="730">
        <v>5</v>
      </c>
      <c r="KO3" s="739">
        <v>5</v>
      </c>
      <c r="KP3" s="742">
        <f t="shared" si="125"/>
        <v>24</v>
      </c>
      <c r="KQ3" s="734">
        <f t="shared" si="126"/>
        <v>2.9791666666666665</v>
      </c>
      <c r="KR3" s="735" t="str">
        <f t="shared" si="127"/>
        <v>2.98</v>
      </c>
    </row>
    <row r="4" spans="1:304" ht="18.75" x14ac:dyDescent="0.3">
      <c r="A4" s="163">
        <v>4</v>
      </c>
      <c r="B4" s="293" t="s">
        <v>459</v>
      </c>
      <c r="C4" s="294" t="s">
        <v>443</v>
      </c>
      <c r="D4" s="616" t="s">
        <v>29</v>
      </c>
      <c r="E4" s="617" t="s">
        <v>137</v>
      </c>
      <c r="F4" s="276"/>
      <c r="G4" s="288" t="s">
        <v>477</v>
      </c>
      <c r="H4" s="276" t="s">
        <v>23</v>
      </c>
      <c r="I4" s="276" t="s">
        <v>179</v>
      </c>
      <c r="J4" s="169">
        <v>6</v>
      </c>
      <c r="K4" s="1" t="str">
        <f t="shared" si="0"/>
        <v>C</v>
      </c>
      <c r="L4" s="2">
        <f t="shared" si="1"/>
        <v>2</v>
      </c>
      <c r="M4" s="170" t="str">
        <f t="shared" si="2"/>
        <v>2.0</v>
      </c>
      <c r="N4" s="197">
        <v>8</v>
      </c>
      <c r="O4" s="1" t="str">
        <f t="shared" si="3"/>
        <v>B+</v>
      </c>
      <c r="P4" s="2">
        <f t="shared" si="4"/>
        <v>3.5</v>
      </c>
      <c r="Q4" s="172" t="str">
        <f t="shared" si="5"/>
        <v>3.5</v>
      </c>
      <c r="R4" s="192">
        <v>5.3</v>
      </c>
      <c r="S4" s="55">
        <v>5</v>
      </c>
      <c r="T4" s="55"/>
      <c r="U4" s="28">
        <f t="shared" si="6"/>
        <v>5.0999999999999996</v>
      </c>
      <c r="V4" s="29">
        <f t="shared" si="7"/>
        <v>5.0999999999999996</v>
      </c>
      <c r="W4" s="325" t="str">
        <f t="shared" si="8"/>
        <v>5.1</v>
      </c>
      <c r="X4" s="30" t="str">
        <f t="shared" si="9"/>
        <v>D+</v>
      </c>
      <c r="Y4" s="31">
        <f t="shared" si="10"/>
        <v>1.5</v>
      </c>
      <c r="Z4" s="31" t="str">
        <f t="shared" si="11"/>
        <v>1.5</v>
      </c>
      <c r="AA4" s="42">
        <v>4</v>
      </c>
      <c r="AB4" s="43">
        <v>4</v>
      </c>
      <c r="AC4" s="779">
        <v>8.6999999999999993</v>
      </c>
      <c r="AD4" s="780">
        <v>8</v>
      </c>
      <c r="AE4" s="781"/>
      <c r="AF4" s="782">
        <f t="shared" si="12"/>
        <v>8.3000000000000007</v>
      </c>
      <c r="AG4" s="783">
        <f t="shared" si="13"/>
        <v>8.3000000000000007</v>
      </c>
      <c r="AH4" s="784" t="str">
        <f t="shared" si="14"/>
        <v>8.3</v>
      </c>
      <c r="AI4" s="227" t="str">
        <f t="shared" si="15"/>
        <v>B+</v>
      </c>
      <c r="AJ4" s="226">
        <f t="shared" si="16"/>
        <v>3.5</v>
      </c>
      <c r="AK4" s="226" t="str">
        <f t="shared" si="17"/>
        <v>3.5</v>
      </c>
      <c r="AL4" s="157">
        <v>2</v>
      </c>
      <c r="AM4" s="43">
        <v>2</v>
      </c>
      <c r="AN4" s="180">
        <v>8</v>
      </c>
      <c r="AO4" s="55">
        <v>8</v>
      </c>
      <c r="AP4" s="55"/>
      <c r="AQ4" s="28">
        <f t="shared" si="18"/>
        <v>8</v>
      </c>
      <c r="AR4" s="29">
        <f t="shared" si="19"/>
        <v>8</v>
      </c>
      <c r="AS4" s="325" t="str">
        <f t="shared" si="20"/>
        <v>8.0</v>
      </c>
      <c r="AT4" s="30" t="str">
        <f t="shared" si="21"/>
        <v>B+</v>
      </c>
      <c r="AU4" s="31">
        <f t="shared" si="22"/>
        <v>3.5</v>
      </c>
      <c r="AV4" s="31" t="str">
        <f t="shared" si="23"/>
        <v>3.5</v>
      </c>
      <c r="AW4" s="42">
        <v>2</v>
      </c>
      <c r="AX4" s="43">
        <v>2</v>
      </c>
      <c r="AY4" s="188">
        <v>6.7</v>
      </c>
      <c r="AZ4" s="65">
        <v>6</v>
      </c>
      <c r="BA4" s="65"/>
      <c r="BB4" s="28">
        <f t="shared" si="24"/>
        <v>6.3</v>
      </c>
      <c r="BC4" s="29">
        <f t="shared" si="25"/>
        <v>6.3</v>
      </c>
      <c r="BD4" s="325" t="str">
        <f t="shared" si="26"/>
        <v>6.3</v>
      </c>
      <c r="BE4" s="30" t="str">
        <f t="shared" si="27"/>
        <v>C</v>
      </c>
      <c r="BF4" s="31">
        <f t="shared" si="28"/>
        <v>2</v>
      </c>
      <c r="BG4" s="31" t="str">
        <f t="shared" si="29"/>
        <v>2.0</v>
      </c>
      <c r="BH4" s="42">
        <v>1</v>
      </c>
      <c r="BI4" s="43">
        <v>1</v>
      </c>
      <c r="BJ4" s="188">
        <v>5.8</v>
      </c>
      <c r="BK4" s="68">
        <v>5</v>
      </c>
      <c r="BL4" s="68"/>
      <c r="BM4" s="28">
        <f t="shared" si="30"/>
        <v>5.3</v>
      </c>
      <c r="BN4" s="29">
        <f t="shared" si="31"/>
        <v>5.3</v>
      </c>
      <c r="BO4" s="325" t="str">
        <f t="shared" si="32"/>
        <v>5.3</v>
      </c>
      <c r="BP4" s="30" t="str">
        <f t="shared" si="33"/>
        <v>D+</v>
      </c>
      <c r="BQ4" s="31">
        <f t="shared" si="34"/>
        <v>1.5</v>
      </c>
      <c r="BR4" s="31" t="str">
        <f t="shared" si="35"/>
        <v>1.5</v>
      </c>
      <c r="BS4" s="42">
        <v>2</v>
      </c>
      <c r="BT4" s="43">
        <v>2</v>
      </c>
      <c r="BU4" s="146">
        <v>5.4</v>
      </c>
      <c r="BV4" s="93">
        <v>7</v>
      </c>
      <c r="BW4" s="93"/>
      <c r="BX4" s="28">
        <f t="shared" si="36"/>
        <v>6.4</v>
      </c>
      <c r="BY4" s="29">
        <f t="shared" si="37"/>
        <v>6.4</v>
      </c>
      <c r="BZ4" s="325" t="str">
        <f t="shared" si="38"/>
        <v>6.4</v>
      </c>
      <c r="CA4" s="30" t="str">
        <f t="shared" si="39"/>
        <v>C</v>
      </c>
      <c r="CB4" s="31">
        <f t="shared" si="40"/>
        <v>2</v>
      </c>
      <c r="CC4" s="31" t="str">
        <f t="shared" si="41"/>
        <v>2.0</v>
      </c>
      <c r="CD4" s="42">
        <v>2</v>
      </c>
      <c r="CE4" s="43">
        <v>2</v>
      </c>
      <c r="CF4" s="48">
        <v>8</v>
      </c>
      <c r="CG4" s="70">
        <v>8</v>
      </c>
      <c r="CH4" s="70"/>
      <c r="CI4" s="225">
        <f t="shared" si="42"/>
        <v>8</v>
      </c>
      <c r="CJ4" s="226">
        <f t="shared" si="43"/>
        <v>8</v>
      </c>
      <c r="CK4" s="342" t="str">
        <f t="shared" si="44"/>
        <v>8.0</v>
      </c>
      <c r="CL4" s="227" t="str">
        <f t="shared" si="45"/>
        <v>B+</v>
      </c>
      <c r="CM4" s="226">
        <f t="shared" si="46"/>
        <v>3.5</v>
      </c>
      <c r="CN4" s="226" t="str">
        <f t="shared" si="47"/>
        <v>3.5</v>
      </c>
      <c r="CO4" s="157">
        <v>3</v>
      </c>
      <c r="CP4" s="43">
        <v>3</v>
      </c>
      <c r="CQ4" s="84">
        <f t="shared" si="48"/>
        <v>16</v>
      </c>
      <c r="CR4" s="87">
        <f t="shared" si="49"/>
        <v>2.46875</v>
      </c>
      <c r="CS4" s="88" t="str">
        <f t="shared" si="50"/>
        <v>2.47</v>
      </c>
      <c r="CT4" s="64" t="str">
        <f t="shared" si="51"/>
        <v>Lên lớp</v>
      </c>
      <c r="CU4" s="128">
        <f t="shared" si="52"/>
        <v>16</v>
      </c>
      <c r="CV4" s="129">
        <f t="shared" si="53"/>
        <v>2.46875</v>
      </c>
      <c r="CW4" s="64" t="str">
        <f t="shared" si="54"/>
        <v>Lên lớp</v>
      </c>
      <c r="CX4" s="153"/>
      <c r="CY4" s="192">
        <v>6.1</v>
      </c>
      <c r="CZ4" s="70">
        <v>7</v>
      </c>
      <c r="DA4" s="70"/>
      <c r="DB4" s="28">
        <f t="shared" si="55"/>
        <v>6.6</v>
      </c>
      <c r="DC4" s="29">
        <f t="shared" si="56"/>
        <v>6.6</v>
      </c>
      <c r="DD4" s="501" t="str">
        <f t="shared" si="57"/>
        <v>6.6</v>
      </c>
      <c r="DE4" s="30" t="str">
        <f t="shared" si="58"/>
        <v>C+</v>
      </c>
      <c r="DF4" s="31">
        <f t="shared" si="59"/>
        <v>2.5</v>
      </c>
      <c r="DG4" s="31" t="str">
        <f t="shared" si="60"/>
        <v>2.5</v>
      </c>
      <c r="DH4" s="42">
        <v>3</v>
      </c>
      <c r="DI4" s="43">
        <v>3</v>
      </c>
      <c r="DJ4" s="214">
        <v>7</v>
      </c>
      <c r="DK4" s="73">
        <v>8</v>
      </c>
      <c r="DL4" s="73"/>
      <c r="DM4" s="28">
        <f t="shared" si="61"/>
        <v>7.6</v>
      </c>
      <c r="DN4" s="29">
        <f t="shared" si="62"/>
        <v>7.6</v>
      </c>
      <c r="DO4" s="501" t="str">
        <f t="shared" si="63"/>
        <v>7.6</v>
      </c>
      <c r="DP4" s="30" t="str">
        <f t="shared" si="64"/>
        <v>B</v>
      </c>
      <c r="DQ4" s="31">
        <f t="shared" si="65"/>
        <v>3</v>
      </c>
      <c r="DR4" s="31" t="str">
        <f t="shared" si="66"/>
        <v>3.0</v>
      </c>
      <c r="DS4" s="42">
        <v>2</v>
      </c>
      <c r="DT4" s="43">
        <v>2</v>
      </c>
      <c r="DU4" s="48">
        <v>6</v>
      </c>
      <c r="DV4" s="70">
        <v>5</v>
      </c>
      <c r="DW4" s="70"/>
      <c r="DX4" s="28">
        <f t="shared" si="67"/>
        <v>5.4</v>
      </c>
      <c r="DY4" s="29">
        <f t="shared" si="68"/>
        <v>5.4</v>
      </c>
      <c r="DZ4" s="501" t="str">
        <f t="shared" si="69"/>
        <v>5.4</v>
      </c>
      <c r="EA4" s="30" t="str">
        <f t="shared" si="70"/>
        <v>D+</v>
      </c>
      <c r="EB4" s="31">
        <f t="shared" si="71"/>
        <v>1.5</v>
      </c>
      <c r="EC4" s="31" t="str">
        <f t="shared" si="72"/>
        <v>1.5</v>
      </c>
      <c r="ED4" s="42">
        <v>2</v>
      </c>
      <c r="EE4" s="43">
        <v>2</v>
      </c>
      <c r="EF4" s="48">
        <v>8.8000000000000007</v>
      </c>
      <c r="EG4" s="55">
        <v>8</v>
      </c>
      <c r="EH4" s="55"/>
      <c r="EI4" s="28">
        <f t="shared" si="73"/>
        <v>8.3000000000000007</v>
      </c>
      <c r="EJ4" s="29">
        <f t="shared" si="74"/>
        <v>8.3000000000000007</v>
      </c>
      <c r="EK4" s="501" t="str">
        <f t="shared" si="75"/>
        <v>8.3</v>
      </c>
      <c r="EL4" s="30" t="str">
        <f t="shared" si="76"/>
        <v>B+</v>
      </c>
      <c r="EM4" s="31">
        <f t="shared" si="77"/>
        <v>3.5</v>
      </c>
      <c r="EN4" s="31" t="str">
        <f t="shared" si="78"/>
        <v>3.5</v>
      </c>
      <c r="EO4" s="42">
        <v>1</v>
      </c>
      <c r="EP4" s="43">
        <v>1</v>
      </c>
      <c r="EQ4" s="48">
        <v>6.8</v>
      </c>
      <c r="ER4" s="70">
        <v>5</v>
      </c>
      <c r="ES4" s="70"/>
      <c r="ET4" s="28">
        <f t="shared" si="79"/>
        <v>5.7</v>
      </c>
      <c r="EU4" s="29">
        <f t="shared" si="80"/>
        <v>5.7</v>
      </c>
      <c r="EV4" s="501" t="str">
        <f t="shared" si="81"/>
        <v>5.7</v>
      </c>
      <c r="EW4" s="30" t="str">
        <f t="shared" si="82"/>
        <v>C</v>
      </c>
      <c r="EX4" s="31">
        <f t="shared" si="83"/>
        <v>2</v>
      </c>
      <c r="EY4" s="31" t="str">
        <f t="shared" si="84"/>
        <v>2.0</v>
      </c>
      <c r="EZ4" s="42">
        <v>2</v>
      </c>
      <c r="FA4" s="43">
        <v>2</v>
      </c>
      <c r="FB4" s="48">
        <v>5.8</v>
      </c>
      <c r="FC4" s="70">
        <v>4</v>
      </c>
      <c r="FD4" s="602"/>
      <c r="FE4" s="28">
        <f t="shared" si="85"/>
        <v>4.7</v>
      </c>
      <c r="FF4" s="29">
        <f t="shared" si="86"/>
        <v>4.7</v>
      </c>
      <c r="FG4" s="501" t="str">
        <f t="shared" si="87"/>
        <v>4.7</v>
      </c>
      <c r="FH4" s="30" t="str">
        <f t="shared" si="88"/>
        <v>D</v>
      </c>
      <c r="FI4" s="31">
        <f t="shared" si="89"/>
        <v>1</v>
      </c>
      <c r="FJ4" s="31" t="str">
        <f t="shared" si="90"/>
        <v>1.0</v>
      </c>
      <c r="FK4" s="42">
        <v>2</v>
      </c>
      <c r="FL4" s="43">
        <v>2</v>
      </c>
      <c r="FM4" s="48">
        <v>7</v>
      </c>
      <c r="FN4" s="70">
        <v>5</v>
      </c>
      <c r="FO4" s="70"/>
      <c r="FP4" s="28">
        <f t="shared" si="91"/>
        <v>5.8</v>
      </c>
      <c r="FQ4" s="29">
        <f t="shared" si="92"/>
        <v>5.8</v>
      </c>
      <c r="FR4" s="501" t="str">
        <f t="shared" si="93"/>
        <v>5.8</v>
      </c>
      <c r="FS4" s="30" t="str">
        <f t="shared" si="94"/>
        <v>C</v>
      </c>
      <c r="FT4" s="31">
        <f t="shared" si="95"/>
        <v>2</v>
      </c>
      <c r="FU4" s="31" t="str">
        <f t="shared" si="96"/>
        <v>2.0</v>
      </c>
      <c r="FV4" s="42">
        <v>3</v>
      </c>
      <c r="FW4" s="43">
        <v>3</v>
      </c>
      <c r="FX4" s="192">
        <v>6.4</v>
      </c>
      <c r="FY4" s="410"/>
      <c r="FZ4" s="800">
        <v>6</v>
      </c>
      <c r="GA4" s="28">
        <f t="shared" si="97"/>
        <v>2.6</v>
      </c>
      <c r="GB4" s="29">
        <f t="shared" si="98"/>
        <v>6.2</v>
      </c>
      <c r="GC4" s="501" t="str">
        <f t="shared" si="99"/>
        <v>6.2</v>
      </c>
      <c r="GD4" s="30" t="str">
        <f t="shared" si="100"/>
        <v>C</v>
      </c>
      <c r="GE4" s="31">
        <f t="shared" si="101"/>
        <v>2</v>
      </c>
      <c r="GF4" s="31" t="str">
        <f t="shared" si="102"/>
        <v>2.0</v>
      </c>
      <c r="GG4" s="42">
        <v>2</v>
      </c>
      <c r="GH4" s="43">
        <v>2</v>
      </c>
      <c r="GI4" s="694">
        <f t="shared" si="128"/>
        <v>17</v>
      </c>
      <c r="GJ4" s="695">
        <f t="shared" si="129"/>
        <v>2.1176470588235294</v>
      </c>
      <c r="GK4" s="696" t="str">
        <f t="shared" si="103"/>
        <v>2.12</v>
      </c>
      <c r="GL4" s="697" t="str">
        <f t="shared" si="104"/>
        <v>Lên lớp</v>
      </c>
      <c r="GM4" s="698">
        <f t="shared" si="130"/>
        <v>33</v>
      </c>
      <c r="GN4" s="695">
        <f t="shared" si="131"/>
        <v>2.2878787878787881</v>
      </c>
      <c r="GO4" s="696" t="str">
        <f t="shared" si="105"/>
        <v>2.29</v>
      </c>
      <c r="GP4" s="699">
        <f t="shared" si="132"/>
        <v>33</v>
      </c>
      <c r="GQ4" s="700">
        <f t="shared" si="133"/>
        <v>6.4060606060606062</v>
      </c>
      <c r="GR4" s="701">
        <f t="shared" si="134"/>
        <v>2.2878787878787881</v>
      </c>
      <c r="GS4" s="738" t="str">
        <f t="shared" si="106"/>
        <v>Lên lớp</v>
      </c>
      <c r="GT4" s="812"/>
      <c r="GU4" s="856"/>
      <c r="GV4" s="918"/>
      <c r="GW4" s="736"/>
      <c r="GX4" s="725">
        <f t="shared" si="107"/>
        <v>0</v>
      </c>
      <c r="GY4" s="726">
        <f t="shared" si="108"/>
        <v>0</v>
      </c>
      <c r="GZ4" s="727" t="str">
        <f t="shared" si="109"/>
        <v>0.0</v>
      </c>
      <c r="HA4" s="728" t="str">
        <f t="shared" si="110"/>
        <v>F</v>
      </c>
      <c r="HB4" s="729">
        <f t="shared" si="111"/>
        <v>0</v>
      </c>
      <c r="HC4" s="729" t="str">
        <f t="shared" si="112"/>
        <v>0.0</v>
      </c>
      <c r="HD4" s="730">
        <v>2</v>
      </c>
      <c r="HE4" s="739"/>
      <c r="HF4" s="829">
        <v>6.2</v>
      </c>
      <c r="HG4" s="837">
        <v>7</v>
      </c>
      <c r="HH4" s="736"/>
      <c r="HI4" s="827">
        <f t="shared" si="113"/>
        <v>6.7</v>
      </c>
      <c r="HJ4" s="839">
        <f t="shared" si="114"/>
        <v>6.7</v>
      </c>
      <c r="HK4" s="845" t="str">
        <f t="shared" si="115"/>
        <v>6.7</v>
      </c>
      <c r="HL4" s="841" t="str">
        <f t="shared" si="116"/>
        <v>C+</v>
      </c>
      <c r="HM4" s="842">
        <f t="shared" si="117"/>
        <v>2.5</v>
      </c>
      <c r="HN4" s="842" t="str">
        <f t="shared" si="118"/>
        <v>2.5</v>
      </c>
      <c r="HO4" s="846">
        <v>3</v>
      </c>
      <c r="HP4" s="844">
        <v>3</v>
      </c>
      <c r="HQ4" s="819">
        <v>6.8</v>
      </c>
      <c r="HR4" s="853">
        <v>9</v>
      </c>
      <c r="HS4" s="736"/>
      <c r="HT4" s="725">
        <f t="shared" si="135"/>
        <v>8.1</v>
      </c>
      <c r="HU4" s="726">
        <f t="shared" si="136"/>
        <v>8.1</v>
      </c>
      <c r="HV4" s="727" t="str">
        <f t="shared" si="137"/>
        <v>8.1</v>
      </c>
      <c r="HW4" s="728" t="str">
        <f t="shared" si="138"/>
        <v>B+</v>
      </c>
      <c r="HX4" s="729">
        <f t="shared" si="139"/>
        <v>3.5</v>
      </c>
      <c r="HY4" s="729" t="str">
        <f t="shared" si="140"/>
        <v>3.5</v>
      </c>
      <c r="HZ4" s="730">
        <v>2</v>
      </c>
      <c r="IA4" s="739">
        <v>2</v>
      </c>
      <c r="IB4" s="819">
        <v>6.7</v>
      </c>
      <c r="IC4" s="822">
        <v>7</v>
      </c>
      <c r="ID4" s="736"/>
      <c r="IE4" s="28">
        <f t="shared" si="119"/>
        <v>6.9</v>
      </c>
      <c r="IF4" s="29">
        <f t="shared" si="120"/>
        <v>6.9</v>
      </c>
      <c r="IG4" s="501" t="str">
        <f t="shared" si="121"/>
        <v>6.9</v>
      </c>
      <c r="IH4" s="30" t="str">
        <f t="shared" si="122"/>
        <v>C+</v>
      </c>
      <c r="II4" s="31">
        <f t="shared" si="123"/>
        <v>2.5</v>
      </c>
      <c r="IJ4" s="31" t="str">
        <f t="shared" si="124"/>
        <v>2.5</v>
      </c>
      <c r="IK4" s="42">
        <v>3</v>
      </c>
      <c r="IL4" s="43">
        <v>3</v>
      </c>
      <c r="IM4" s="748">
        <v>6.3</v>
      </c>
      <c r="IN4" s="853">
        <v>6</v>
      </c>
      <c r="IO4" s="736"/>
      <c r="IP4" s="28">
        <f t="shared" si="141"/>
        <v>6.1</v>
      </c>
      <c r="IQ4" s="29">
        <f t="shared" si="142"/>
        <v>6.1</v>
      </c>
      <c r="IR4" s="501" t="str">
        <f t="shared" si="143"/>
        <v>6.1</v>
      </c>
      <c r="IS4" s="30" t="str">
        <f t="shared" si="144"/>
        <v>C</v>
      </c>
      <c r="IT4" s="31">
        <f t="shared" si="145"/>
        <v>2</v>
      </c>
      <c r="IU4" s="31" t="str">
        <f t="shared" si="146"/>
        <v>2.0</v>
      </c>
      <c r="IV4" s="42">
        <v>3</v>
      </c>
      <c r="IW4" s="43">
        <v>3</v>
      </c>
      <c r="IX4" s="748">
        <v>5</v>
      </c>
      <c r="IY4" s="853">
        <v>3</v>
      </c>
      <c r="IZ4" s="853">
        <v>3</v>
      </c>
      <c r="JA4" s="725">
        <f t="shared" si="147"/>
        <v>3.8</v>
      </c>
      <c r="JB4" s="726">
        <f t="shared" si="148"/>
        <v>3.8</v>
      </c>
      <c r="JC4" s="727" t="str">
        <f t="shared" si="149"/>
        <v>3.8</v>
      </c>
      <c r="JD4" s="728" t="str">
        <f t="shared" si="150"/>
        <v>F</v>
      </c>
      <c r="JE4" s="729">
        <f t="shared" si="151"/>
        <v>0</v>
      </c>
      <c r="JF4" s="729" t="str">
        <f t="shared" si="152"/>
        <v>0.0</v>
      </c>
      <c r="JG4" s="730">
        <v>2</v>
      </c>
      <c r="JH4" s="739"/>
      <c r="JI4" s="748">
        <v>8</v>
      </c>
      <c r="JJ4" s="746">
        <v>5</v>
      </c>
      <c r="JK4" s="747"/>
      <c r="JL4" s="725">
        <f t="shared" si="153"/>
        <v>6.2</v>
      </c>
      <c r="JM4" s="726">
        <f t="shared" si="154"/>
        <v>6.2</v>
      </c>
      <c r="JN4" s="727" t="str">
        <f t="shared" si="155"/>
        <v>6.2</v>
      </c>
      <c r="JO4" s="728" t="str">
        <f t="shared" si="156"/>
        <v>C</v>
      </c>
      <c r="JP4" s="729">
        <f t="shared" si="157"/>
        <v>2</v>
      </c>
      <c r="JQ4" s="729" t="str">
        <f t="shared" si="158"/>
        <v>2.0</v>
      </c>
      <c r="JR4" s="730">
        <v>2</v>
      </c>
      <c r="JS4" s="739">
        <v>2</v>
      </c>
      <c r="JT4" s="748">
        <v>7.5</v>
      </c>
      <c r="JU4" s="746">
        <v>7</v>
      </c>
      <c r="JV4" s="736"/>
      <c r="JW4" s="725">
        <f t="shared" si="159"/>
        <v>7.2</v>
      </c>
      <c r="JX4" s="726">
        <f t="shared" si="160"/>
        <v>7.2</v>
      </c>
      <c r="JY4" s="727" t="str">
        <f t="shared" si="161"/>
        <v>7.2</v>
      </c>
      <c r="JZ4" s="728" t="str">
        <f t="shared" si="162"/>
        <v>B</v>
      </c>
      <c r="KA4" s="729">
        <f t="shared" si="163"/>
        <v>3</v>
      </c>
      <c r="KB4" s="729" t="str">
        <f t="shared" si="164"/>
        <v>3.0</v>
      </c>
      <c r="KC4" s="730">
        <v>2</v>
      </c>
      <c r="KD4" s="739">
        <v>2</v>
      </c>
      <c r="KE4" s="748">
        <v>8.6</v>
      </c>
      <c r="KF4" s="746">
        <v>9</v>
      </c>
      <c r="KG4" s="736"/>
      <c r="KH4" s="725">
        <f t="shared" si="165"/>
        <v>8.8000000000000007</v>
      </c>
      <c r="KI4" s="726">
        <f t="shared" si="166"/>
        <v>8.8000000000000007</v>
      </c>
      <c r="KJ4" s="727" t="str">
        <f t="shared" si="167"/>
        <v>8.8</v>
      </c>
      <c r="KK4" s="728" t="str">
        <f t="shared" si="168"/>
        <v>A</v>
      </c>
      <c r="KL4" s="729">
        <f t="shared" si="169"/>
        <v>4</v>
      </c>
      <c r="KM4" s="729" t="str">
        <f t="shared" si="170"/>
        <v>4.0</v>
      </c>
      <c r="KN4" s="730">
        <v>5</v>
      </c>
      <c r="KO4" s="739">
        <v>5</v>
      </c>
      <c r="KP4" s="742">
        <f t="shared" si="125"/>
        <v>24</v>
      </c>
      <c r="KQ4" s="734">
        <f t="shared" si="126"/>
        <v>2.4166666666666665</v>
      </c>
      <c r="KR4" s="735" t="str">
        <f t="shared" si="127"/>
        <v>2.42</v>
      </c>
    </row>
    <row r="5" spans="1:304" ht="18.75" x14ac:dyDescent="0.3">
      <c r="A5" s="163">
        <v>5</v>
      </c>
      <c r="B5" s="293" t="s">
        <v>459</v>
      </c>
      <c r="C5" s="294" t="s">
        <v>444</v>
      </c>
      <c r="D5" s="286" t="s">
        <v>461</v>
      </c>
      <c r="E5" s="287" t="s">
        <v>40</v>
      </c>
      <c r="F5" s="276"/>
      <c r="G5" s="288" t="s">
        <v>478</v>
      </c>
      <c r="H5" s="276" t="s">
        <v>169</v>
      </c>
      <c r="I5" s="276" t="s">
        <v>179</v>
      </c>
      <c r="J5" s="169">
        <v>6.2</v>
      </c>
      <c r="K5" s="1" t="str">
        <f t="shared" si="0"/>
        <v>C</v>
      </c>
      <c r="L5" s="2">
        <f t="shared" si="1"/>
        <v>2</v>
      </c>
      <c r="M5" s="170" t="str">
        <f t="shared" si="2"/>
        <v>2.0</v>
      </c>
      <c r="N5" s="197">
        <v>8</v>
      </c>
      <c r="O5" s="1" t="str">
        <f t="shared" si="3"/>
        <v>B+</v>
      </c>
      <c r="P5" s="2">
        <f t="shared" si="4"/>
        <v>3.5</v>
      </c>
      <c r="Q5" s="172" t="str">
        <f t="shared" si="5"/>
        <v>3.5</v>
      </c>
      <c r="R5" s="192">
        <v>9</v>
      </c>
      <c r="S5" s="55">
        <v>7</v>
      </c>
      <c r="T5" s="55"/>
      <c r="U5" s="28">
        <f t="shared" si="6"/>
        <v>7.8</v>
      </c>
      <c r="V5" s="29">
        <f t="shared" si="7"/>
        <v>7.8</v>
      </c>
      <c r="W5" s="325" t="str">
        <f t="shared" si="8"/>
        <v>7.8</v>
      </c>
      <c r="X5" s="30" t="str">
        <f t="shared" si="9"/>
        <v>B</v>
      </c>
      <c r="Y5" s="31">
        <f t="shared" si="10"/>
        <v>3</v>
      </c>
      <c r="Z5" s="31" t="str">
        <f t="shared" si="11"/>
        <v>3.0</v>
      </c>
      <c r="AA5" s="42">
        <v>4</v>
      </c>
      <c r="AB5" s="43">
        <v>4</v>
      </c>
      <c r="AC5" s="431">
        <v>8</v>
      </c>
      <c r="AD5" s="448">
        <v>8</v>
      </c>
      <c r="AE5" s="157"/>
      <c r="AF5" s="225">
        <f t="shared" si="12"/>
        <v>8</v>
      </c>
      <c r="AG5" s="226">
        <f t="shared" si="13"/>
        <v>8</v>
      </c>
      <c r="AH5" s="342" t="str">
        <f t="shared" si="14"/>
        <v>8.0</v>
      </c>
      <c r="AI5" s="227" t="str">
        <f t="shared" si="15"/>
        <v>B+</v>
      </c>
      <c r="AJ5" s="226">
        <f t="shared" si="16"/>
        <v>3.5</v>
      </c>
      <c r="AK5" s="226" t="str">
        <f t="shared" si="17"/>
        <v>3.5</v>
      </c>
      <c r="AL5" s="157">
        <v>2</v>
      </c>
      <c r="AM5" s="43">
        <v>2</v>
      </c>
      <c r="AN5" s="180">
        <v>9</v>
      </c>
      <c r="AO5" s="55">
        <v>8</v>
      </c>
      <c r="AP5" s="55"/>
      <c r="AQ5" s="28">
        <f t="shared" si="18"/>
        <v>8.4</v>
      </c>
      <c r="AR5" s="29">
        <f t="shared" si="19"/>
        <v>8.4</v>
      </c>
      <c r="AS5" s="325" t="str">
        <f t="shared" si="20"/>
        <v>8.4</v>
      </c>
      <c r="AT5" s="30" t="str">
        <f t="shared" si="21"/>
        <v>B+</v>
      </c>
      <c r="AU5" s="31">
        <f t="shared" si="22"/>
        <v>3.5</v>
      </c>
      <c r="AV5" s="31" t="str">
        <f t="shared" si="23"/>
        <v>3.5</v>
      </c>
      <c r="AW5" s="42">
        <v>2</v>
      </c>
      <c r="AX5" s="43">
        <v>2</v>
      </c>
      <c r="AY5" s="188">
        <v>7.3</v>
      </c>
      <c r="AZ5" s="65">
        <v>7</v>
      </c>
      <c r="BA5" s="65"/>
      <c r="BB5" s="28">
        <f t="shared" si="24"/>
        <v>7.1</v>
      </c>
      <c r="BC5" s="29">
        <f t="shared" si="25"/>
        <v>7.1</v>
      </c>
      <c r="BD5" s="325" t="str">
        <f t="shared" si="26"/>
        <v>7.1</v>
      </c>
      <c r="BE5" s="30" t="str">
        <f t="shared" si="27"/>
        <v>B</v>
      </c>
      <c r="BF5" s="31">
        <f t="shared" si="28"/>
        <v>3</v>
      </c>
      <c r="BG5" s="31" t="str">
        <f t="shared" si="29"/>
        <v>3.0</v>
      </c>
      <c r="BH5" s="42">
        <v>1</v>
      </c>
      <c r="BI5" s="43">
        <v>1</v>
      </c>
      <c r="BJ5" s="188">
        <v>6.8</v>
      </c>
      <c r="BK5" s="68">
        <v>5</v>
      </c>
      <c r="BL5" s="68"/>
      <c r="BM5" s="28">
        <f t="shared" si="30"/>
        <v>5.7</v>
      </c>
      <c r="BN5" s="29">
        <f t="shared" si="31"/>
        <v>5.7</v>
      </c>
      <c r="BO5" s="325" t="str">
        <f t="shared" si="32"/>
        <v>5.7</v>
      </c>
      <c r="BP5" s="30" t="str">
        <f t="shared" si="33"/>
        <v>C</v>
      </c>
      <c r="BQ5" s="31">
        <f t="shared" si="34"/>
        <v>2</v>
      </c>
      <c r="BR5" s="31" t="str">
        <f t="shared" si="35"/>
        <v>2.0</v>
      </c>
      <c r="BS5" s="42">
        <v>2</v>
      </c>
      <c r="BT5" s="43">
        <v>2</v>
      </c>
      <c r="BU5" s="146">
        <v>7.2</v>
      </c>
      <c r="BV5" s="93">
        <v>8</v>
      </c>
      <c r="BW5" s="93"/>
      <c r="BX5" s="28">
        <f t="shared" si="36"/>
        <v>7.7</v>
      </c>
      <c r="BY5" s="29">
        <f t="shared" si="37"/>
        <v>7.7</v>
      </c>
      <c r="BZ5" s="325" t="str">
        <f t="shared" si="38"/>
        <v>7.7</v>
      </c>
      <c r="CA5" s="30" t="str">
        <f t="shared" si="39"/>
        <v>B</v>
      </c>
      <c r="CB5" s="31">
        <f t="shared" si="40"/>
        <v>3</v>
      </c>
      <c r="CC5" s="31" t="str">
        <f t="shared" si="41"/>
        <v>3.0</v>
      </c>
      <c r="CD5" s="42">
        <v>2</v>
      </c>
      <c r="CE5" s="43">
        <v>2</v>
      </c>
      <c r="CF5" s="48">
        <v>8.8000000000000007</v>
      </c>
      <c r="CG5" s="70">
        <v>8</v>
      </c>
      <c r="CH5" s="70"/>
      <c r="CI5" s="225">
        <f t="shared" si="42"/>
        <v>8.3000000000000007</v>
      </c>
      <c r="CJ5" s="226">
        <f t="shared" si="43"/>
        <v>8.3000000000000007</v>
      </c>
      <c r="CK5" s="342" t="str">
        <f t="shared" si="44"/>
        <v>8.3</v>
      </c>
      <c r="CL5" s="227" t="str">
        <f t="shared" si="45"/>
        <v>B+</v>
      </c>
      <c r="CM5" s="226">
        <f t="shared" si="46"/>
        <v>3.5</v>
      </c>
      <c r="CN5" s="226" t="str">
        <f t="shared" si="47"/>
        <v>3.5</v>
      </c>
      <c r="CO5" s="157">
        <v>3</v>
      </c>
      <c r="CP5" s="43">
        <v>3</v>
      </c>
      <c r="CQ5" s="84">
        <f t="shared" si="48"/>
        <v>16</v>
      </c>
      <c r="CR5" s="87">
        <f t="shared" si="49"/>
        <v>3.09375</v>
      </c>
      <c r="CS5" s="88" t="str">
        <f t="shared" si="50"/>
        <v>3.09</v>
      </c>
      <c r="CT5" s="64" t="str">
        <f t="shared" si="51"/>
        <v>Lên lớp</v>
      </c>
      <c r="CU5" s="128">
        <f t="shared" si="52"/>
        <v>16</v>
      </c>
      <c r="CV5" s="129">
        <f t="shared" si="53"/>
        <v>3.09375</v>
      </c>
      <c r="CW5" s="64" t="str">
        <f t="shared" si="54"/>
        <v>Lên lớp</v>
      </c>
      <c r="CX5" s="153"/>
      <c r="CY5" s="192">
        <v>7.9</v>
      </c>
      <c r="CZ5" s="70">
        <v>6</v>
      </c>
      <c r="DA5" s="70"/>
      <c r="DB5" s="28">
        <f t="shared" si="55"/>
        <v>6.8</v>
      </c>
      <c r="DC5" s="29">
        <f t="shared" si="56"/>
        <v>6.8</v>
      </c>
      <c r="DD5" s="501" t="str">
        <f t="shared" si="57"/>
        <v>6.8</v>
      </c>
      <c r="DE5" s="30" t="str">
        <f t="shared" si="58"/>
        <v>C+</v>
      </c>
      <c r="DF5" s="31">
        <f t="shared" si="59"/>
        <v>2.5</v>
      </c>
      <c r="DG5" s="31" t="str">
        <f t="shared" si="60"/>
        <v>2.5</v>
      </c>
      <c r="DH5" s="42">
        <v>3</v>
      </c>
      <c r="DI5" s="43">
        <v>3</v>
      </c>
      <c r="DJ5" s="214">
        <v>7</v>
      </c>
      <c r="DK5" s="73">
        <v>7</v>
      </c>
      <c r="DL5" s="73"/>
      <c r="DM5" s="28">
        <f t="shared" si="61"/>
        <v>7</v>
      </c>
      <c r="DN5" s="29">
        <f t="shared" si="62"/>
        <v>7</v>
      </c>
      <c r="DO5" s="501" t="str">
        <f t="shared" si="63"/>
        <v>7.0</v>
      </c>
      <c r="DP5" s="30" t="str">
        <f t="shared" si="64"/>
        <v>B</v>
      </c>
      <c r="DQ5" s="31">
        <f t="shared" si="65"/>
        <v>3</v>
      </c>
      <c r="DR5" s="31" t="str">
        <f t="shared" si="66"/>
        <v>3.0</v>
      </c>
      <c r="DS5" s="42">
        <v>2</v>
      </c>
      <c r="DT5" s="43">
        <v>2</v>
      </c>
      <c r="DU5" s="48">
        <v>7.2</v>
      </c>
      <c r="DV5" s="70">
        <v>6</v>
      </c>
      <c r="DW5" s="70"/>
      <c r="DX5" s="28">
        <f t="shared" si="67"/>
        <v>6.5</v>
      </c>
      <c r="DY5" s="29">
        <f t="shared" si="68"/>
        <v>6.5</v>
      </c>
      <c r="DZ5" s="501" t="str">
        <f t="shared" si="69"/>
        <v>6.5</v>
      </c>
      <c r="EA5" s="30" t="str">
        <f t="shared" si="70"/>
        <v>C+</v>
      </c>
      <c r="EB5" s="31">
        <f t="shared" si="71"/>
        <v>2.5</v>
      </c>
      <c r="EC5" s="31" t="str">
        <f t="shared" si="72"/>
        <v>2.5</v>
      </c>
      <c r="ED5" s="42">
        <v>2</v>
      </c>
      <c r="EE5" s="43">
        <v>2</v>
      </c>
      <c r="EF5" s="48">
        <v>8.8000000000000007</v>
      </c>
      <c r="EG5" s="55">
        <v>8</v>
      </c>
      <c r="EH5" s="55"/>
      <c r="EI5" s="28">
        <f t="shared" si="73"/>
        <v>8.3000000000000007</v>
      </c>
      <c r="EJ5" s="29">
        <f t="shared" si="74"/>
        <v>8.3000000000000007</v>
      </c>
      <c r="EK5" s="501" t="str">
        <f t="shared" si="75"/>
        <v>8.3</v>
      </c>
      <c r="EL5" s="30" t="str">
        <f t="shared" si="76"/>
        <v>B+</v>
      </c>
      <c r="EM5" s="31">
        <f t="shared" si="77"/>
        <v>3.5</v>
      </c>
      <c r="EN5" s="31" t="str">
        <f t="shared" si="78"/>
        <v>3.5</v>
      </c>
      <c r="EO5" s="42">
        <v>1</v>
      </c>
      <c r="EP5" s="43">
        <v>1</v>
      </c>
      <c r="EQ5" s="48">
        <v>9</v>
      </c>
      <c r="ER5" s="70">
        <v>5</v>
      </c>
      <c r="ES5" s="70"/>
      <c r="ET5" s="28">
        <f t="shared" si="79"/>
        <v>6.6</v>
      </c>
      <c r="EU5" s="29">
        <f t="shared" si="80"/>
        <v>6.6</v>
      </c>
      <c r="EV5" s="501" t="str">
        <f t="shared" si="81"/>
        <v>6.6</v>
      </c>
      <c r="EW5" s="30" t="str">
        <f t="shared" si="82"/>
        <v>C+</v>
      </c>
      <c r="EX5" s="31">
        <f t="shared" si="83"/>
        <v>2.5</v>
      </c>
      <c r="EY5" s="31" t="str">
        <f t="shared" si="84"/>
        <v>2.5</v>
      </c>
      <c r="EZ5" s="42">
        <v>2</v>
      </c>
      <c r="FA5" s="43">
        <v>2</v>
      </c>
      <c r="FB5" s="48">
        <v>7.4</v>
      </c>
      <c r="FC5" s="70">
        <v>6</v>
      </c>
      <c r="FD5" s="602"/>
      <c r="FE5" s="28">
        <f t="shared" si="85"/>
        <v>6.6</v>
      </c>
      <c r="FF5" s="29">
        <f t="shared" si="86"/>
        <v>6.6</v>
      </c>
      <c r="FG5" s="501" t="str">
        <f t="shared" si="87"/>
        <v>6.6</v>
      </c>
      <c r="FH5" s="30" t="str">
        <f t="shared" si="88"/>
        <v>C+</v>
      </c>
      <c r="FI5" s="31">
        <f t="shared" si="89"/>
        <v>2.5</v>
      </c>
      <c r="FJ5" s="31" t="str">
        <f t="shared" si="90"/>
        <v>2.5</v>
      </c>
      <c r="FK5" s="42">
        <v>2</v>
      </c>
      <c r="FL5" s="43">
        <v>2</v>
      </c>
      <c r="FM5" s="48">
        <v>8.4</v>
      </c>
      <c r="FN5" s="70">
        <v>8</v>
      </c>
      <c r="FO5" s="70"/>
      <c r="FP5" s="28">
        <f t="shared" si="91"/>
        <v>8.1999999999999993</v>
      </c>
      <c r="FQ5" s="29">
        <f t="shared" si="92"/>
        <v>8.1999999999999993</v>
      </c>
      <c r="FR5" s="501" t="str">
        <f t="shared" si="93"/>
        <v>8.2</v>
      </c>
      <c r="FS5" s="30" t="str">
        <f t="shared" si="94"/>
        <v>B+</v>
      </c>
      <c r="FT5" s="31">
        <f t="shared" si="95"/>
        <v>3.5</v>
      </c>
      <c r="FU5" s="31" t="str">
        <f t="shared" si="96"/>
        <v>3.5</v>
      </c>
      <c r="FV5" s="42">
        <v>3</v>
      </c>
      <c r="FW5" s="43">
        <v>3</v>
      </c>
      <c r="FX5" s="192">
        <v>8.6</v>
      </c>
      <c r="FY5" s="70">
        <v>9</v>
      </c>
      <c r="FZ5" s="37"/>
      <c r="GA5" s="28">
        <f t="shared" si="97"/>
        <v>8.8000000000000007</v>
      </c>
      <c r="GB5" s="29">
        <f t="shared" si="98"/>
        <v>8.8000000000000007</v>
      </c>
      <c r="GC5" s="501" t="str">
        <f t="shared" si="99"/>
        <v>8.8</v>
      </c>
      <c r="GD5" s="30" t="str">
        <f t="shared" si="100"/>
        <v>A</v>
      </c>
      <c r="GE5" s="31">
        <f t="shared" si="101"/>
        <v>4</v>
      </c>
      <c r="GF5" s="31" t="str">
        <f t="shared" si="102"/>
        <v>4.0</v>
      </c>
      <c r="GG5" s="42">
        <v>2</v>
      </c>
      <c r="GH5" s="43">
        <v>2</v>
      </c>
      <c r="GI5" s="694">
        <f t="shared" si="128"/>
        <v>17</v>
      </c>
      <c r="GJ5" s="695">
        <f t="shared" si="129"/>
        <v>2.9705882352941178</v>
      </c>
      <c r="GK5" s="696" t="str">
        <f t="shared" si="103"/>
        <v>2.97</v>
      </c>
      <c r="GL5" s="697" t="str">
        <f t="shared" si="104"/>
        <v>Lên lớp</v>
      </c>
      <c r="GM5" s="698">
        <f t="shared" si="130"/>
        <v>33</v>
      </c>
      <c r="GN5" s="695">
        <f t="shared" si="131"/>
        <v>3.0303030303030303</v>
      </c>
      <c r="GO5" s="696" t="str">
        <f t="shared" si="105"/>
        <v>3.03</v>
      </c>
      <c r="GP5" s="699">
        <f t="shared" si="132"/>
        <v>33</v>
      </c>
      <c r="GQ5" s="700">
        <f t="shared" si="133"/>
        <v>7.4878787878787882</v>
      </c>
      <c r="GR5" s="701">
        <f t="shared" si="134"/>
        <v>3.0303030303030303</v>
      </c>
      <c r="GS5" s="738" t="str">
        <f t="shared" si="106"/>
        <v>Lên lớp</v>
      </c>
      <c r="GT5" s="812"/>
      <c r="GU5" s="854">
        <v>8.8000000000000007</v>
      </c>
      <c r="GV5" s="822">
        <v>9</v>
      </c>
      <c r="GW5" s="736"/>
      <c r="GX5" s="725">
        <f t="shared" si="107"/>
        <v>8.9</v>
      </c>
      <c r="GY5" s="726">
        <f t="shared" si="108"/>
        <v>8.9</v>
      </c>
      <c r="GZ5" s="727" t="str">
        <f t="shared" si="109"/>
        <v>8.9</v>
      </c>
      <c r="HA5" s="728" t="str">
        <f t="shared" si="110"/>
        <v>A</v>
      </c>
      <c r="HB5" s="729">
        <f t="shared" si="111"/>
        <v>4</v>
      </c>
      <c r="HC5" s="729" t="str">
        <f t="shared" si="112"/>
        <v>4.0</v>
      </c>
      <c r="HD5" s="730">
        <v>2</v>
      </c>
      <c r="HE5" s="739">
        <v>2</v>
      </c>
      <c r="HF5" s="829">
        <v>8.1999999999999993</v>
      </c>
      <c r="HG5" s="837">
        <v>7</v>
      </c>
      <c r="HH5" s="736"/>
      <c r="HI5" s="827">
        <f t="shared" si="113"/>
        <v>7.5</v>
      </c>
      <c r="HJ5" s="839">
        <f t="shared" si="114"/>
        <v>7.5</v>
      </c>
      <c r="HK5" s="845" t="str">
        <f t="shared" si="115"/>
        <v>7.5</v>
      </c>
      <c r="HL5" s="841" t="str">
        <f t="shared" si="116"/>
        <v>B</v>
      </c>
      <c r="HM5" s="842">
        <f t="shared" si="117"/>
        <v>3</v>
      </c>
      <c r="HN5" s="842" t="str">
        <f t="shared" si="118"/>
        <v>3.0</v>
      </c>
      <c r="HO5" s="846">
        <v>3</v>
      </c>
      <c r="HP5" s="844">
        <v>3</v>
      </c>
      <c r="HQ5" s="819">
        <v>9</v>
      </c>
      <c r="HR5" s="853">
        <v>9</v>
      </c>
      <c r="HS5" s="736"/>
      <c r="HT5" s="725">
        <f t="shared" si="135"/>
        <v>9</v>
      </c>
      <c r="HU5" s="726">
        <f t="shared" si="136"/>
        <v>9</v>
      </c>
      <c r="HV5" s="727" t="str">
        <f t="shared" si="137"/>
        <v>9.0</v>
      </c>
      <c r="HW5" s="728" t="str">
        <f t="shared" si="138"/>
        <v>A</v>
      </c>
      <c r="HX5" s="729">
        <f t="shared" si="139"/>
        <v>4</v>
      </c>
      <c r="HY5" s="729" t="str">
        <f t="shared" si="140"/>
        <v>4.0</v>
      </c>
      <c r="HZ5" s="730">
        <v>2</v>
      </c>
      <c r="IA5" s="739">
        <v>2</v>
      </c>
      <c r="IB5" s="819">
        <v>8.4</v>
      </c>
      <c r="IC5" s="822">
        <v>7</v>
      </c>
      <c r="ID5" s="736"/>
      <c r="IE5" s="28">
        <f t="shared" si="119"/>
        <v>7.6</v>
      </c>
      <c r="IF5" s="29">
        <f t="shared" si="120"/>
        <v>7.6</v>
      </c>
      <c r="IG5" s="501" t="str">
        <f t="shared" si="121"/>
        <v>7.6</v>
      </c>
      <c r="IH5" s="30" t="str">
        <f t="shared" si="122"/>
        <v>B</v>
      </c>
      <c r="II5" s="31">
        <f t="shared" si="123"/>
        <v>3</v>
      </c>
      <c r="IJ5" s="31" t="str">
        <f t="shared" si="124"/>
        <v>3.0</v>
      </c>
      <c r="IK5" s="42">
        <v>3</v>
      </c>
      <c r="IL5" s="43">
        <v>3</v>
      </c>
      <c r="IM5" s="748">
        <v>8.1999999999999993</v>
      </c>
      <c r="IN5" s="853">
        <v>6</v>
      </c>
      <c r="IO5" s="736"/>
      <c r="IP5" s="28">
        <f t="shared" si="141"/>
        <v>6.9</v>
      </c>
      <c r="IQ5" s="29">
        <f t="shared" si="142"/>
        <v>6.9</v>
      </c>
      <c r="IR5" s="501" t="str">
        <f t="shared" si="143"/>
        <v>6.9</v>
      </c>
      <c r="IS5" s="30" t="str">
        <f t="shared" si="144"/>
        <v>C+</v>
      </c>
      <c r="IT5" s="31">
        <f t="shared" si="145"/>
        <v>2.5</v>
      </c>
      <c r="IU5" s="31" t="str">
        <f t="shared" si="146"/>
        <v>2.5</v>
      </c>
      <c r="IV5" s="42">
        <v>3</v>
      </c>
      <c r="IW5" s="43">
        <v>3</v>
      </c>
      <c r="IX5" s="748">
        <v>7.8</v>
      </c>
      <c r="IY5" s="853">
        <v>9</v>
      </c>
      <c r="IZ5" s="736"/>
      <c r="JA5" s="725">
        <f t="shared" si="147"/>
        <v>8.5</v>
      </c>
      <c r="JB5" s="726">
        <f t="shared" si="148"/>
        <v>8.5</v>
      </c>
      <c r="JC5" s="727" t="str">
        <f t="shared" si="149"/>
        <v>8.5</v>
      </c>
      <c r="JD5" s="728" t="str">
        <f t="shared" si="150"/>
        <v>A</v>
      </c>
      <c r="JE5" s="729">
        <f t="shared" si="151"/>
        <v>4</v>
      </c>
      <c r="JF5" s="729" t="str">
        <f t="shared" si="152"/>
        <v>4.0</v>
      </c>
      <c r="JG5" s="730">
        <v>2</v>
      </c>
      <c r="JH5" s="739">
        <v>2</v>
      </c>
      <c r="JI5" s="748">
        <v>9</v>
      </c>
      <c r="JJ5" s="746">
        <v>9</v>
      </c>
      <c r="JK5" s="747"/>
      <c r="JL5" s="725">
        <f t="shared" si="153"/>
        <v>9</v>
      </c>
      <c r="JM5" s="726">
        <f t="shared" si="154"/>
        <v>9</v>
      </c>
      <c r="JN5" s="727" t="str">
        <f t="shared" si="155"/>
        <v>9.0</v>
      </c>
      <c r="JO5" s="728" t="str">
        <f t="shared" si="156"/>
        <v>A</v>
      </c>
      <c r="JP5" s="729">
        <f t="shared" si="157"/>
        <v>4</v>
      </c>
      <c r="JQ5" s="729" t="str">
        <f t="shared" si="158"/>
        <v>4.0</v>
      </c>
      <c r="JR5" s="730">
        <v>2</v>
      </c>
      <c r="JS5" s="739">
        <v>2</v>
      </c>
      <c r="JT5" s="748">
        <v>9</v>
      </c>
      <c r="JU5" s="746">
        <v>9</v>
      </c>
      <c r="JV5" s="736"/>
      <c r="JW5" s="725">
        <f t="shared" si="159"/>
        <v>9</v>
      </c>
      <c r="JX5" s="726">
        <f t="shared" si="160"/>
        <v>9</v>
      </c>
      <c r="JY5" s="727" t="str">
        <f t="shared" si="161"/>
        <v>9.0</v>
      </c>
      <c r="JZ5" s="728" t="str">
        <f t="shared" si="162"/>
        <v>A</v>
      </c>
      <c r="KA5" s="729">
        <f t="shared" si="163"/>
        <v>4</v>
      </c>
      <c r="KB5" s="729" t="str">
        <f t="shared" si="164"/>
        <v>4.0</v>
      </c>
      <c r="KC5" s="730">
        <v>2</v>
      </c>
      <c r="KD5" s="739">
        <v>2</v>
      </c>
      <c r="KE5" s="748">
        <v>9.4</v>
      </c>
      <c r="KF5" s="746">
        <v>10</v>
      </c>
      <c r="KG5" s="736"/>
      <c r="KH5" s="725">
        <f t="shared" si="165"/>
        <v>9.8000000000000007</v>
      </c>
      <c r="KI5" s="726">
        <f t="shared" si="166"/>
        <v>9.8000000000000007</v>
      </c>
      <c r="KJ5" s="727" t="str">
        <f t="shared" si="167"/>
        <v>9.8</v>
      </c>
      <c r="KK5" s="728" t="str">
        <f t="shared" si="168"/>
        <v>A</v>
      </c>
      <c r="KL5" s="729">
        <f t="shared" si="169"/>
        <v>4</v>
      </c>
      <c r="KM5" s="729" t="str">
        <f t="shared" si="170"/>
        <v>4.0</v>
      </c>
      <c r="KN5" s="730">
        <v>5</v>
      </c>
      <c r="KO5" s="739">
        <v>5</v>
      </c>
      <c r="KP5" s="742">
        <f t="shared" si="125"/>
        <v>24</v>
      </c>
      <c r="KQ5" s="734">
        <f t="shared" si="126"/>
        <v>3.5625</v>
      </c>
      <c r="KR5" s="735" t="str">
        <f t="shared" si="127"/>
        <v>3.56</v>
      </c>
    </row>
    <row r="6" spans="1:304" ht="18.75" x14ac:dyDescent="0.3">
      <c r="A6" s="163">
        <v>6</v>
      </c>
      <c r="B6" s="293" t="s">
        <v>459</v>
      </c>
      <c r="C6" s="294" t="s">
        <v>445</v>
      </c>
      <c r="D6" s="616" t="s">
        <v>44</v>
      </c>
      <c r="E6" s="617" t="s">
        <v>40</v>
      </c>
      <c r="F6" s="276"/>
      <c r="G6" s="288" t="s">
        <v>479</v>
      </c>
      <c r="H6" s="276" t="s">
        <v>169</v>
      </c>
      <c r="I6" s="276" t="s">
        <v>179</v>
      </c>
      <c r="J6" s="169">
        <v>6.4</v>
      </c>
      <c r="K6" s="1" t="str">
        <f t="shared" si="0"/>
        <v>C</v>
      </c>
      <c r="L6" s="2">
        <f t="shared" si="1"/>
        <v>2</v>
      </c>
      <c r="M6" s="170" t="str">
        <f t="shared" si="2"/>
        <v>2.0</v>
      </c>
      <c r="N6" s="197">
        <v>6.3</v>
      </c>
      <c r="O6" s="1" t="str">
        <f t="shared" si="3"/>
        <v>C</v>
      </c>
      <c r="P6" s="2">
        <f t="shared" si="4"/>
        <v>2</v>
      </c>
      <c r="Q6" s="172" t="str">
        <f t="shared" si="5"/>
        <v>2.0</v>
      </c>
      <c r="R6" s="192">
        <v>5.8</v>
      </c>
      <c r="S6" s="55">
        <v>7</v>
      </c>
      <c r="T6" s="55"/>
      <c r="U6" s="28">
        <f t="shared" si="6"/>
        <v>6.5</v>
      </c>
      <c r="V6" s="29">
        <f t="shared" si="7"/>
        <v>6.5</v>
      </c>
      <c r="W6" s="325" t="str">
        <f t="shared" si="8"/>
        <v>6.5</v>
      </c>
      <c r="X6" s="30" t="str">
        <f t="shared" si="9"/>
        <v>C+</v>
      </c>
      <c r="Y6" s="31">
        <f t="shared" si="10"/>
        <v>2.5</v>
      </c>
      <c r="Z6" s="31" t="str">
        <f t="shared" si="11"/>
        <v>2.5</v>
      </c>
      <c r="AA6" s="42">
        <v>4</v>
      </c>
      <c r="AB6" s="43">
        <v>4</v>
      </c>
      <c r="AC6" s="431">
        <v>5.3</v>
      </c>
      <c r="AD6" s="448">
        <v>8</v>
      </c>
      <c r="AE6" s="157"/>
      <c r="AF6" s="225">
        <f t="shared" si="12"/>
        <v>6.9</v>
      </c>
      <c r="AG6" s="226">
        <f t="shared" si="13"/>
        <v>6.9</v>
      </c>
      <c r="AH6" s="342" t="str">
        <f t="shared" si="14"/>
        <v>6.9</v>
      </c>
      <c r="AI6" s="227" t="str">
        <f t="shared" si="15"/>
        <v>C+</v>
      </c>
      <c r="AJ6" s="226">
        <f t="shared" si="16"/>
        <v>2.5</v>
      </c>
      <c r="AK6" s="226" t="str">
        <f t="shared" si="17"/>
        <v>2.5</v>
      </c>
      <c r="AL6" s="157">
        <v>2</v>
      </c>
      <c r="AM6" s="43">
        <v>2</v>
      </c>
      <c r="AN6" s="180">
        <v>9.6999999999999993</v>
      </c>
      <c r="AO6" s="55">
        <v>7</v>
      </c>
      <c r="AP6" s="55"/>
      <c r="AQ6" s="28">
        <f t="shared" si="18"/>
        <v>8.1</v>
      </c>
      <c r="AR6" s="29">
        <f t="shared" si="19"/>
        <v>8.1</v>
      </c>
      <c r="AS6" s="325" t="str">
        <f t="shared" si="20"/>
        <v>8.1</v>
      </c>
      <c r="AT6" s="30" t="str">
        <f t="shared" si="21"/>
        <v>B+</v>
      </c>
      <c r="AU6" s="31">
        <f t="shared" si="22"/>
        <v>3.5</v>
      </c>
      <c r="AV6" s="31" t="str">
        <f t="shared" si="23"/>
        <v>3.5</v>
      </c>
      <c r="AW6" s="42">
        <v>2</v>
      </c>
      <c r="AX6" s="43">
        <v>2</v>
      </c>
      <c r="AY6" s="188">
        <v>7</v>
      </c>
      <c r="AZ6" s="65">
        <v>4</v>
      </c>
      <c r="BA6" s="65"/>
      <c r="BB6" s="28">
        <f t="shared" si="24"/>
        <v>5.2</v>
      </c>
      <c r="BC6" s="29">
        <f t="shared" si="25"/>
        <v>5.2</v>
      </c>
      <c r="BD6" s="325" t="str">
        <f t="shared" si="26"/>
        <v>5.2</v>
      </c>
      <c r="BE6" s="30" t="str">
        <f t="shared" si="27"/>
        <v>D+</v>
      </c>
      <c r="BF6" s="31">
        <f t="shared" si="28"/>
        <v>1.5</v>
      </c>
      <c r="BG6" s="31" t="str">
        <f t="shared" si="29"/>
        <v>1.5</v>
      </c>
      <c r="BH6" s="42">
        <v>1</v>
      </c>
      <c r="BI6" s="43">
        <v>1</v>
      </c>
      <c r="BJ6" s="188">
        <v>6.4</v>
      </c>
      <c r="BK6" s="68">
        <v>4</v>
      </c>
      <c r="BL6" s="68"/>
      <c r="BM6" s="28">
        <f t="shared" si="30"/>
        <v>5</v>
      </c>
      <c r="BN6" s="29">
        <f t="shared" si="31"/>
        <v>5</v>
      </c>
      <c r="BO6" s="325" t="str">
        <f t="shared" si="32"/>
        <v>5.0</v>
      </c>
      <c r="BP6" s="30" t="str">
        <f t="shared" si="33"/>
        <v>D+</v>
      </c>
      <c r="BQ6" s="31">
        <f t="shared" si="34"/>
        <v>1.5</v>
      </c>
      <c r="BR6" s="31" t="str">
        <f t="shared" si="35"/>
        <v>1.5</v>
      </c>
      <c r="BS6" s="42">
        <v>2</v>
      </c>
      <c r="BT6" s="43">
        <v>2</v>
      </c>
      <c r="BU6" s="146">
        <v>6.6</v>
      </c>
      <c r="BV6" s="93">
        <v>7</v>
      </c>
      <c r="BW6" s="93"/>
      <c r="BX6" s="28">
        <f t="shared" si="36"/>
        <v>6.8</v>
      </c>
      <c r="BY6" s="29">
        <f t="shared" si="37"/>
        <v>6.8</v>
      </c>
      <c r="BZ6" s="325" t="str">
        <f t="shared" si="38"/>
        <v>6.8</v>
      </c>
      <c r="CA6" s="30" t="str">
        <f t="shared" si="39"/>
        <v>C+</v>
      </c>
      <c r="CB6" s="31">
        <f t="shared" si="40"/>
        <v>2.5</v>
      </c>
      <c r="CC6" s="31" t="str">
        <f t="shared" si="41"/>
        <v>2.5</v>
      </c>
      <c r="CD6" s="42">
        <v>2</v>
      </c>
      <c r="CE6" s="43">
        <v>2</v>
      </c>
      <c r="CF6" s="48">
        <v>8.4</v>
      </c>
      <c r="CG6" s="70">
        <v>7</v>
      </c>
      <c r="CH6" s="70"/>
      <c r="CI6" s="225">
        <f t="shared" si="42"/>
        <v>7.6</v>
      </c>
      <c r="CJ6" s="226">
        <f t="shared" si="43"/>
        <v>7.6</v>
      </c>
      <c r="CK6" s="342" t="str">
        <f t="shared" si="44"/>
        <v>7.6</v>
      </c>
      <c r="CL6" s="227" t="str">
        <f t="shared" si="45"/>
        <v>B</v>
      </c>
      <c r="CM6" s="226">
        <f t="shared" si="46"/>
        <v>3</v>
      </c>
      <c r="CN6" s="226" t="str">
        <f t="shared" si="47"/>
        <v>3.0</v>
      </c>
      <c r="CO6" s="157">
        <v>3</v>
      </c>
      <c r="CP6" s="43">
        <v>3</v>
      </c>
      <c r="CQ6" s="84">
        <f t="shared" si="48"/>
        <v>16</v>
      </c>
      <c r="CR6" s="87">
        <f t="shared" si="49"/>
        <v>2.53125</v>
      </c>
      <c r="CS6" s="88" t="str">
        <f t="shared" si="50"/>
        <v>2.53</v>
      </c>
      <c r="CT6" s="64" t="str">
        <f t="shared" si="51"/>
        <v>Lên lớp</v>
      </c>
      <c r="CU6" s="128">
        <f t="shared" si="52"/>
        <v>16</v>
      </c>
      <c r="CV6" s="129">
        <f t="shared" si="53"/>
        <v>2.53125</v>
      </c>
      <c r="CW6" s="64" t="str">
        <f t="shared" si="54"/>
        <v>Lên lớp</v>
      </c>
      <c r="CX6" s="153"/>
      <c r="CY6" s="192">
        <v>7.3</v>
      </c>
      <c r="CZ6" s="70">
        <v>3</v>
      </c>
      <c r="DA6" s="70"/>
      <c r="DB6" s="28">
        <f t="shared" si="55"/>
        <v>4.7</v>
      </c>
      <c r="DC6" s="29">
        <f t="shared" si="56"/>
        <v>4.7</v>
      </c>
      <c r="DD6" s="501" t="str">
        <f t="shared" si="57"/>
        <v>4.7</v>
      </c>
      <c r="DE6" s="30" t="str">
        <f t="shared" si="58"/>
        <v>D</v>
      </c>
      <c r="DF6" s="31">
        <f t="shared" si="59"/>
        <v>1</v>
      </c>
      <c r="DG6" s="31" t="str">
        <f t="shared" si="60"/>
        <v>1.0</v>
      </c>
      <c r="DH6" s="42">
        <v>3</v>
      </c>
      <c r="DI6" s="43">
        <v>3</v>
      </c>
      <c r="DJ6" s="214">
        <v>7.3</v>
      </c>
      <c r="DK6" s="73">
        <v>6</v>
      </c>
      <c r="DL6" s="73"/>
      <c r="DM6" s="28">
        <f t="shared" si="61"/>
        <v>6.5</v>
      </c>
      <c r="DN6" s="29">
        <f t="shared" si="62"/>
        <v>6.5</v>
      </c>
      <c r="DO6" s="501" t="str">
        <f t="shared" si="63"/>
        <v>6.5</v>
      </c>
      <c r="DP6" s="30" t="str">
        <f t="shared" si="64"/>
        <v>C+</v>
      </c>
      <c r="DQ6" s="31">
        <f t="shared" si="65"/>
        <v>2.5</v>
      </c>
      <c r="DR6" s="31" t="str">
        <f t="shared" si="66"/>
        <v>2.5</v>
      </c>
      <c r="DS6" s="42">
        <v>2</v>
      </c>
      <c r="DT6" s="43">
        <v>2</v>
      </c>
      <c r="DU6" s="48">
        <v>7.6</v>
      </c>
      <c r="DV6" s="70">
        <v>5</v>
      </c>
      <c r="DW6" s="70"/>
      <c r="DX6" s="28">
        <f t="shared" si="67"/>
        <v>6</v>
      </c>
      <c r="DY6" s="29">
        <f t="shared" si="68"/>
        <v>6</v>
      </c>
      <c r="DZ6" s="501" t="str">
        <f t="shared" si="69"/>
        <v>6.0</v>
      </c>
      <c r="EA6" s="30" t="str">
        <f t="shared" si="70"/>
        <v>C</v>
      </c>
      <c r="EB6" s="31">
        <f t="shared" si="71"/>
        <v>2</v>
      </c>
      <c r="EC6" s="31" t="str">
        <f t="shared" si="72"/>
        <v>2.0</v>
      </c>
      <c r="ED6" s="42">
        <v>2</v>
      </c>
      <c r="EE6" s="43">
        <v>2</v>
      </c>
      <c r="EF6" s="48">
        <v>7.8</v>
      </c>
      <c r="EG6" s="55">
        <v>6</v>
      </c>
      <c r="EH6" s="55"/>
      <c r="EI6" s="28">
        <f t="shared" si="73"/>
        <v>6.7</v>
      </c>
      <c r="EJ6" s="29">
        <f t="shared" si="74"/>
        <v>6.7</v>
      </c>
      <c r="EK6" s="501" t="str">
        <f t="shared" si="75"/>
        <v>6.7</v>
      </c>
      <c r="EL6" s="30" t="str">
        <f t="shared" si="76"/>
        <v>C+</v>
      </c>
      <c r="EM6" s="31">
        <f t="shared" si="77"/>
        <v>2.5</v>
      </c>
      <c r="EN6" s="31" t="str">
        <f t="shared" si="78"/>
        <v>2.5</v>
      </c>
      <c r="EO6" s="42">
        <v>1</v>
      </c>
      <c r="EP6" s="43">
        <v>1</v>
      </c>
      <c r="EQ6" s="48">
        <v>8.8000000000000007</v>
      </c>
      <c r="ER6" s="70">
        <v>6</v>
      </c>
      <c r="ES6" s="70"/>
      <c r="ET6" s="28">
        <f t="shared" si="79"/>
        <v>7.1</v>
      </c>
      <c r="EU6" s="29">
        <f t="shared" si="80"/>
        <v>7.1</v>
      </c>
      <c r="EV6" s="501" t="str">
        <f t="shared" si="81"/>
        <v>7.1</v>
      </c>
      <c r="EW6" s="30" t="str">
        <f t="shared" si="82"/>
        <v>B</v>
      </c>
      <c r="EX6" s="31">
        <f t="shared" si="83"/>
        <v>3</v>
      </c>
      <c r="EY6" s="31" t="str">
        <f t="shared" si="84"/>
        <v>3.0</v>
      </c>
      <c r="EZ6" s="42">
        <v>2</v>
      </c>
      <c r="FA6" s="43">
        <v>2</v>
      </c>
      <c r="FB6" s="48">
        <v>6.4</v>
      </c>
      <c r="FC6" s="70">
        <v>4</v>
      </c>
      <c r="FD6" s="602"/>
      <c r="FE6" s="28">
        <f t="shared" si="85"/>
        <v>5</v>
      </c>
      <c r="FF6" s="29">
        <f t="shared" si="86"/>
        <v>5</v>
      </c>
      <c r="FG6" s="501" t="str">
        <f t="shared" si="87"/>
        <v>5.0</v>
      </c>
      <c r="FH6" s="30" t="str">
        <f t="shared" si="88"/>
        <v>D+</v>
      </c>
      <c r="FI6" s="31">
        <f t="shared" si="89"/>
        <v>1.5</v>
      </c>
      <c r="FJ6" s="31" t="str">
        <f t="shared" si="90"/>
        <v>1.5</v>
      </c>
      <c r="FK6" s="42">
        <v>2</v>
      </c>
      <c r="FL6" s="43">
        <v>2</v>
      </c>
      <c r="FM6" s="48">
        <v>7.3</v>
      </c>
      <c r="FN6" s="70">
        <v>4</v>
      </c>
      <c r="FO6" s="70"/>
      <c r="FP6" s="28">
        <f t="shared" si="91"/>
        <v>5.3</v>
      </c>
      <c r="FQ6" s="29">
        <f t="shared" si="92"/>
        <v>5.3</v>
      </c>
      <c r="FR6" s="501" t="str">
        <f t="shared" si="93"/>
        <v>5.3</v>
      </c>
      <c r="FS6" s="30" t="str">
        <f t="shared" si="94"/>
        <v>D+</v>
      </c>
      <c r="FT6" s="31">
        <f t="shared" si="95"/>
        <v>1.5</v>
      </c>
      <c r="FU6" s="31" t="str">
        <f t="shared" si="96"/>
        <v>1.5</v>
      </c>
      <c r="FV6" s="42">
        <v>3</v>
      </c>
      <c r="FW6" s="43">
        <v>3</v>
      </c>
      <c r="FX6" s="192">
        <v>5.4</v>
      </c>
      <c r="FY6" s="70">
        <v>6</v>
      </c>
      <c r="FZ6" s="37"/>
      <c r="GA6" s="28">
        <f t="shared" si="97"/>
        <v>5.8</v>
      </c>
      <c r="GB6" s="29">
        <f t="shared" si="98"/>
        <v>5.8</v>
      </c>
      <c r="GC6" s="501" t="str">
        <f t="shared" si="99"/>
        <v>5.8</v>
      </c>
      <c r="GD6" s="30" t="str">
        <f t="shared" si="100"/>
        <v>C</v>
      </c>
      <c r="GE6" s="31">
        <f t="shared" si="101"/>
        <v>2</v>
      </c>
      <c r="GF6" s="31" t="str">
        <f t="shared" si="102"/>
        <v>2.0</v>
      </c>
      <c r="GG6" s="42">
        <v>2</v>
      </c>
      <c r="GH6" s="43">
        <v>2</v>
      </c>
      <c r="GI6" s="694">
        <f t="shared" si="128"/>
        <v>17</v>
      </c>
      <c r="GJ6" s="695">
        <f t="shared" si="129"/>
        <v>1.8823529411764706</v>
      </c>
      <c r="GK6" s="696" t="str">
        <f t="shared" si="103"/>
        <v>1.88</v>
      </c>
      <c r="GL6" s="697" t="str">
        <f t="shared" si="104"/>
        <v>Lên lớp</v>
      </c>
      <c r="GM6" s="698">
        <f t="shared" si="130"/>
        <v>33</v>
      </c>
      <c r="GN6" s="695">
        <f t="shared" si="131"/>
        <v>2.1969696969696968</v>
      </c>
      <c r="GO6" s="696" t="str">
        <f t="shared" si="105"/>
        <v>2.20</v>
      </c>
      <c r="GP6" s="699">
        <f t="shared" si="132"/>
        <v>33</v>
      </c>
      <c r="GQ6" s="700">
        <f t="shared" si="133"/>
        <v>6.2151515151515149</v>
      </c>
      <c r="GR6" s="701">
        <f t="shared" si="134"/>
        <v>2.1969696969696968</v>
      </c>
      <c r="GS6" s="738" t="str">
        <f t="shared" si="106"/>
        <v>Lên lớp</v>
      </c>
      <c r="GT6" s="812"/>
      <c r="GU6" s="854">
        <v>6.4</v>
      </c>
      <c r="GV6" s="822">
        <v>5</v>
      </c>
      <c r="GW6" s="736"/>
      <c r="GX6" s="725">
        <f t="shared" si="107"/>
        <v>5.6</v>
      </c>
      <c r="GY6" s="726">
        <f t="shared" si="108"/>
        <v>5.6</v>
      </c>
      <c r="GZ6" s="727" t="str">
        <f t="shared" si="109"/>
        <v>5.6</v>
      </c>
      <c r="HA6" s="728" t="str">
        <f t="shared" si="110"/>
        <v>C</v>
      </c>
      <c r="HB6" s="729">
        <f t="shared" si="111"/>
        <v>2</v>
      </c>
      <c r="HC6" s="729" t="str">
        <f t="shared" si="112"/>
        <v>2.0</v>
      </c>
      <c r="HD6" s="730">
        <v>2</v>
      </c>
      <c r="HE6" s="739">
        <v>2</v>
      </c>
      <c r="HF6" s="829">
        <v>6.2</v>
      </c>
      <c r="HG6" s="837">
        <v>5</v>
      </c>
      <c r="HH6" s="736"/>
      <c r="HI6" s="827">
        <f t="shared" si="113"/>
        <v>5.5</v>
      </c>
      <c r="HJ6" s="839">
        <f t="shared" si="114"/>
        <v>5.5</v>
      </c>
      <c r="HK6" s="845" t="str">
        <f t="shared" si="115"/>
        <v>5.5</v>
      </c>
      <c r="HL6" s="841" t="str">
        <f t="shared" si="116"/>
        <v>C</v>
      </c>
      <c r="HM6" s="842">
        <f t="shared" si="117"/>
        <v>2</v>
      </c>
      <c r="HN6" s="842" t="str">
        <f t="shared" si="118"/>
        <v>2.0</v>
      </c>
      <c r="HO6" s="846">
        <v>3</v>
      </c>
      <c r="HP6" s="844">
        <v>3</v>
      </c>
      <c r="HQ6" s="819">
        <v>7.6</v>
      </c>
      <c r="HR6" s="853">
        <v>0</v>
      </c>
      <c r="HS6" s="853">
        <v>2</v>
      </c>
      <c r="HT6" s="725">
        <f t="shared" si="135"/>
        <v>3</v>
      </c>
      <c r="HU6" s="726">
        <f t="shared" si="136"/>
        <v>4.2</v>
      </c>
      <c r="HV6" s="727" t="str">
        <f t="shared" si="137"/>
        <v>4.2</v>
      </c>
      <c r="HW6" s="728" t="str">
        <f t="shared" si="138"/>
        <v>D</v>
      </c>
      <c r="HX6" s="729">
        <f t="shared" si="139"/>
        <v>1</v>
      </c>
      <c r="HY6" s="729" t="str">
        <f t="shared" si="140"/>
        <v>1.0</v>
      </c>
      <c r="HZ6" s="730">
        <v>2</v>
      </c>
      <c r="IA6" s="739">
        <v>2</v>
      </c>
      <c r="IB6" s="819">
        <v>6.3</v>
      </c>
      <c r="IC6" s="822">
        <v>2</v>
      </c>
      <c r="ID6" s="822">
        <v>6</v>
      </c>
      <c r="IE6" s="28">
        <f t="shared" si="119"/>
        <v>3.7</v>
      </c>
      <c r="IF6" s="29">
        <f t="shared" si="120"/>
        <v>6.1</v>
      </c>
      <c r="IG6" s="501" t="str">
        <f t="shared" si="121"/>
        <v>6.1</v>
      </c>
      <c r="IH6" s="30" t="str">
        <f t="shared" si="122"/>
        <v>C</v>
      </c>
      <c r="II6" s="31">
        <f t="shared" si="123"/>
        <v>2</v>
      </c>
      <c r="IJ6" s="31" t="str">
        <f t="shared" si="124"/>
        <v>2.0</v>
      </c>
      <c r="IK6" s="42">
        <v>3</v>
      </c>
      <c r="IL6" s="43">
        <v>3</v>
      </c>
      <c r="IM6" s="748">
        <v>6</v>
      </c>
      <c r="IN6" s="853">
        <v>2</v>
      </c>
      <c r="IO6" s="853">
        <v>4</v>
      </c>
      <c r="IP6" s="28">
        <f t="shared" si="141"/>
        <v>3.6</v>
      </c>
      <c r="IQ6" s="29">
        <f t="shared" si="142"/>
        <v>4.8</v>
      </c>
      <c r="IR6" s="501" t="str">
        <f t="shared" si="143"/>
        <v>4.8</v>
      </c>
      <c r="IS6" s="30" t="str">
        <f t="shared" si="144"/>
        <v>D</v>
      </c>
      <c r="IT6" s="31">
        <f t="shared" si="145"/>
        <v>1</v>
      </c>
      <c r="IU6" s="31" t="str">
        <f t="shared" si="146"/>
        <v>1.0</v>
      </c>
      <c r="IV6" s="42">
        <v>3</v>
      </c>
      <c r="IW6" s="43">
        <v>3</v>
      </c>
      <c r="IX6" s="748">
        <v>6.2</v>
      </c>
      <c r="IY6" s="853">
        <v>1</v>
      </c>
      <c r="IZ6" s="853">
        <v>1</v>
      </c>
      <c r="JA6" s="725">
        <f t="shared" si="147"/>
        <v>3.1</v>
      </c>
      <c r="JB6" s="726">
        <f t="shared" si="148"/>
        <v>3.1</v>
      </c>
      <c r="JC6" s="727" t="str">
        <f t="shared" si="149"/>
        <v>3.1</v>
      </c>
      <c r="JD6" s="728" t="str">
        <f t="shared" si="150"/>
        <v>F</v>
      </c>
      <c r="JE6" s="729">
        <f t="shared" si="151"/>
        <v>0</v>
      </c>
      <c r="JF6" s="729" t="str">
        <f t="shared" si="152"/>
        <v>0.0</v>
      </c>
      <c r="JG6" s="730">
        <v>2</v>
      </c>
      <c r="JH6" s="739"/>
      <c r="JI6" s="748">
        <v>7.5</v>
      </c>
      <c r="JJ6" s="746">
        <v>5</v>
      </c>
      <c r="JK6" s="747"/>
      <c r="JL6" s="725">
        <f t="shared" si="153"/>
        <v>6</v>
      </c>
      <c r="JM6" s="726">
        <f t="shared" si="154"/>
        <v>6</v>
      </c>
      <c r="JN6" s="727" t="str">
        <f t="shared" si="155"/>
        <v>6.0</v>
      </c>
      <c r="JO6" s="728" t="str">
        <f t="shared" si="156"/>
        <v>C</v>
      </c>
      <c r="JP6" s="729">
        <f t="shared" si="157"/>
        <v>2</v>
      </c>
      <c r="JQ6" s="729" t="str">
        <f t="shared" si="158"/>
        <v>2.0</v>
      </c>
      <c r="JR6" s="730">
        <v>2</v>
      </c>
      <c r="JS6" s="739">
        <v>2</v>
      </c>
      <c r="JT6" s="748">
        <v>5.5</v>
      </c>
      <c r="JU6" s="746">
        <v>6</v>
      </c>
      <c r="JV6" s="736"/>
      <c r="JW6" s="725">
        <f t="shared" si="159"/>
        <v>5.8</v>
      </c>
      <c r="JX6" s="726">
        <f t="shared" si="160"/>
        <v>5.8</v>
      </c>
      <c r="JY6" s="727" t="str">
        <f t="shared" si="161"/>
        <v>5.8</v>
      </c>
      <c r="JZ6" s="728" t="str">
        <f t="shared" si="162"/>
        <v>C</v>
      </c>
      <c r="KA6" s="729">
        <f t="shared" si="163"/>
        <v>2</v>
      </c>
      <c r="KB6" s="729" t="str">
        <f t="shared" si="164"/>
        <v>2.0</v>
      </c>
      <c r="KC6" s="730">
        <v>2</v>
      </c>
      <c r="KD6" s="739">
        <v>2</v>
      </c>
      <c r="KE6" s="748">
        <v>7</v>
      </c>
      <c r="KF6" s="746">
        <v>7</v>
      </c>
      <c r="KG6" s="736"/>
      <c r="KH6" s="725">
        <f t="shared" si="165"/>
        <v>7</v>
      </c>
      <c r="KI6" s="726">
        <f t="shared" si="166"/>
        <v>7</v>
      </c>
      <c r="KJ6" s="727" t="str">
        <f t="shared" si="167"/>
        <v>7.0</v>
      </c>
      <c r="KK6" s="728" t="str">
        <f t="shared" si="168"/>
        <v>B</v>
      </c>
      <c r="KL6" s="729">
        <f t="shared" si="169"/>
        <v>3</v>
      </c>
      <c r="KM6" s="729" t="str">
        <f t="shared" si="170"/>
        <v>3.0</v>
      </c>
      <c r="KN6" s="730">
        <v>5</v>
      </c>
      <c r="KO6" s="739">
        <v>5</v>
      </c>
      <c r="KP6" s="742">
        <f t="shared" si="125"/>
        <v>24</v>
      </c>
      <c r="KQ6" s="734">
        <f t="shared" si="126"/>
        <v>1.8333333333333333</v>
      </c>
      <c r="KR6" s="735" t="str">
        <f t="shared" si="127"/>
        <v>1.83</v>
      </c>
    </row>
    <row r="7" spans="1:304" ht="18.75" x14ac:dyDescent="0.3">
      <c r="A7" s="163">
        <v>7</v>
      </c>
      <c r="B7" s="293" t="s">
        <v>459</v>
      </c>
      <c r="C7" s="294" t="s">
        <v>446</v>
      </c>
      <c r="D7" s="286" t="s">
        <v>25</v>
      </c>
      <c r="E7" s="287" t="s">
        <v>15</v>
      </c>
      <c r="F7" s="276"/>
      <c r="G7" s="288" t="s">
        <v>480</v>
      </c>
      <c r="H7" s="276" t="s">
        <v>23</v>
      </c>
      <c r="I7" s="276" t="s">
        <v>179</v>
      </c>
      <c r="J7" s="169">
        <v>8.1999999999999993</v>
      </c>
      <c r="K7" s="1" t="str">
        <f t="shared" si="0"/>
        <v>B+</v>
      </c>
      <c r="L7" s="2">
        <f t="shared" si="1"/>
        <v>3.5</v>
      </c>
      <c r="M7" s="170" t="str">
        <f t="shared" si="2"/>
        <v>3.5</v>
      </c>
      <c r="N7" s="197">
        <v>6.3</v>
      </c>
      <c r="O7" s="1" t="str">
        <f t="shared" si="3"/>
        <v>C</v>
      </c>
      <c r="P7" s="2">
        <f t="shared" si="4"/>
        <v>2</v>
      </c>
      <c r="Q7" s="172" t="str">
        <f t="shared" si="5"/>
        <v>2.0</v>
      </c>
      <c r="R7" s="192">
        <v>6.5</v>
      </c>
      <c r="S7" s="55">
        <v>5</v>
      </c>
      <c r="T7" s="55"/>
      <c r="U7" s="28">
        <f t="shared" si="6"/>
        <v>5.6</v>
      </c>
      <c r="V7" s="29">
        <f t="shared" si="7"/>
        <v>5.6</v>
      </c>
      <c r="W7" s="325" t="str">
        <f t="shared" si="8"/>
        <v>5.6</v>
      </c>
      <c r="X7" s="30" t="str">
        <f t="shared" si="9"/>
        <v>C</v>
      </c>
      <c r="Y7" s="31">
        <f t="shared" si="10"/>
        <v>2</v>
      </c>
      <c r="Z7" s="31" t="str">
        <f t="shared" si="11"/>
        <v>2.0</v>
      </c>
      <c r="AA7" s="42">
        <v>4</v>
      </c>
      <c r="AB7" s="43">
        <v>4</v>
      </c>
      <c r="AC7" s="431">
        <v>6.7</v>
      </c>
      <c r="AD7" s="448">
        <v>7</v>
      </c>
      <c r="AE7" s="157"/>
      <c r="AF7" s="225">
        <f t="shared" si="12"/>
        <v>6.9</v>
      </c>
      <c r="AG7" s="226">
        <f t="shared" si="13"/>
        <v>6.9</v>
      </c>
      <c r="AH7" s="342" t="str">
        <f t="shared" si="14"/>
        <v>6.9</v>
      </c>
      <c r="AI7" s="227" t="str">
        <f t="shared" si="15"/>
        <v>C+</v>
      </c>
      <c r="AJ7" s="226">
        <f t="shared" si="16"/>
        <v>2.5</v>
      </c>
      <c r="AK7" s="226" t="str">
        <f t="shared" si="17"/>
        <v>2.5</v>
      </c>
      <c r="AL7" s="157">
        <v>2</v>
      </c>
      <c r="AM7" s="43">
        <v>2</v>
      </c>
      <c r="AN7" s="180">
        <v>8.6999999999999993</v>
      </c>
      <c r="AO7" s="55">
        <v>6</v>
      </c>
      <c r="AP7" s="55"/>
      <c r="AQ7" s="28">
        <f t="shared" si="18"/>
        <v>7.1</v>
      </c>
      <c r="AR7" s="29">
        <f t="shared" si="19"/>
        <v>7.1</v>
      </c>
      <c r="AS7" s="325" t="str">
        <f t="shared" si="20"/>
        <v>7.1</v>
      </c>
      <c r="AT7" s="30" t="str">
        <f t="shared" si="21"/>
        <v>B</v>
      </c>
      <c r="AU7" s="31">
        <f t="shared" si="22"/>
        <v>3</v>
      </c>
      <c r="AV7" s="31" t="str">
        <f t="shared" si="23"/>
        <v>3.0</v>
      </c>
      <c r="AW7" s="42">
        <v>2</v>
      </c>
      <c r="AX7" s="43">
        <v>2</v>
      </c>
      <c r="AY7" s="188">
        <v>7</v>
      </c>
      <c r="AZ7" s="65">
        <v>4</v>
      </c>
      <c r="BA7" s="65"/>
      <c r="BB7" s="28">
        <f t="shared" si="24"/>
        <v>5.2</v>
      </c>
      <c r="BC7" s="29">
        <f t="shared" si="25"/>
        <v>5.2</v>
      </c>
      <c r="BD7" s="325" t="str">
        <f t="shared" si="26"/>
        <v>5.2</v>
      </c>
      <c r="BE7" s="30" t="str">
        <f t="shared" si="27"/>
        <v>D+</v>
      </c>
      <c r="BF7" s="31">
        <f t="shared" si="28"/>
        <v>1.5</v>
      </c>
      <c r="BG7" s="31" t="str">
        <f t="shared" si="29"/>
        <v>1.5</v>
      </c>
      <c r="BH7" s="42">
        <v>1</v>
      </c>
      <c r="BI7" s="43">
        <v>1</v>
      </c>
      <c r="BJ7" s="212">
        <v>5.2</v>
      </c>
      <c r="BK7" s="68">
        <v>4</v>
      </c>
      <c r="BL7" s="90"/>
      <c r="BM7" s="28">
        <f t="shared" si="30"/>
        <v>4.5</v>
      </c>
      <c r="BN7" s="29">
        <f t="shared" si="31"/>
        <v>4.5</v>
      </c>
      <c r="BO7" s="325" t="str">
        <f t="shared" si="32"/>
        <v>4.5</v>
      </c>
      <c r="BP7" s="30" t="str">
        <f t="shared" si="33"/>
        <v>D</v>
      </c>
      <c r="BQ7" s="31">
        <f t="shared" si="34"/>
        <v>1</v>
      </c>
      <c r="BR7" s="31" t="str">
        <f t="shared" si="35"/>
        <v>1.0</v>
      </c>
      <c r="BS7" s="42">
        <v>2</v>
      </c>
      <c r="BT7" s="43">
        <v>2</v>
      </c>
      <c r="BU7" s="146">
        <v>5.4</v>
      </c>
      <c r="BV7" s="93">
        <v>5</v>
      </c>
      <c r="BW7" s="93"/>
      <c r="BX7" s="28">
        <f t="shared" si="36"/>
        <v>5.2</v>
      </c>
      <c r="BY7" s="29">
        <f t="shared" si="37"/>
        <v>5.2</v>
      </c>
      <c r="BZ7" s="325" t="str">
        <f t="shared" si="38"/>
        <v>5.2</v>
      </c>
      <c r="CA7" s="30" t="str">
        <f t="shared" si="39"/>
        <v>D+</v>
      </c>
      <c r="CB7" s="31">
        <f t="shared" si="40"/>
        <v>1.5</v>
      </c>
      <c r="CC7" s="31" t="str">
        <f t="shared" si="41"/>
        <v>1.5</v>
      </c>
      <c r="CD7" s="42">
        <v>2</v>
      </c>
      <c r="CE7" s="43">
        <v>2</v>
      </c>
      <c r="CF7" s="48">
        <v>8.4</v>
      </c>
      <c r="CG7" s="93">
        <v>8</v>
      </c>
      <c r="CH7" s="70"/>
      <c r="CI7" s="225">
        <f t="shared" si="42"/>
        <v>8.1999999999999993</v>
      </c>
      <c r="CJ7" s="226">
        <f t="shared" si="43"/>
        <v>8.1999999999999993</v>
      </c>
      <c r="CK7" s="342" t="str">
        <f t="shared" si="44"/>
        <v>8.2</v>
      </c>
      <c r="CL7" s="227" t="str">
        <f t="shared" si="45"/>
        <v>B+</v>
      </c>
      <c r="CM7" s="226">
        <f t="shared" si="46"/>
        <v>3.5</v>
      </c>
      <c r="CN7" s="226" t="str">
        <f t="shared" si="47"/>
        <v>3.5</v>
      </c>
      <c r="CO7" s="157">
        <v>3</v>
      </c>
      <c r="CP7" s="43">
        <v>3</v>
      </c>
      <c r="CQ7" s="84">
        <f t="shared" si="48"/>
        <v>16</v>
      </c>
      <c r="CR7" s="87">
        <f t="shared" si="49"/>
        <v>2.25</v>
      </c>
      <c r="CS7" s="88" t="str">
        <f t="shared" si="50"/>
        <v>2.25</v>
      </c>
      <c r="CT7" s="64" t="str">
        <f t="shared" si="51"/>
        <v>Lên lớp</v>
      </c>
      <c r="CU7" s="128">
        <f t="shared" si="52"/>
        <v>16</v>
      </c>
      <c r="CV7" s="129">
        <f t="shared" si="53"/>
        <v>2.25</v>
      </c>
      <c r="CW7" s="64" t="str">
        <f t="shared" si="54"/>
        <v>Lên lớp</v>
      </c>
      <c r="CX7" s="153"/>
      <c r="CY7" s="192">
        <v>6.4</v>
      </c>
      <c r="CZ7" s="70">
        <v>5</v>
      </c>
      <c r="DA7" s="70"/>
      <c r="DB7" s="28">
        <f t="shared" si="55"/>
        <v>5.6</v>
      </c>
      <c r="DC7" s="29">
        <f t="shared" si="56"/>
        <v>5.6</v>
      </c>
      <c r="DD7" s="501" t="str">
        <f t="shared" si="57"/>
        <v>5.6</v>
      </c>
      <c r="DE7" s="30" t="str">
        <f t="shared" si="58"/>
        <v>C</v>
      </c>
      <c r="DF7" s="31">
        <f t="shared" si="59"/>
        <v>2</v>
      </c>
      <c r="DG7" s="31" t="str">
        <f t="shared" si="60"/>
        <v>2.0</v>
      </c>
      <c r="DH7" s="42">
        <v>3</v>
      </c>
      <c r="DI7" s="43">
        <v>3</v>
      </c>
      <c r="DJ7" s="214">
        <v>7</v>
      </c>
      <c r="DK7" s="73">
        <v>6</v>
      </c>
      <c r="DL7" s="73"/>
      <c r="DM7" s="28">
        <f t="shared" si="61"/>
        <v>6.4</v>
      </c>
      <c r="DN7" s="29">
        <f t="shared" si="62"/>
        <v>6.4</v>
      </c>
      <c r="DO7" s="501" t="str">
        <f t="shared" si="63"/>
        <v>6.4</v>
      </c>
      <c r="DP7" s="30" t="str">
        <f t="shared" si="64"/>
        <v>C</v>
      </c>
      <c r="DQ7" s="31">
        <f t="shared" si="65"/>
        <v>2</v>
      </c>
      <c r="DR7" s="31" t="str">
        <f t="shared" si="66"/>
        <v>2.0</v>
      </c>
      <c r="DS7" s="42">
        <v>2</v>
      </c>
      <c r="DT7" s="43">
        <v>2</v>
      </c>
      <c r="DU7" s="48">
        <v>5.8</v>
      </c>
      <c r="DV7" s="70">
        <v>6</v>
      </c>
      <c r="DW7" s="70"/>
      <c r="DX7" s="28">
        <f t="shared" si="67"/>
        <v>5.9</v>
      </c>
      <c r="DY7" s="29">
        <f t="shared" si="68"/>
        <v>5.9</v>
      </c>
      <c r="DZ7" s="501" t="str">
        <f t="shared" si="69"/>
        <v>5.9</v>
      </c>
      <c r="EA7" s="30" t="str">
        <f t="shared" si="70"/>
        <v>C</v>
      </c>
      <c r="EB7" s="31">
        <f t="shared" si="71"/>
        <v>2</v>
      </c>
      <c r="EC7" s="31" t="str">
        <f t="shared" si="72"/>
        <v>2.0</v>
      </c>
      <c r="ED7" s="42">
        <v>2</v>
      </c>
      <c r="EE7" s="43">
        <v>2</v>
      </c>
      <c r="EF7" s="48">
        <v>7</v>
      </c>
      <c r="EG7" s="55">
        <v>6</v>
      </c>
      <c r="EH7" s="55"/>
      <c r="EI7" s="28">
        <f t="shared" si="73"/>
        <v>6.4</v>
      </c>
      <c r="EJ7" s="29">
        <f t="shared" si="74"/>
        <v>6.4</v>
      </c>
      <c r="EK7" s="501" t="str">
        <f t="shared" si="75"/>
        <v>6.4</v>
      </c>
      <c r="EL7" s="30" t="str">
        <f t="shared" si="76"/>
        <v>C</v>
      </c>
      <c r="EM7" s="31">
        <f t="shared" si="77"/>
        <v>2</v>
      </c>
      <c r="EN7" s="31" t="str">
        <f t="shared" si="78"/>
        <v>2.0</v>
      </c>
      <c r="EO7" s="42">
        <v>1</v>
      </c>
      <c r="EP7" s="43">
        <v>1</v>
      </c>
      <c r="EQ7" s="48">
        <v>7.8</v>
      </c>
      <c r="ER7" s="70">
        <v>4</v>
      </c>
      <c r="ES7" s="70"/>
      <c r="ET7" s="28">
        <f t="shared" si="79"/>
        <v>5.5</v>
      </c>
      <c r="EU7" s="29">
        <f t="shared" si="80"/>
        <v>5.5</v>
      </c>
      <c r="EV7" s="501" t="str">
        <f t="shared" si="81"/>
        <v>5.5</v>
      </c>
      <c r="EW7" s="30" t="str">
        <f t="shared" si="82"/>
        <v>C</v>
      </c>
      <c r="EX7" s="31">
        <f t="shared" si="83"/>
        <v>2</v>
      </c>
      <c r="EY7" s="31" t="str">
        <f t="shared" si="84"/>
        <v>2.0</v>
      </c>
      <c r="EZ7" s="42">
        <v>2</v>
      </c>
      <c r="FA7" s="43">
        <v>2</v>
      </c>
      <c r="FB7" s="48">
        <v>6.2</v>
      </c>
      <c r="FC7" s="70">
        <v>4</v>
      </c>
      <c r="FD7" s="602"/>
      <c r="FE7" s="28">
        <f t="shared" si="85"/>
        <v>4.9000000000000004</v>
      </c>
      <c r="FF7" s="29">
        <f t="shared" si="86"/>
        <v>4.9000000000000004</v>
      </c>
      <c r="FG7" s="501" t="str">
        <f t="shared" si="87"/>
        <v>4.9</v>
      </c>
      <c r="FH7" s="30" t="str">
        <f t="shared" si="88"/>
        <v>D</v>
      </c>
      <c r="FI7" s="31">
        <f t="shared" si="89"/>
        <v>1</v>
      </c>
      <c r="FJ7" s="31" t="str">
        <f t="shared" si="90"/>
        <v>1.0</v>
      </c>
      <c r="FK7" s="42">
        <v>2</v>
      </c>
      <c r="FL7" s="43">
        <v>2</v>
      </c>
      <c r="FM7" s="48">
        <v>7.1</v>
      </c>
      <c r="FN7" s="70">
        <v>4</v>
      </c>
      <c r="FO7" s="70"/>
      <c r="FP7" s="28">
        <f t="shared" si="91"/>
        <v>5.2</v>
      </c>
      <c r="FQ7" s="29">
        <f t="shared" si="92"/>
        <v>5.2</v>
      </c>
      <c r="FR7" s="501" t="str">
        <f t="shared" si="93"/>
        <v>5.2</v>
      </c>
      <c r="FS7" s="30" t="str">
        <f t="shared" si="94"/>
        <v>D+</v>
      </c>
      <c r="FT7" s="31">
        <f t="shared" si="95"/>
        <v>1.5</v>
      </c>
      <c r="FU7" s="31" t="str">
        <f t="shared" si="96"/>
        <v>1.5</v>
      </c>
      <c r="FV7" s="42">
        <v>3</v>
      </c>
      <c r="FW7" s="43">
        <v>3</v>
      </c>
      <c r="FX7" s="192">
        <v>5.8</v>
      </c>
      <c r="FY7" s="70">
        <v>5</v>
      </c>
      <c r="FZ7" s="37"/>
      <c r="GA7" s="28">
        <f t="shared" si="97"/>
        <v>5.3</v>
      </c>
      <c r="GB7" s="29">
        <f t="shared" si="98"/>
        <v>5.3</v>
      </c>
      <c r="GC7" s="501" t="str">
        <f t="shared" si="99"/>
        <v>5.3</v>
      </c>
      <c r="GD7" s="30" t="str">
        <f t="shared" si="100"/>
        <v>D+</v>
      </c>
      <c r="GE7" s="31">
        <f t="shared" si="101"/>
        <v>1.5</v>
      </c>
      <c r="GF7" s="31" t="str">
        <f t="shared" si="102"/>
        <v>1.5</v>
      </c>
      <c r="GG7" s="42">
        <v>2</v>
      </c>
      <c r="GH7" s="43">
        <v>2</v>
      </c>
      <c r="GI7" s="694">
        <f t="shared" si="128"/>
        <v>17</v>
      </c>
      <c r="GJ7" s="695">
        <f t="shared" si="129"/>
        <v>1.7352941176470589</v>
      </c>
      <c r="GK7" s="696" t="str">
        <f t="shared" si="103"/>
        <v>1.74</v>
      </c>
      <c r="GL7" s="697" t="str">
        <f t="shared" si="104"/>
        <v>Lên lớp</v>
      </c>
      <c r="GM7" s="698">
        <f t="shared" si="130"/>
        <v>33</v>
      </c>
      <c r="GN7" s="695">
        <f t="shared" si="131"/>
        <v>1.9848484848484849</v>
      </c>
      <c r="GO7" s="696" t="str">
        <f t="shared" si="105"/>
        <v>1.98</v>
      </c>
      <c r="GP7" s="699">
        <f t="shared" si="132"/>
        <v>33</v>
      </c>
      <c r="GQ7" s="700">
        <f t="shared" si="133"/>
        <v>5.8909090909090907</v>
      </c>
      <c r="GR7" s="701">
        <f t="shared" si="134"/>
        <v>1.9848484848484849</v>
      </c>
      <c r="GS7" s="738" t="str">
        <f t="shared" si="106"/>
        <v>Lên lớp</v>
      </c>
      <c r="GT7" s="812"/>
      <c r="GU7" s="854">
        <v>7.8</v>
      </c>
      <c r="GV7" s="822">
        <v>6</v>
      </c>
      <c r="GW7" s="736"/>
      <c r="GX7" s="725">
        <f t="shared" si="107"/>
        <v>6.7</v>
      </c>
      <c r="GY7" s="726">
        <f t="shared" si="108"/>
        <v>6.7</v>
      </c>
      <c r="GZ7" s="727" t="str">
        <f t="shared" si="109"/>
        <v>6.7</v>
      </c>
      <c r="HA7" s="728" t="str">
        <f t="shared" si="110"/>
        <v>C+</v>
      </c>
      <c r="HB7" s="729">
        <f t="shared" si="111"/>
        <v>2.5</v>
      </c>
      <c r="HC7" s="729" t="str">
        <f t="shared" si="112"/>
        <v>2.5</v>
      </c>
      <c r="HD7" s="730">
        <v>2</v>
      </c>
      <c r="HE7" s="739">
        <v>2</v>
      </c>
      <c r="HF7" s="829">
        <v>5.7</v>
      </c>
      <c r="HG7" s="837">
        <v>6</v>
      </c>
      <c r="HH7" s="736"/>
      <c r="HI7" s="827">
        <f t="shared" si="113"/>
        <v>5.9</v>
      </c>
      <c r="HJ7" s="839">
        <f t="shared" si="114"/>
        <v>5.9</v>
      </c>
      <c r="HK7" s="845" t="str">
        <f t="shared" si="115"/>
        <v>5.9</v>
      </c>
      <c r="HL7" s="841" t="str">
        <f t="shared" si="116"/>
        <v>C</v>
      </c>
      <c r="HM7" s="842">
        <f t="shared" si="117"/>
        <v>2</v>
      </c>
      <c r="HN7" s="842" t="str">
        <f t="shared" si="118"/>
        <v>2.0</v>
      </c>
      <c r="HO7" s="846">
        <v>3</v>
      </c>
      <c r="HP7" s="844">
        <v>3</v>
      </c>
      <c r="HQ7" s="819">
        <v>7</v>
      </c>
      <c r="HR7" s="853">
        <v>3</v>
      </c>
      <c r="HS7" s="736"/>
      <c r="HT7" s="725">
        <f t="shared" si="135"/>
        <v>4.5999999999999996</v>
      </c>
      <c r="HU7" s="726">
        <f t="shared" si="136"/>
        <v>4.5999999999999996</v>
      </c>
      <c r="HV7" s="727" t="str">
        <f t="shared" si="137"/>
        <v>4.6</v>
      </c>
      <c r="HW7" s="728" t="str">
        <f t="shared" si="138"/>
        <v>D</v>
      </c>
      <c r="HX7" s="729">
        <f t="shared" si="139"/>
        <v>1</v>
      </c>
      <c r="HY7" s="729" t="str">
        <f t="shared" si="140"/>
        <v>1.0</v>
      </c>
      <c r="HZ7" s="730">
        <v>2</v>
      </c>
      <c r="IA7" s="739">
        <v>2</v>
      </c>
      <c r="IB7" s="819">
        <v>5.9</v>
      </c>
      <c r="IC7" s="822">
        <v>8</v>
      </c>
      <c r="ID7" s="736"/>
      <c r="IE7" s="28">
        <f t="shared" si="119"/>
        <v>7.2</v>
      </c>
      <c r="IF7" s="29">
        <f t="shared" si="120"/>
        <v>7.2</v>
      </c>
      <c r="IG7" s="501" t="str">
        <f t="shared" si="121"/>
        <v>7.2</v>
      </c>
      <c r="IH7" s="30" t="str">
        <f t="shared" si="122"/>
        <v>B</v>
      </c>
      <c r="II7" s="31">
        <f t="shared" si="123"/>
        <v>3</v>
      </c>
      <c r="IJ7" s="31" t="str">
        <f t="shared" si="124"/>
        <v>3.0</v>
      </c>
      <c r="IK7" s="42">
        <v>3</v>
      </c>
      <c r="IL7" s="43">
        <v>3</v>
      </c>
      <c r="IM7" s="748">
        <v>6.5</v>
      </c>
      <c r="IN7" s="853">
        <v>5</v>
      </c>
      <c r="IO7" s="736"/>
      <c r="IP7" s="28">
        <f t="shared" si="141"/>
        <v>5.6</v>
      </c>
      <c r="IQ7" s="29">
        <f t="shared" si="142"/>
        <v>5.6</v>
      </c>
      <c r="IR7" s="501" t="str">
        <f t="shared" si="143"/>
        <v>5.6</v>
      </c>
      <c r="IS7" s="30" t="str">
        <f t="shared" si="144"/>
        <v>C</v>
      </c>
      <c r="IT7" s="31">
        <f t="shared" si="145"/>
        <v>2</v>
      </c>
      <c r="IU7" s="31" t="str">
        <f t="shared" si="146"/>
        <v>2.0</v>
      </c>
      <c r="IV7" s="42">
        <v>3</v>
      </c>
      <c r="IW7" s="43">
        <v>3</v>
      </c>
      <c r="IX7" s="748">
        <v>6.4</v>
      </c>
      <c r="IY7" s="853">
        <v>6</v>
      </c>
      <c r="IZ7" s="736"/>
      <c r="JA7" s="725">
        <f t="shared" si="147"/>
        <v>6.2</v>
      </c>
      <c r="JB7" s="726">
        <f t="shared" si="148"/>
        <v>6.2</v>
      </c>
      <c r="JC7" s="727" t="str">
        <f t="shared" si="149"/>
        <v>6.2</v>
      </c>
      <c r="JD7" s="728" t="str">
        <f t="shared" si="150"/>
        <v>C</v>
      </c>
      <c r="JE7" s="729">
        <f t="shared" si="151"/>
        <v>2</v>
      </c>
      <c r="JF7" s="729" t="str">
        <f t="shared" si="152"/>
        <v>2.0</v>
      </c>
      <c r="JG7" s="730">
        <v>2</v>
      </c>
      <c r="JH7" s="739">
        <v>2</v>
      </c>
      <c r="JI7" s="748">
        <v>8.5</v>
      </c>
      <c r="JJ7" s="746">
        <v>8</v>
      </c>
      <c r="JK7" s="747"/>
      <c r="JL7" s="725">
        <f t="shared" si="153"/>
        <v>8.1999999999999993</v>
      </c>
      <c r="JM7" s="726">
        <f t="shared" si="154"/>
        <v>8.1999999999999993</v>
      </c>
      <c r="JN7" s="727" t="str">
        <f t="shared" si="155"/>
        <v>8.2</v>
      </c>
      <c r="JO7" s="728" t="str">
        <f t="shared" si="156"/>
        <v>B+</v>
      </c>
      <c r="JP7" s="729">
        <f t="shared" si="157"/>
        <v>3.5</v>
      </c>
      <c r="JQ7" s="729" t="str">
        <f t="shared" si="158"/>
        <v>3.5</v>
      </c>
      <c r="JR7" s="730">
        <v>2</v>
      </c>
      <c r="JS7" s="739">
        <v>2</v>
      </c>
      <c r="JT7" s="748">
        <v>7.5</v>
      </c>
      <c r="JU7" s="746">
        <v>7</v>
      </c>
      <c r="JV7" s="736"/>
      <c r="JW7" s="725">
        <f t="shared" si="159"/>
        <v>7.2</v>
      </c>
      <c r="JX7" s="726">
        <f t="shared" si="160"/>
        <v>7.2</v>
      </c>
      <c r="JY7" s="727" t="str">
        <f t="shared" si="161"/>
        <v>7.2</v>
      </c>
      <c r="JZ7" s="728" t="str">
        <f t="shared" si="162"/>
        <v>B</v>
      </c>
      <c r="KA7" s="729">
        <f t="shared" si="163"/>
        <v>3</v>
      </c>
      <c r="KB7" s="729" t="str">
        <f t="shared" si="164"/>
        <v>3.0</v>
      </c>
      <c r="KC7" s="730">
        <v>2</v>
      </c>
      <c r="KD7" s="739">
        <v>2</v>
      </c>
      <c r="KE7" s="748">
        <v>8</v>
      </c>
      <c r="KF7" s="746">
        <v>9</v>
      </c>
      <c r="KG7" s="736"/>
      <c r="KH7" s="725">
        <f t="shared" si="165"/>
        <v>8.6</v>
      </c>
      <c r="KI7" s="726">
        <f t="shared" si="166"/>
        <v>8.6</v>
      </c>
      <c r="KJ7" s="727" t="str">
        <f t="shared" si="167"/>
        <v>8.6</v>
      </c>
      <c r="KK7" s="728" t="str">
        <f t="shared" si="168"/>
        <v>A</v>
      </c>
      <c r="KL7" s="729">
        <f t="shared" si="169"/>
        <v>4</v>
      </c>
      <c r="KM7" s="729" t="str">
        <f t="shared" si="170"/>
        <v>4.0</v>
      </c>
      <c r="KN7" s="730">
        <v>5</v>
      </c>
      <c r="KO7" s="739">
        <v>5</v>
      </c>
      <c r="KP7" s="742">
        <f t="shared" si="125"/>
        <v>24</v>
      </c>
      <c r="KQ7" s="734">
        <f t="shared" si="126"/>
        <v>2.7083333333333335</v>
      </c>
      <c r="KR7" s="735" t="str">
        <f t="shared" si="127"/>
        <v>2.71</v>
      </c>
    </row>
    <row r="8" spans="1:304" ht="18.75" x14ac:dyDescent="0.3">
      <c r="A8" s="163">
        <v>9</v>
      </c>
      <c r="B8" s="293" t="s">
        <v>459</v>
      </c>
      <c r="C8" s="294" t="s">
        <v>447</v>
      </c>
      <c r="D8" s="286" t="s">
        <v>44</v>
      </c>
      <c r="E8" s="287" t="s">
        <v>62</v>
      </c>
      <c r="F8" s="276"/>
      <c r="G8" s="288" t="s">
        <v>481</v>
      </c>
      <c r="H8" s="276" t="s">
        <v>169</v>
      </c>
      <c r="I8" s="276" t="s">
        <v>179</v>
      </c>
      <c r="J8" s="169">
        <v>6.8</v>
      </c>
      <c r="K8" s="1" t="str">
        <f t="shared" si="0"/>
        <v>C+</v>
      </c>
      <c r="L8" s="2">
        <f t="shared" si="1"/>
        <v>2.5</v>
      </c>
      <c r="M8" s="170" t="str">
        <f t="shared" si="2"/>
        <v>2.5</v>
      </c>
      <c r="N8" s="197">
        <v>8.6999999999999993</v>
      </c>
      <c r="O8" s="1" t="str">
        <f t="shared" si="3"/>
        <v>A</v>
      </c>
      <c r="P8" s="2">
        <f t="shared" si="4"/>
        <v>4</v>
      </c>
      <c r="Q8" s="172" t="str">
        <f t="shared" si="5"/>
        <v>4.0</v>
      </c>
      <c r="R8" s="192">
        <v>8.5</v>
      </c>
      <c r="S8" s="55">
        <v>6</v>
      </c>
      <c r="T8" s="55"/>
      <c r="U8" s="28">
        <f t="shared" si="6"/>
        <v>7</v>
      </c>
      <c r="V8" s="29">
        <f t="shared" si="7"/>
        <v>7</v>
      </c>
      <c r="W8" s="325" t="str">
        <f t="shared" si="8"/>
        <v>7.0</v>
      </c>
      <c r="X8" s="30" t="str">
        <f t="shared" si="9"/>
        <v>B</v>
      </c>
      <c r="Y8" s="31">
        <f t="shared" si="10"/>
        <v>3</v>
      </c>
      <c r="Z8" s="31" t="str">
        <f t="shared" si="11"/>
        <v>3.0</v>
      </c>
      <c r="AA8" s="42">
        <v>4</v>
      </c>
      <c r="AB8" s="43">
        <v>4</v>
      </c>
      <c r="AC8" s="431">
        <v>7.3</v>
      </c>
      <c r="AD8" s="448">
        <v>9</v>
      </c>
      <c r="AE8" s="157"/>
      <c r="AF8" s="225">
        <f t="shared" si="12"/>
        <v>8.3000000000000007</v>
      </c>
      <c r="AG8" s="226">
        <f t="shared" si="13"/>
        <v>8.3000000000000007</v>
      </c>
      <c r="AH8" s="342" t="str">
        <f t="shared" si="14"/>
        <v>8.3</v>
      </c>
      <c r="AI8" s="227" t="str">
        <f t="shared" si="15"/>
        <v>B+</v>
      </c>
      <c r="AJ8" s="226">
        <f t="shared" si="16"/>
        <v>3.5</v>
      </c>
      <c r="AK8" s="226" t="str">
        <f t="shared" si="17"/>
        <v>3.5</v>
      </c>
      <c r="AL8" s="157">
        <v>2</v>
      </c>
      <c r="AM8" s="43">
        <v>2</v>
      </c>
      <c r="AN8" s="180">
        <v>9</v>
      </c>
      <c r="AO8" s="55">
        <v>9</v>
      </c>
      <c r="AP8" s="55"/>
      <c r="AQ8" s="28">
        <f t="shared" si="18"/>
        <v>9</v>
      </c>
      <c r="AR8" s="29">
        <f t="shared" si="19"/>
        <v>9</v>
      </c>
      <c r="AS8" s="325" t="str">
        <f t="shared" si="20"/>
        <v>9.0</v>
      </c>
      <c r="AT8" s="30" t="str">
        <f t="shared" si="21"/>
        <v>A</v>
      </c>
      <c r="AU8" s="31">
        <f t="shared" si="22"/>
        <v>4</v>
      </c>
      <c r="AV8" s="31" t="str">
        <f t="shared" si="23"/>
        <v>4.0</v>
      </c>
      <c r="AW8" s="42">
        <v>2</v>
      </c>
      <c r="AX8" s="43">
        <v>2</v>
      </c>
      <c r="AY8" s="188">
        <v>7.7</v>
      </c>
      <c r="AZ8" s="65">
        <v>8</v>
      </c>
      <c r="BA8" s="65"/>
      <c r="BB8" s="28">
        <f t="shared" si="24"/>
        <v>7.9</v>
      </c>
      <c r="BC8" s="29">
        <f t="shared" si="25"/>
        <v>7.9</v>
      </c>
      <c r="BD8" s="325" t="str">
        <f t="shared" si="26"/>
        <v>7.9</v>
      </c>
      <c r="BE8" s="30" t="str">
        <f t="shared" si="27"/>
        <v>B</v>
      </c>
      <c r="BF8" s="31">
        <f t="shared" si="28"/>
        <v>3</v>
      </c>
      <c r="BG8" s="31" t="str">
        <f t="shared" si="29"/>
        <v>3.0</v>
      </c>
      <c r="BH8" s="42">
        <v>1</v>
      </c>
      <c r="BI8" s="43">
        <v>1</v>
      </c>
      <c r="BJ8" s="188">
        <v>9.6</v>
      </c>
      <c r="BK8" s="68">
        <v>7</v>
      </c>
      <c r="BL8" s="68"/>
      <c r="BM8" s="28">
        <f t="shared" si="30"/>
        <v>8</v>
      </c>
      <c r="BN8" s="29">
        <f t="shared" si="31"/>
        <v>8</v>
      </c>
      <c r="BO8" s="325" t="str">
        <f t="shared" si="32"/>
        <v>8.0</v>
      </c>
      <c r="BP8" s="30" t="str">
        <f t="shared" si="33"/>
        <v>B+</v>
      </c>
      <c r="BQ8" s="31">
        <f t="shared" si="34"/>
        <v>3.5</v>
      </c>
      <c r="BR8" s="31" t="str">
        <f t="shared" si="35"/>
        <v>3.5</v>
      </c>
      <c r="BS8" s="42">
        <v>2</v>
      </c>
      <c r="BT8" s="43">
        <v>2</v>
      </c>
      <c r="BU8" s="146">
        <v>9.1999999999999993</v>
      </c>
      <c r="BV8" s="93">
        <v>9</v>
      </c>
      <c r="BW8" s="93"/>
      <c r="BX8" s="28">
        <f t="shared" si="36"/>
        <v>9.1</v>
      </c>
      <c r="BY8" s="29">
        <f t="shared" si="37"/>
        <v>9.1</v>
      </c>
      <c r="BZ8" s="325" t="str">
        <f t="shared" si="38"/>
        <v>9.1</v>
      </c>
      <c r="CA8" s="30" t="str">
        <f t="shared" si="39"/>
        <v>A</v>
      </c>
      <c r="CB8" s="31">
        <f t="shared" si="40"/>
        <v>4</v>
      </c>
      <c r="CC8" s="31" t="str">
        <f t="shared" si="41"/>
        <v>4.0</v>
      </c>
      <c r="CD8" s="42">
        <v>2</v>
      </c>
      <c r="CE8" s="43">
        <v>2</v>
      </c>
      <c r="CF8" s="48">
        <v>8.4</v>
      </c>
      <c r="CG8" s="70">
        <v>8</v>
      </c>
      <c r="CH8" s="70"/>
      <c r="CI8" s="225">
        <f t="shared" si="42"/>
        <v>8.1999999999999993</v>
      </c>
      <c r="CJ8" s="226">
        <f t="shared" si="43"/>
        <v>8.1999999999999993</v>
      </c>
      <c r="CK8" s="342" t="str">
        <f t="shared" si="44"/>
        <v>8.2</v>
      </c>
      <c r="CL8" s="227" t="str">
        <f t="shared" si="45"/>
        <v>B+</v>
      </c>
      <c r="CM8" s="226">
        <f t="shared" si="46"/>
        <v>3.5</v>
      </c>
      <c r="CN8" s="226" t="str">
        <f t="shared" si="47"/>
        <v>3.5</v>
      </c>
      <c r="CO8" s="157">
        <v>3</v>
      </c>
      <c r="CP8" s="43">
        <v>3</v>
      </c>
      <c r="CQ8" s="84">
        <f t="shared" si="48"/>
        <v>16</v>
      </c>
      <c r="CR8" s="87">
        <f t="shared" si="49"/>
        <v>3.46875</v>
      </c>
      <c r="CS8" s="88" t="str">
        <f t="shared" si="50"/>
        <v>3.47</v>
      </c>
      <c r="CT8" s="64" t="str">
        <f t="shared" si="51"/>
        <v>Lên lớp</v>
      </c>
      <c r="CU8" s="128">
        <f t="shared" si="52"/>
        <v>16</v>
      </c>
      <c r="CV8" s="129">
        <f t="shared" si="53"/>
        <v>3.46875</v>
      </c>
      <c r="CW8" s="64" t="str">
        <f t="shared" si="54"/>
        <v>Lên lớp</v>
      </c>
      <c r="CX8" s="153"/>
      <c r="CY8" s="192">
        <v>7.6</v>
      </c>
      <c r="CZ8" s="70">
        <v>7</v>
      </c>
      <c r="DA8" s="70"/>
      <c r="DB8" s="28">
        <f t="shared" si="55"/>
        <v>7.2</v>
      </c>
      <c r="DC8" s="29">
        <f t="shared" si="56"/>
        <v>7.2</v>
      </c>
      <c r="DD8" s="501" t="str">
        <f t="shared" si="57"/>
        <v>7.2</v>
      </c>
      <c r="DE8" s="30" t="str">
        <f t="shared" si="58"/>
        <v>B</v>
      </c>
      <c r="DF8" s="31">
        <f t="shared" si="59"/>
        <v>3</v>
      </c>
      <c r="DG8" s="31" t="str">
        <f t="shared" si="60"/>
        <v>3.0</v>
      </c>
      <c r="DH8" s="42">
        <v>3</v>
      </c>
      <c r="DI8" s="43">
        <v>3</v>
      </c>
      <c r="DJ8" s="214">
        <v>7.7</v>
      </c>
      <c r="DK8" s="73">
        <v>8</v>
      </c>
      <c r="DL8" s="73"/>
      <c r="DM8" s="28">
        <f t="shared" si="61"/>
        <v>7.9</v>
      </c>
      <c r="DN8" s="29">
        <f t="shared" si="62"/>
        <v>7.9</v>
      </c>
      <c r="DO8" s="501" t="str">
        <f t="shared" si="63"/>
        <v>7.9</v>
      </c>
      <c r="DP8" s="30" t="str">
        <f t="shared" si="64"/>
        <v>B</v>
      </c>
      <c r="DQ8" s="31">
        <f t="shared" si="65"/>
        <v>3</v>
      </c>
      <c r="DR8" s="31" t="str">
        <f t="shared" si="66"/>
        <v>3.0</v>
      </c>
      <c r="DS8" s="42">
        <v>2</v>
      </c>
      <c r="DT8" s="43">
        <v>2</v>
      </c>
      <c r="DU8" s="48">
        <v>7.8</v>
      </c>
      <c r="DV8" s="70">
        <v>8</v>
      </c>
      <c r="DW8" s="70"/>
      <c r="DX8" s="28">
        <f t="shared" si="67"/>
        <v>7.9</v>
      </c>
      <c r="DY8" s="29">
        <f t="shared" si="68"/>
        <v>7.9</v>
      </c>
      <c r="DZ8" s="501" t="str">
        <f t="shared" si="69"/>
        <v>7.9</v>
      </c>
      <c r="EA8" s="30" t="str">
        <f t="shared" si="70"/>
        <v>B</v>
      </c>
      <c r="EB8" s="31">
        <f t="shared" si="71"/>
        <v>3</v>
      </c>
      <c r="EC8" s="31" t="str">
        <f t="shared" si="72"/>
        <v>3.0</v>
      </c>
      <c r="ED8" s="42">
        <v>2</v>
      </c>
      <c r="EE8" s="43">
        <v>2</v>
      </c>
      <c r="EF8" s="48">
        <v>9.1999999999999993</v>
      </c>
      <c r="EG8" s="55">
        <v>9</v>
      </c>
      <c r="EH8" s="55"/>
      <c r="EI8" s="28">
        <f t="shared" si="73"/>
        <v>9.1</v>
      </c>
      <c r="EJ8" s="29">
        <f t="shared" si="74"/>
        <v>9.1</v>
      </c>
      <c r="EK8" s="501" t="str">
        <f t="shared" si="75"/>
        <v>9.1</v>
      </c>
      <c r="EL8" s="30" t="str">
        <f t="shared" si="76"/>
        <v>A</v>
      </c>
      <c r="EM8" s="31">
        <f t="shared" si="77"/>
        <v>4</v>
      </c>
      <c r="EN8" s="31" t="str">
        <f t="shared" si="78"/>
        <v>4.0</v>
      </c>
      <c r="EO8" s="42">
        <v>1</v>
      </c>
      <c r="EP8" s="43">
        <v>1</v>
      </c>
      <c r="EQ8" s="48">
        <v>9</v>
      </c>
      <c r="ER8" s="70">
        <v>8</v>
      </c>
      <c r="ES8" s="70"/>
      <c r="ET8" s="28">
        <f t="shared" si="79"/>
        <v>8.4</v>
      </c>
      <c r="EU8" s="29">
        <f t="shared" si="80"/>
        <v>8.4</v>
      </c>
      <c r="EV8" s="501" t="str">
        <f t="shared" si="81"/>
        <v>8.4</v>
      </c>
      <c r="EW8" s="30" t="str">
        <f t="shared" si="82"/>
        <v>B+</v>
      </c>
      <c r="EX8" s="31">
        <f t="shared" si="83"/>
        <v>3.5</v>
      </c>
      <c r="EY8" s="31" t="str">
        <f t="shared" si="84"/>
        <v>3.5</v>
      </c>
      <c r="EZ8" s="42">
        <v>2</v>
      </c>
      <c r="FA8" s="43">
        <v>2</v>
      </c>
      <c r="FB8" s="48">
        <v>7.8</v>
      </c>
      <c r="FC8" s="70">
        <v>8</v>
      </c>
      <c r="FD8" s="602"/>
      <c r="FE8" s="28">
        <f t="shared" si="85"/>
        <v>7.9</v>
      </c>
      <c r="FF8" s="29">
        <f t="shared" si="86"/>
        <v>7.9</v>
      </c>
      <c r="FG8" s="501" t="str">
        <f t="shared" si="87"/>
        <v>7.9</v>
      </c>
      <c r="FH8" s="30" t="str">
        <f t="shared" si="88"/>
        <v>B</v>
      </c>
      <c r="FI8" s="31">
        <f t="shared" si="89"/>
        <v>3</v>
      </c>
      <c r="FJ8" s="31" t="str">
        <f t="shared" si="90"/>
        <v>3.0</v>
      </c>
      <c r="FK8" s="42">
        <v>2</v>
      </c>
      <c r="FL8" s="43">
        <v>2</v>
      </c>
      <c r="FM8" s="48">
        <v>8.6</v>
      </c>
      <c r="FN8" s="70">
        <v>7</v>
      </c>
      <c r="FO8" s="70"/>
      <c r="FP8" s="28">
        <f t="shared" si="91"/>
        <v>7.6</v>
      </c>
      <c r="FQ8" s="29">
        <f t="shared" si="92"/>
        <v>7.6</v>
      </c>
      <c r="FR8" s="501" t="str">
        <f t="shared" si="93"/>
        <v>7.6</v>
      </c>
      <c r="FS8" s="30" t="str">
        <f t="shared" si="94"/>
        <v>B</v>
      </c>
      <c r="FT8" s="31">
        <f t="shared" si="95"/>
        <v>3</v>
      </c>
      <c r="FU8" s="31" t="str">
        <f t="shared" si="96"/>
        <v>3.0</v>
      </c>
      <c r="FV8" s="42">
        <v>3</v>
      </c>
      <c r="FW8" s="43">
        <v>3</v>
      </c>
      <c r="FX8" s="192">
        <v>8.6</v>
      </c>
      <c r="FY8" s="70">
        <v>9</v>
      </c>
      <c r="FZ8" s="37"/>
      <c r="GA8" s="28">
        <f t="shared" si="97"/>
        <v>8.8000000000000007</v>
      </c>
      <c r="GB8" s="29">
        <f t="shared" si="98"/>
        <v>8.8000000000000007</v>
      </c>
      <c r="GC8" s="501" t="str">
        <f t="shared" si="99"/>
        <v>8.8</v>
      </c>
      <c r="GD8" s="30" t="str">
        <f t="shared" si="100"/>
        <v>A</v>
      </c>
      <c r="GE8" s="31">
        <f t="shared" si="101"/>
        <v>4</v>
      </c>
      <c r="GF8" s="31" t="str">
        <f t="shared" si="102"/>
        <v>4.0</v>
      </c>
      <c r="GG8" s="42">
        <v>2</v>
      </c>
      <c r="GH8" s="43">
        <v>2</v>
      </c>
      <c r="GI8" s="694">
        <f t="shared" si="128"/>
        <v>17</v>
      </c>
      <c r="GJ8" s="695">
        <f t="shared" si="129"/>
        <v>3.2352941176470589</v>
      </c>
      <c r="GK8" s="696" t="str">
        <f t="shared" si="103"/>
        <v>3.24</v>
      </c>
      <c r="GL8" s="697" t="str">
        <f t="shared" si="104"/>
        <v>Lên lớp</v>
      </c>
      <c r="GM8" s="698">
        <f t="shared" si="130"/>
        <v>33</v>
      </c>
      <c r="GN8" s="695">
        <f t="shared" si="131"/>
        <v>3.3484848484848486</v>
      </c>
      <c r="GO8" s="696" t="str">
        <f t="shared" si="105"/>
        <v>3.35</v>
      </c>
      <c r="GP8" s="699">
        <f t="shared" si="132"/>
        <v>33</v>
      </c>
      <c r="GQ8" s="700">
        <f t="shared" si="133"/>
        <v>8.0181818181818176</v>
      </c>
      <c r="GR8" s="701">
        <f t="shared" si="134"/>
        <v>3.3484848484848486</v>
      </c>
      <c r="GS8" s="738" t="str">
        <f t="shared" si="106"/>
        <v>Lên lớp</v>
      </c>
      <c r="GT8" s="812"/>
      <c r="GU8" s="854">
        <v>8.4</v>
      </c>
      <c r="GV8" s="822">
        <v>8</v>
      </c>
      <c r="GW8" s="736"/>
      <c r="GX8" s="725">
        <f t="shared" si="107"/>
        <v>8.1999999999999993</v>
      </c>
      <c r="GY8" s="726">
        <f t="shared" si="108"/>
        <v>8.1999999999999993</v>
      </c>
      <c r="GZ8" s="727" t="str">
        <f t="shared" si="109"/>
        <v>8.2</v>
      </c>
      <c r="HA8" s="728" t="str">
        <f t="shared" si="110"/>
        <v>B+</v>
      </c>
      <c r="HB8" s="729">
        <f t="shared" si="111"/>
        <v>3.5</v>
      </c>
      <c r="HC8" s="729" t="str">
        <f t="shared" si="112"/>
        <v>3.5</v>
      </c>
      <c r="HD8" s="730">
        <v>2</v>
      </c>
      <c r="HE8" s="739">
        <v>2</v>
      </c>
      <c r="HF8" s="829">
        <v>8.3000000000000007</v>
      </c>
      <c r="HG8" s="837">
        <v>8</v>
      </c>
      <c r="HH8" s="736"/>
      <c r="HI8" s="827">
        <f t="shared" si="113"/>
        <v>8.1</v>
      </c>
      <c r="HJ8" s="839">
        <f t="shared" si="114"/>
        <v>8.1</v>
      </c>
      <c r="HK8" s="845" t="str">
        <f t="shared" si="115"/>
        <v>8.1</v>
      </c>
      <c r="HL8" s="841" t="str">
        <f t="shared" si="116"/>
        <v>B+</v>
      </c>
      <c r="HM8" s="842">
        <f t="shared" si="117"/>
        <v>3.5</v>
      </c>
      <c r="HN8" s="842" t="str">
        <f t="shared" si="118"/>
        <v>3.5</v>
      </c>
      <c r="HO8" s="846">
        <v>3</v>
      </c>
      <c r="HP8" s="844">
        <v>3</v>
      </c>
      <c r="HQ8" s="819">
        <v>9</v>
      </c>
      <c r="HR8" s="853">
        <v>9</v>
      </c>
      <c r="HS8" s="736"/>
      <c r="HT8" s="725">
        <f t="shared" si="135"/>
        <v>9</v>
      </c>
      <c r="HU8" s="726">
        <f t="shared" si="136"/>
        <v>9</v>
      </c>
      <c r="HV8" s="727" t="str">
        <f t="shared" si="137"/>
        <v>9.0</v>
      </c>
      <c r="HW8" s="728" t="str">
        <f t="shared" si="138"/>
        <v>A</v>
      </c>
      <c r="HX8" s="729">
        <f t="shared" si="139"/>
        <v>4</v>
      </c>
      <c r="HY8" s="729" t="str">
        <f t="shared" si="140"/>
        <v>4.0</v>
      </c>
      <c r="HZ8" s="730">
        <v>2</v>
      </c>
      <c r="IA8" s="739">
        <v>2</v>
      </c>
      <c r="IB8" s="819">
        <v>8.4</v>
      </c>
      <c r="IC8" s="822">
        <v>8</v>
      </c>
      <c r="ID8" s="736"/>
      <c r="IE8" s="28">
        <f t="shared" si="119"/>
        <v>8.1999999999999993</v>
      </c>
      <c r="IF8" s="29">
        <f t="shared" si="120"/>
        <v>8.1999999999999993</v>
      </c>
      <c r="IG8" s="501" t="str">
        <f t="shared" si="121"/>
        <v>8.2</v>
      </c>
      <c r="IH8" s="30" t="str">
        <f t="shared" si="122"/>
        <v>B+</v>
      </c>
      <c r="II8" s="31">
        <f t="shared" si="123"/>
        <v>3.5</v>
      </c>
      <c r="IJ8" s="31" t="str">
        <f t="shared" si="124"/>
        <v>3.5</v>
      </c>
      <c r="IK8" s="42">
        <v>3</v>
      </c>
      <c r="IL8" s="43">
        <v>3</v>
      </c>
      <c r="IM8" s="748">
        <v>7.7</v>
      </c>
      <c r="IN8" s="853">
        <v>6</v>
      </c>
      <c r="IO8" s="736"/>
      <c r="IP8" s="28">
        <f t="shared" si="141"/>
        <v>6.7</v>
      </c>
      <c r="IQ8" s="29">
        <f t="shared" si="142"/>
        <v>6.7</v>
      </c>
      <c r="IR8" s="501" t="str">
        <f t="shared" si="143"/>
        <v>6.7</v>
      </c>
      <c r="IS8" s="30" t="str">
        <f t="shared" si="144"/>
        <v>C+</v>
      </c>
      <c r="IT8" s="31">
        <f t="shared" si="145"/>
        <v>2.5</v>
      </c>
      <c r="IU8" s="31" t="str">
        <f t="shared" si="146"/>
        <v>2.5</v>
      </c>
      <c r="IV8" s="42">
        <v>3</v>
      </c>
      <c r="IW8" s="43">
        <v>3</v>
      </c>
      <c r="IX8" s="748">
        <v>7.6</v>
      </c>
      <c r="IY8" s="853">
        <v>8</v>
      </c>
      <c r="IZ8" s="736"/>
      <c r="JA8" s="725">
        <f t="shared" si="147"/>
        <v>7.8</v>
      </c>
      <c r="JB8" s="726">
        <f t="shared" si="148"/>
        <v>7.8</v>
      </c>
      <c r="JC8" s="727" t="str">
        <f t="shared" si="149"/>
        <v>7.8</v>
      </c>
      <c r="JD8" s="728" t="str">
        <f t="shared" si="150"/>
        <v>B</v>
      </c>
      <c r="JE8" s="729">
        <f t="shared" si="151"/>
        <v>3</v>
      </c>
      <c r="JF8" s="729" t="str">
        <f t="shared" si="152"/>
        <v>3.0</v>
      </c>
      <c r="JG8" s="730">
        <v>2</v>
      </c>
      <c r="JH8" s="739">
        <v>2</v>
      </c>
      <c r="JI8" s="748">
        <v>8.5</v>
      </c>
      <c r="JJ8" s="746">
        <v>8</v>
      </c>
      <c r="JK8" s="747"/>
      <c r="JL8" s="725">
        <f t="shared" si="153"/>
        <v>8.1999999999999993</v>
      </c>
      <c r="JM8" s="726">
        <f t="shared" si="154"/>
        <v>8.1999999999999993</v>
      </c>
      <c r="JN8" s="727" t="str">
        <f t="shared" si="155"/>
        <v>8.2</v>
      </c>
      <c r="JO8" s="728" t="str">
        <f t="shared" si="156"/>
        <v>B+</v>
      </c>
      <c r="JP8" s="729">
        <f t="shared" si="157"/>
        <v>3.5</v>
      </c>
      <c r="JQ8" s="729" t="str">
        <f t="shared" si="158"/>
        <v>3.5</v>
      </c>
      <c r="JR8" s="730">
        <v>2</v>
      </c>
      <c r="JS8" s="739">
        <v>2</v>
      </c>
      <c r="JT8" s="748">
        <v>8.5</v>
      </c>
      <c r="JU8" s="746">
        <v>8</v>
      </c>
      <c r="JV8" s="736"/>
      <c r="JW8" s="725">
        <f t="shared" si="159"/>
        <v>8.1999999999999993</v>
      </c>
      <c r="JX8" s="726">
        <f t="shared" si="160"/>
        <v>8.1999999999999993</v>
      </c>
      <c r="JY8" s="727" t="str">
        <f t="shared" si="161"/>
        <v>8.2</v>
      </c>
      <c r="JZ8" s="728" t="str">
        <f t="shared" si="162"/>
        <v>B+</v>
      </c>
      <c r="KA8" s="729">
        <f t="shared" si="163"/>
        <v>3.5</v>
      </c>
      <c r="KB8" s="729" t="str">
        <f t="shared" si="164"/>
        <v>3.5</v>
      </c>
      <c r="KC8" s="730">
        <v>2</v>
      </c>
      <c r="KD8" s="739">
        <v>2</v>
      </c>
      <c r="KE8" s="748">
        <v>9.1999999999999993</v>
      </c>
      <c r="KF8" s="746">
        <v>9</v>
      </c>
      <c r="KG8" s="736"/>
      <c r="KH8" s="725">
        <f t="shared" si="165"/>
        <v>9.1</v>
      </c>
      <c r="KI8" s="726">
        <f t="shared" si="166"/>
        <v>9.1</v>
      </c>
      <c r="KJ8" s="727" t="str">
        <f t="shared" si="167"/>
        <v>9.1</v>
      </c>
      <c r="KK8" s="728" t="str">
        <f t="shared" si="168"/>
        <v>A</v>
      </c>
      <c r="KL8" s="729">
        <f t="shared" si="169"/>
        <v>4</v>
      </c>
      <c r="KM8" s="729" t="str">
        <f t="shared" si="170"/>
        <v>4.0</v>
      </c>
      <c r="KN8" s="730">
        <v>5</v>
      </c>
      <c r="KO8" s="739">
        <v>5</v>
      </c>
      <c r="KP8" s="742">
        <f t="shared" si="125"/>
        <v>24</v>
      </c>
      <c r="KQ8" s="734">
        <f t="shared" si="126"/>
        <v>3.4791666666666665</v>
      </c>
      <c r="KR8" s="735" t="str">
        <f t="shared" si="127"/>
        <v>3.48</v>
      </c>
    </row>
    <row r="9" spans="1:304" ht="18.75" x14ac:dyDescent="0.3">
      <c r="A9" s="163">
        <v>10</v>
      </c>
      <c r="B9" s="293" t="s">
        <v>459</v>
      </c>
      <c r="C9" s="294" t="s">
        <v>448</v>
      </c>
      <c r="D9" s="295" t="s">
        <v>462</v>
      </c>
      <c r="E9" s="296" t="s">
        <v>41</v>
      </c>
      <c r="F9" s="277"/>
      <c r="G9" s="274" t="s">
        <v>482</v>
      </c>
      <c r="H9" s="276" t="s">
        <v>169</v>
      </c>
      <c r="I9" s="276" t="s">
        <v>179</v>
      </c>
      <c r="J9" s="169">
        <v>6.8</v>
      </c>
      <c r="K9" s="1" t="str">
        <f t="shared" si="0"/>
        <v>C+</v>
      </c>
      <c r="L9" s="2">
        <f t="shared" si="1"/>
        <v>2.5</v>
      </c>
      <c r="M9" s="170" t="str">
        <f t="shared" si="2"/>
        <v>2.5</v>
      </c>
      <c r="N9" s="197">
        <v>8.6999999999999993</v>
      </c>
      <c r="O9" s="1" t="str">
        <f t="shared" si="3"/>
        <v>A</v>
      </c>
      <c r="P9" s="2">
        <f t="shared" si="4"/>
        <v>4</v>
      </c>
      <c r="Q9" s="172" t="str">
        <f t="shared" si="5"/>
        <v>4.0</v>
      </c>
      <c r="R9" s="192">
        <v>5.8</v>
      </c>
      <c r="S9" s="55">
        <v>6</v>
      </c>
      <c r="T9" s="55"/>
      <c r="U9" s="28">
        <f t="shared" si="6"/>
        <v>5.9</v>
      </c>
      <c r="V9" s="29">
        <f t="shared" si="7"/>
        <v>5.9</v>
      </c>
      <c r="W9" s="325" t="str">
        <f t="shared" si="8"/>
        <v>5.9</v>
      </c>
      <c r="X9" s="30" t="str">
        <f t="shared" si="9"/>
        <v>C</v>
      </c>
      <c r="Y9" s="31">
        <f t="shared" si="10"/>
        <v>2</v>
      </c>
      <c r="Z9" s="31" t="str">
        <f t="shared" si="11"/>
        <v>2.0</v>
      </c>
      <c r="AA9" s="42">
        <v>4</v>
      </c>
      <c r="AB9" s="43">
        <v>4</v>
      </c>
      <c r="AC9" s="431">
        <v>6.7</v>
      </c>
      <c r="AD9" s="448">
        <v>7</v>
      </c>
      <c r="AE9" s="157"/>
      <c r="AF9" s="225">
        <f t="shared" si="12"/>
        <v>6.9</v>
      </c>
      <c r="AG9" s="226">
        <f t="shared" si="13"/>
        <v>6.9</v>
      </c>
      <c r="AH9" s="342" t="str">
        <f t="shared" si="14"/>
        <v>6.9</v>
      </c>
      <c r="AI9" s="227" t="str">
        <f t="shared" si="15"/>
        <v>C+</v>
      </c>
      <c r="AJ9" s="226">
        <f t="shared" si="16"/>
        <v>2.5</v>
      </c>
      <c r="AK9" s="226" t="str">
        <f t="shared" si="17"/>
        <v>2.5</v>
      </c>
      <c r="AL9" s="157">
        <v>2</v>
      </c>
      <c r="AM9" s="43">
        <v>2</v>
      </c>
      <c r="AN9" s="180">
        <v>7.7</v>
      </c>
      <c r="AO9" s="55">
        <v>8</v>
      </c>
      <c r="AP9" s="55"/>
      <c r="AQ9" s="28">
        <f t="shared" si="18"/>
        <v>7.9</v>
      </c>
      <c r="AR9" s="29">
        <f t="shared" si="19"/>
        <v>7.9</v>
      </c>
      <c r="AS9" s="325" t="str">
        <f t="shared" si="20"/>
        <v>7.9</v>
      </c>
      <c r="AT9" s="30" t="str">
        <f t="shared" si="21"/>
        <v>B</v>
      </c>
      <c r="AU9" s="31">
        <f t="shared" si="22"/>
        <v>3</v>
      </c>
      <c r="AV9" s="31" t="str">
        <f t="shared" si="23"/>
        <v>3.0</v>
      </c>
      <c r="AW9" s="42">
        <v>2</v>
      </c>
      <c r="AX9" s="43">
        <v>2</v>
      </c>
      <c r="AY9" s="188">
        <v>7.7</v>
      </c>
      <c r="AZ9" s="65">
        <v>4</v>
      </c>
      <c r="BA9" s="65"/>
      <c r="BB9" s="28">
        <f t="shared" si="24"/>
        <v>5.5</v>
      </c>
      <c r="BC9" s="29">
        <f t="shared" si="25"/>
        <v>5.5</v>
      </c>
      <c r="BD9" s="325" t="str">
        <f t="shared" si="26"/>
        <v>5.5</v>
      </c>
      <c r="BE9" s="30" t="str">
        <f t="shared" si="27"/>
        <v>C</v>
      </c>
      <c r="BF9" s="31">
        <f t="shared" si="28"/>
        <v>2</v>
      </c>
      <c r="BG9" s="31" t="str">
        <f t="shared" si="29"/>
        <v>2.0</v>
      </c>
      <c r="BH9" s="42">
        <v>1</v>
      </c>
      <c r="BI9" s="43">
        <v>1</v>
      </c>
      <c r="BJ9" s="188">
        <v>5.8</v>
      </c>
      <c r="BK9" s="68">
        <v>5</v>
      </c>
      <c r="BL9" s="68"/>
      <c r="BM9" s="28">
        <f t="shared" si="30"/>
        <v>5.3</v>
      </c>
      <c r="BN9" s="29">
        <f t="shared" si="31"/>
        <v>5.3</v>
      </c>
      <c r="BO9" s="325" t="str">
        <f t="shared" si="32"/>
        <v>5.3</v>
      </c>
      <c r="BP9" s="30" t="str">
        <f t="shared" si="33"/>
        <v>D+</v>
      </c>
      <c r="BQ9" s="31">
        <f t="shared" si="34"/>
        <v>1.5</v>
      </c>
      <c r="BR9" s="31" t="str">
        <f t="shared" si="35"/>
        <v>1.5</v>
      </c>
      <c r="BS9" s="42">
        <v>2</v>
      </c>
      <c r="BT9" s="43">
        <v>2</v>
      </c>
      <c r="BU9" s="146">
        <v>7.4</v>
      </c>
      <c r="BV9" s="93">
        <v>8</v>
      </c>
      <c r="BW9" s="93"/>
      <c r="BX9" s="28">
        <f t="shared" si="36"/>
        <v>7.8</v>
      </c>
      <c r="BY9" s="29">
        <f t="shared" si="37"/>
        <v>7.8</v>
      </c>
      <c r="BZ9" s="325" t="str">
        <f t="shared" si="38"/>
        <v>7.8</v>
      </c>
      <c r="CA9" s="30" t="str">
        <f t="shared" si="39"/>
        <v>B</v>
      </c>
      <c r="CB9" s="31">
        <f t="shared" si="40"/>
        <v>3</v>
      </c>
      <c r="CC9" s="31" t="str">
        <f t="shared" si="41"/>
        <v>3.0</v>
      </c>
      <c r="CD9" s="42">
        <v>2</v>
      </c>
      <c r="CE9" s="43">
        <v>2</v>
      </c>
      <c r="CF9" s="48">
        <v>8.4</v>
      </c>
      <c r="CG9" s="70">
        <v>7</v>
      </c>
      <c r="CH9" s="70"/>
      <c r="CI9" s="225">
        <f t="shared" si="42"/>
        <v>7.6</v>
      </c>
      <c r="CJ9" s="226">
        <f t="shared" si="43"/>
        <v>7.6</v>
      </c>
      <c r="CK9" s="342" t="str">
        <f t="shared" si="44"/>
        <v>7.6</v>
      </c>
      <c r="CL9" s="227" t="str">
        <f t="shared" si="45"/>
        <v>B</v>
      </c>
      <c r="CM9" s="226">
        <f t="shared" si="46"/>
        <v>3</v>
      </c>
      <c r="CN9" s="226" t="str">
        <f t="shared" si="47"/>
        <v>3.0</v>
      </c>
      <c r="CO9" s="157">
        <v>3</v>
      </c>
      <c r="CP9" s="43">
        <v>3</v>
      </c>
      <c r="CQ9" s="84">
        <f t="shared" si="48"/>
        <v>16</v>
      </c>
      <c r="CR9" s="87">
        <f t="shared" si="49"/>
        <v>2.4375</v>
      </c>
      <c r="CS9" s="88" t="str">
        <f t="shared" si="50"/>
        <v>2.44</v>
      </c>
      <c r="CT9" s="64" t="str">
        <f t="shared" si="51"/>
        <v>Lên lớp</v>
      </c>
      <c r="CU9" s="128">
        <f t="shared" si="52"/>
        <v>16</v>
      </c>
      <c r="CV9" s="129">
        <f t="shared" si="53"/>
        <v>2.4375</v>
      </c>
      <c r="CW9" s="64" t="str">
        <f t="shared" si="54"/>
        <v>Lên lớp</v>
      </c>
      <c r="CX9" s="153"/>
      <c r="CY9" s="192">
        <v>7</v>
      </c>
      <c r="CZ9" s="70">
        <v>6</v>
      </c>
      <c r="DA9" s="70"/>
      <c r="DB9" s="28">
        <f t="shared" si="55"/>
        <v>6.4</v>
      </c>
      <c r="DC9" s="29">
        <f t="shared" si="56"/>
        <v>6.4</v>
      </c>
      <c r="DD9" s="501" t="str">
        <f t="shared" si="57"/>
        <v>6.4</v>
      </c>
      <c r="DE9" s="30" t="str">
        <f t="shared" si="58"/>
        <v>C</v>
      </c>
      <c r="DF9" s="31">
        <f t="shared" si="59"/>
        <v>2</v>
      </c>
      <c r="DG9" s="31" t="str">
        <f t="shared" si="60"/>
        <v>2.0</v>
      </c>
      <c r="DH9" s="42">
        <v>3</v>
      </c>
      <c r="DI9" s="43">
        <v>3</v>
      </c>
      <c r="DJ9" s="214">
        <v>7.7</v>
      </c>
      <c r="DK9" s="73">
        <v>6</v>
      </c>
      <c r="DL9" s="73"/>
      <c r="DM9" s="28">
        <f t="shared" si="61"/>
        <v>6.7</v>
      </c>
      <c r="DN9" s="29">
        <f t="shared" si="62"/>
        <v>6.7</v>
      </c>
      <c r="DO9" s="501" t="str">
        <f t="shared" si="63"/>
        <v>6.7</v>
      </c>
      <c r="DP9" s="30" t="str">
        <f t="shared" si="64"/>
        <v>C+</v>
      </c>
      <c r="DQ9" s="31">
        <f t="shared" si="65"/>
        <v>2.5</v>
      </c>
      <c r="DR9" s="31" t="str">
        <f t="shared" si="66"/>
        <v>2.5</v>
      </c>
      <c r="DS9" s="42">
        <v>2</v>
      </c>
      <c r="DT9" s="43">
        <v>2</v>
      </c>
      <c r="DU9" s="48">
        <v>5.8</v>
      </c>
      <c r="DV9" s="70">
        <v>6</v>
      </c>
      <c r="DW9" s="70"/>
      <c r="DX9" s="28">
        <f t="shared" si="67"/>
        <v>5.9</v>
      </c>
      <c r="DY9" s="29">
        <f t="shared" si="68"/>
        <v>5.9</v>
      </c>
      <c r="DZ9" s="501" t="str">
        <f t="shared" si="69"/>
        <v>5.9</v>
      </c>
      <c r="EA9" s="30" t="str">
        <f t="shared" si="70"/>
        <v>C</v>
      </c>
      <c r="EB9" s="31">
        <f t="shared" si="71"/>
        <v>2</v>
      </c>
      <c r="EC9" s="31" t="str">
        <f t="shared" si="72"/>
        <v>2.0</v>
      </c>
      <c r="ED9" s="42">
        <v>2</v>
      </c>
      <c r="EE9" s="43">
        <v>2</v>
      </c>
      <c r="EF9" s="48">
        <v>8.8000000000000007</v>
      </c>
      <c r="EG9" s="55">
        <v>9</v>
      </c>
      <c r="EH9" s="55"/>
      <c r="EI9" s="28">
        <f t="shared" si="73"/>
        <v>8.9</v>
      </c>
      <c r="EJ9" s="29">
        <f t="shared" si="74"/>
        <v>8.9</v>
      </c>
      <c r="EK9" s="501" t="str">
        <f t="shared" si="75"/>
        <v>8.9</v>
      </c>
      <c r="EL9" s="30" t="str">
        <f t="shared" si="76"/>
        <v>A</v>
      </c>
      <c r="EM9" s="31">
        <f t="shared" si="77"/>
        <v>4</v>
      </c>
      <c r="EN9" s="31" t="str">
        <f t="shared" si="78"/>
        <v>4.0</v>
      </c>
      <c r="EO9" s="42">
        <v>1</v>
      </c>
      <c r="EP9" s="43">
        <v>1</v>
      </c>
      <c r="EQ9" s="48">
        <v>7.4</v>
      </c>
      <c r="ER9" s="70">
        <v>8</v>
      </c>
      <c r="ES9" s="70"/>
      <c r="ET9" s="28">
        <f t="shared" si="79"/>
        <v>7.8</v>
      </c>
      <c r="EU9" s="29">
        <f t="shared" si="80"/>
        <v>7.8</v>
      </c>
      <c r="EV9" s="501" t="str">
        <f t="shared" si="81"/>
        <v>7.8</v>
      </c>
      <c r="EW9" s="30" t="str">
        <f t="shared" si="82"/>
        <v>B</v>
      </c>
      <c r="EX9" s="31">
        <f t="shared" si="83"/>
        <v>3</v>
      </c>
      <c r="EY9" s="31" t="str">
        <f t="shared" si="84"/>
        <v>3.0</v>
      </c>
      <c r="EZ9" s="42">
        <v>2</v>
      </c>
      <c r="FA9" s="43">
        <v>2</v>
      </c>
      <c r="FB9" s="48">
        <v>7</v>
      </c>
      <c r="FC9" s="70">
        <v>4</v>
      </c>
      <c r="FD9" s="602"/>
      <c r="FE9" s="28">
        <f t="shared" si="85"/>
        <v>5.2</v>
      </c>
      <c r="FF9" s="29">
        <f t="shared" si="86"/>
        <v>5.2</v>
      </c>
      <c r="FG9" s="501" t="str">
        <f t="shared" si="87"/>
        <v>5.2</v>
      </c>
      <c r="FH9" s="30" t="str">
        <f t="shared" si="88"/>
        <v>D+</v>
      </c>
      <c r="FI9" s="31">
        <f t="shared" si="89"/>
        <v>1.5</v>
      </c>
      <c r="FJ9" s="31" t="str">
        <f t="shared" si="90"/>
        <v>1.5</v>
      </c>
      <c r="FK9" s="42">
        <v>2</v>
      </c>
      <c r="FL9" s="43">
        <v>2</v>
      </c>
      <c r="FM9" s="48">
        <v>8</v>
      </c>
      <c r="FN9" s="70">
        <v>4</v>
      </c>
      <c r="FO9" s="70"/>
      <c r="FP9" s="28">
        <f t="shared" si="91"/>
        <v>5.6</v>
      </c>
      <c r="FQ9" s="29">
        <f t="shared" si="92"/>
        <v>5.6</v>
      </c>
      <c r="FR9" s="501" t="str">
        <f t="shared" si="93"/>
        <v>5.6</v>
      </c>
      <c r="FS9" s="30" t="str">
        <f t="shared" si="94"/>
        <v>C</v>
      </c>
      <c r="FT9" s="31">
        <f t="shared" si="95"/>
        <v>2</v>
      </c>
      <c r="FU9" s="31" t="str">
        <f t="shared" si="96"/>
        <v>2.0</v>
      </c>
      <c r="FV9" s="42">
        <v>3</v>
      </c>
      <c r="FW9" s="43">
        <v>3</v>
      </c>
      <c r="FX9" s="192">
        <v>8.6</v>
      </c>
      <c r="FY9" s="70">
        <v>5</v>
      </c>
      <c r="FZ9" s="37"/>
      <c r="GA9" s="28">
        <f t="shared" si="97"/>
        <v>6.4</v>
      </c>
      <c r="GB9" s="29">
        <f t="shared" si="98"/>
        <v>6.4</v>
      </c>
      <c r="GC9" s="501" t="str">
        <f t="shared" si="99"/>
        <v>6.4</v>
      </c>
      <c r="GD9" s="30" t="str">
        <f t="shared" si="100"/>
        <v>C</v>
      </c>
      <c r="GE9" s="31">
        <f t="shared" si="101"/>
        <v>2</v>
      </c>
      <c r="GF9" s="31" t="str">
        <f t="shared" si="102"/>
        <v>2.0</v>
      </c>
      <c r="GG9" s="42">
        <v>2</v>
      </c>
      <c r="GH9" s="43">
        <v>2</v>
      </c>
      <c r="GI9" s="694">
        <f t="shared" si="128"/>
        <v>17</v>
      </c>
      <c r="GJ9" s="695">
        <f t="shared" si="129"/>
        <v>2.2352941176470589</v>
      </c>
      <c r="GK9" s="696" t="str">
        <f t="shared" si="103"/>
        <v>2.24</v>
      </c>
      <c r="GL9" s="697" t="str">
        <f t="shared" si="104"/>
        <v>Lên lớp</v>
      </c>
      <c r="GM9" s="698">
        <f t="shared" si="130"/>
        <v>33</v>
      </c>
      <c r="GN9" s="695">
        <f t="shared" si="131"/>
        <v>2.3333333333333335</v>
      </c>
      <c r="GO9" s="696" t="str">
        <f t="shared" si="105"/>
        <v>2.33</v>
      </c>
      <c r="GP9" s="699">
        <f t="shared" si="132"/>
        <v>33</v>
      </c>
      <c r="GQ9" s="700">
        <f t="shared" si="133"/>
        <v>6.5636363636363635</v>
      </c>
      <c r="GR9" s="701">
        <f t="shared" si="134"/>
        <v>2.3333333333333335</v>
      </c>
      <c r="GS9" s="738" t="str">
        <f t="shared" si="106"/>
        <v>Lên lớp</v>
      </c>
      <c r="GT9" s="812"/>
      <c r="GU9" s="854">
        <v>8.4</v>
      </c>
      <c r="GV9" s="822">
        <v>6</v>
      </c>
      <c r="GW9" s="736"/>
      <c r="GX9" s="725">
        <f t="shared" si="107"/>
        <v>7</v>
      </c>
      <c r="GY9" s="726">
        <f t="shared" si="108"/>
        <v>7</v>
      </c>
      <c r="GZ9" s="727" t="str">
        <f t="shared" si="109"/>
        <v>7.0</v>
      </c>
      <c r="HA9" s="728" t="str">
        <f t="shared" si="110"/>
        <v>B</v>
      </c>
      <c r="HB9" s="729">
        <f t="shared" si="111"/>
        <v>3</v>
      </c>
      <c r="HC9" s="729" t="str">
        <f t="shared" si="112"/>
        <v>3.0</v>
      </c>
      <c r="HD9" s="730">
        <v>2</v>
      </c>
      <c r="HE9" s="739">
        <v>2</v>
      </c>
      <c r="HF9" s="829">
        <v>8.3000000000000007</v>
      </c>
      <c r="HG9" s="837">
        <v>8</v>
      </c>
      <c r="HH9" s="736"/>
      <c r="HI9" s="827">
        <f t="shared" si="113"/>
        <v>8.1</v>
      </c>
      <c r="HJ9" s="839">
        <f t="shared" si="114"/>
        <v>8.1</v>
      </c>
      <c r="HK9" s="845" t="str">
        <f t="shared" si="115"/>
        <v>8.1</v>
      </c>
      <c r="HL9" s="841" t="str">
        <f t="shared" si="116"/>
        <v>B+</v>
      </c>
      <c r="HM9" s="842">
        <f t="shared" si="117"/>
        <v>3.5</v>
      </c>
      <c r="HN9" s="842" t="str">
        <f t="shared" si="118"/>
        <v>3.5</v>
      </c>
      <c r="HO9" s="846">
        <v>3</v>
      </c>
      <c r="HP9" s="844">
        <v>3</v>
      </c>
      <c r="HQ9" s="819">
        <v>8.4</v>
      </c>
      <c r="HR9" s="853">
        <v>5</v>
      </c>
      <c r="HS9" s="736"/>
      <c r="HT9" s="725">
        <f t="shared" si="135"/>
        <v>6.4</v>
      </c>
      <c r="HU9" s="726">
        <f t="shared" si="136"/>
        <v>6.4</v>
      </c>
      <c r="HV9" s="727" t="str">
        <f t="shared" si="137"/>
        <v>6.4</v>
      </c>
      <c r="HW9" s="728" t="str">
        <f t="shared" si="138"/>
        <v>C</v>
      </c>
      <c r="HX9" s="729">
        <f t="shared" si="139"/>
        <v>2</v>
      </c>
      <c r="HY9" s="729" t="str">
        <f t="shared" si="140"/>
        <v>2.0</v>
      </c>
      <c r="HZ9" s="730">
        <v>2</v>
      </c>
      <c r="IA9" s="739">
        <v>2</v>
      </c>
      <c r="IB9" s="819">
        <v>8.1</v>
      </c>
      <c r="IC9" s="822">
        <v>8</v>
      </c>
      <c r="ID9" s="736"/>
      <c r="IE9" s="28">
        <f t="shared" si="119"/>
        <v>8</v>
      </c>
      <c r="IF9" s="29">
        <f t="shared" si="120"/>
        <v>8</v>
      </c>
      <c r="IG9" s="501" t="str">
        <f t="shared" si="121"/>
        <v>8.0</v>
      </c>
      <c r="IH9" s="30" t="str">
        <f t="shared" si="122"/>
        <v>B+</v>
      </c>
      <c r="II9" s="31">
        <f t="shared" si="123"/>
        <v>3.5</v>
      </c>
      <c r="IJ9" s="31" t="str">
        <f t="shared" si="124"/>
        <v>3.5</v>
      </c>
      <c r="IK9" s="42">
        <v>3</v>
      </c>
      <c r="IL9" s="43">
        <v>3</v>
      </c>
      <c r="IM9" s="748">
        <v>7.2</v>
      </c>
      <c r="IN9" s="853">
        <v>5</v>
      </c>
      <c r="IO9" s="736"/>
      <c r="IP9" s="28">
        <f t="shared" si="141"/>
        <v>5.9</v>
      </c>
      <c r="IQ9" s="29">
        <f t="shared" si="142"/>
        <v>5.9</v>
      </c>
      <c r="IR9" s="501" t="str">
        <f t="shared" si="143"/>
        <v>5.9</v>
      </c>
      <c r="IS9" s="30" t="str">
        <f t="shared" si="144"/>
        <v>C</v>
      </c>
      <c r="IT9" s="31">
        <f t="shared" si="145"/>
        <v>2</v>
      </c>
      <c r="IU9" s="31" t="str">
        <f t="shared" si="146"/>
        <v>2.0</v>
      </c>
      <c r="IV9" s="42">
        <v>3</v>
      </c>
      <c r="IW9" s="43">
        <v>3</v>
      </c>
      <c r="IX9" s="748">
        <v>7</v>
      </c>
      <c r="IY9" s="853">
        <v>6</v>
      </c>
      <c r="IZ9" s="736"/>
      <c r="JA9" s="725">
        <f t="shared" si="147"/>
        <v>6.4</v>
      </c>
      <c r="JB9" s="726">
        <f t="shared" si="148"/>
        <v>6.4</v>
      </c>
      <c r="JC9" s="727" t="str">
        <f t="shared" si="149"/>
        <v>6.4</v>
      </c>
      <c r="JD9" s="728" t="str">
        <f t="shared" si="150"/>
        <v>C</v>
      </c>
      <c r="JE9" s="729">
        <f t="shared" si="151"/>
        <v>2</v>
      </c>
      <c r="JF9" s="729" t="str">
        <f t="shared" si="152"/>
        <v>2.0</v>
      </c>
      <c r="JG9" s="730">
        <v>2</v>
      </c>
      <c r="JH9" s="739">
        <v>2</v>
      </c>
      <c r="JI9" s="748">
        <v>8.5</v>
      </c>
      <c r="JJ9" s="746">
        <v>9</v>
      </c>
      <c r="JK9" s="747"/>
      <c r="JL9" s="725">
        <f t="shared" si="153"/>
        <v>8.8000000000000007</v>
      </c>
      <c r="JM9" s="726">
        <f t="shared" si="154"/>
        <v>8.8000000000000007</v>
      </c>
      <c r="JN9" s="727" t="str">
        <f t="shared" si="155"/>
        <v>8.8</v>
      </c>
      <c r="JO9" s="728" t="str">
        <f t="shared" si="156"/>
        <v>A</v>
      </c>
      <c r="JP9" s="729">
        <f t="shared" si="157"/>
        <v>4</v>
      </c>
      <c r="JQ9" s="729" t="str">
        <f t="shared" si="158"/>
        <v>4.0</v>
      </c>
      <c r="JR9" s="730">
        <v>2</v>
      </c>
      <c r="JS9" s="739">
        <v>2</v>
      </c>
      <c r="JT9" s="748">
        <v>8.5</v>
      </c>
      <c r="JU9" s="746">
        <v>8</v>
      </c>
      <c r="JV9" s="736"/>
      <c r="JW9" s="725">
        <f t="shared" si="159"/>
        <v>8.1999999999999993</v>
      </c>
      <c r="JX9" s="726">
        <f t="shared" si="160"/>
        <v>8.1999999999999993</v>
      </c>
      <c r="JY9" s="727" t="str">
        <f t="shared" si="161"/>
        <v>8.2</v>
      </c>
      <c r="JZ9" s="728" t="str">
        <f t="shared" si="162"/>
        <v>B+</v>
      </c>
      <c r="KA9" s="729">
        <f t="shared" si="163"/>
        <v>3.5</v>
      </c>
      <c r="KB9" s="729" t="str">
        <f t="shared" si="164"/>
        <v>3.5</v>
      </c>
      <c r="KC9" s="730">
        <v>2</v>
      </c>
      <c r="KD9" s="739">
        <v>2</v>
      </c>
      <c r="KE9" s="748">
        <v>9.1999999999999993</v>
      </c>
      <c r="KF9" s="746">
        <v>9</v>
      </c>
      <c r="KG9" s="736"/>
      <c r="KH9" s="725">
        <f t="shared" si="165"/>
        <v>9.1</v>
      </c>
      <c r="KI9" s="726">
        <f t="shared" si="166"/>
        <v>9.1</v>
      </c>
      <c r="KJ9" s="727" t="str">
        <f t="shared" si="167"/>
        <v>9.1</v>
      </c>
      <c r="KK9" s="728" t="str">
        <f t="shared" si="168"/>
        <v>A</v>
      </c>
      <c r="KL9" s="729">
        <f t="shared" si="169"/>
        <v>4</v>
      </c>
      <c r="KM9" s="729" t="str">
        <f t="shared" si="170"/>
        <v>4.0</v>
      </c>
      <c r="KN9" s="730">
        <v>5</v>
      </c>
      <c r="KO9" s="739">
        <v>5</v>
      </c>
      <c r="KP9" s="742">
        <f t="shared" si="125"/>
        <v>24</v>
      </c>
      <c r="KQ9" s="734">
        <f t="shared" si="126"/>
        <v>3.1666666666666665</v>
      </c>
      <c r="KR9" s="735" t="str">
        <f t="shared" si="127"/>
        <v>3.17</v>
      </c>
    </row>
    <row r="10" spans="1:304" ht="18.75" x14ac:dyDescent="0.3">
      <c r="A10" s="163">
        <v>11</v>
      </c>
      <c r="B10" s="293" t="s">
        <v>459</v>
      </c>
      <c r="C10" s="294" t="s">
        <v>449</v>
      </c>
      <c r="D10" s="616" t="s">
        <v>463</v>
      </c>
      <c r="E10" s="617" t="s">
        <v>52</v>
      </c>
      <c r="F10" s="276"/>
      <c r="G10" s="288" t="s">
        <v>483</v>
      </c>
      <c r="H10" s="276" t="s">
        <v>23</v>
      </c>
      <c r="I10" s="276" t="s">
        <v>302</v>
      </c>
      <c r="J10" s="169">
        <v>8</v>
      </c>
      <c r="K10" s="1" t="str">
        <f t="shared" si="0"/>
        <v>B+</v>
      </c>
      <c r="L10" s="2">
        <f t="shared" si="1"/>
        <v>3.5</v>
      </c>
      <c r="M10" s="170" t="str">
        <f t="shared" si="2"/>
        <v>3.5</v>
      </c>
      <c r="N10" s="197">
        <v>7.7</v>
      </c>
      <c r="O10" s="1" t="str">
        <f t="shared" si="3"/>
        <v>B</v>
      </c>
      <c r="P10" s="2">
        <f t="shared" si="4"/>
        <v>3</v>
      </c>
      <c r="Q10" s="172" t="str">
        <f t="shared" si="5"/>
        <v>3.0</v>
      </c>
      <c r="R10" s="192">
        <v>5</v>
      </c>
      <c r="S10" s="55">
        <v>7</v>
      </c>
      <c r="T10" s="55"/>
      <c r="U10" s="28">
        <f t="shared" si="6"/>
        <v>6.2</v>
      </c>
      <c r="V10" s="29">
        <f t="shared" si="7"/>
        <v>6.2</v>
      </c>
      <c r="W10" s="325" t="str">
        <f t="shared" si="8"/>
        <v>6.2</v>
      </c>
      <c r="X10" s="30" t="str">
        <f t="shared" si="9"/>
        <v>C</v>
      </c>
      <c r="Y10" s="31">
        <f t="shared" si="10"/>
        <v>2</v>
      </c>
      <c r="Z10" s="31" t="str">
        <f t="shared" si="11"/>
        <v>2.0</v>
      </c>
      <c r="AA10" s="42">
        <v>4</v>
      </c>
      <c r="AB10" s="43">
        <v>4</v>
      </c>
      <c r="AC10" s="431">
        <v>7</v>
      </c>
      <c r="AD10" s="448">
        <v>6</v>
      </c>
      <c r="AE10" s="157"/>
      <c r="AF10" s="225">
        <f t="shared" si="12"/>
        <v>6.4</v>
      </c>
      <c r="AG10" s="226">
        <f t="shared" si="13"/>
        <v>6.4</v>
      </c>
      <c r="AH10" s="342" t="str">
        <f t="shared" si="14"/>
        <v>6.4</v>
      </c>
      <c r="AI10" s="227" t="str">
        <f t="shared" si="15"/>
        <v>C</v>
      </c>
      <c r="AJ10" s="226">
        <f t="shared" si="16"/>
        <v>2</v>
      </c>
      <c r="AK10" s="226" t="str">
        <f t="shared" si="17"/>
        <v>2.0</v>
      </c>
      <c r="AL10" s="157">
        <v>2</v>
      </c>
      <c r="AM10" s="43">
        <v>2</v>
      </c>
      <c r="AN10" s="180">
        <v>8</v>
      </c>
      <c r="AO10" s="55">
        <v>6</v>
      </c>
      <c r="AP10" s="55"/>
      <c r="AQ10" s="28">
        <f t="shared" si="18"/>
        <v>6.8</v>
      </c>
      <c r="AR10" s="29">
        <f t="shared" si="19"/>
        <v>6.8</v>
      </c>
      <c r="AS10" s="325" t="str">
        <f t="shared" si="20"/>
        <v>6.8</v>
      </c>
      <c r="AT10" s="30" t="str">
        <f t="shared" si="21"/>
        <v>C+</v>
      </c>
      <c r="AU10" s="31">
        <f t="shared" si="22"/>
        <v>2.5</v>
      </c>
      <c r="AV10" s="31" t="str">
        <f t="shared" si="23"/>
        <v>2.5</v>
      </c>
      <c r="AW10" s="42">
        <v>2</v>
      </c>
      <c r="AX10" s="43">
        <v>2</v>
      </c>
      <c r="AY10" s="188">
        <v>7.3</v>
      </c>
      <c r="AZ10" s="65">
        <v>7</v>
      </c>
      <c r="BA10" s="65"/>
      <c r="BB10" s="28">
        <f t="shared" si="24"/>
        <v>7.1</v>
      </c>
      <c r="BC10" s="29">
        <f t="shared" si="25"/>
        <v>7.1</v>
      </c>
      <c r="BD10" s="325" t="str">
        <f t="shared" si="26"/>
        <v>7.1</v>
      </c>
      <c r="BE10" s="30" t="str">
        <f t="shared" si="27"/>
        <v>B</v>
      </c>
      <c r="BF10" s="31">
        <f t="shared" si="28"/>
        <v>3</v>
      </c>
      <c r="BG10" s="31" t="str">
        <f t="shared" si="29"/>
        <v>3.0</v>
      </c>
      <c r="BH10" s="42">
        <v>1</v>
      </c>
      <c r="BI10" s="43">
        <v>1</v>
      </c>
      <c r="BJ10" s="188">
        <v>5.2</v>
      </c>
      <c r="BK10" s="68">
        <v>4</v>
      </c>
      <c r="BL10" s="68"/>
      <c r="BM10" s="28">
        <f t="shared" si="30"/>
        <v>4.5</v>
      </c>
      <c r="BN10" s="29">
        <f t="shared" si="31"/>
        <v>4.5</v>
      </c>
      <c r="BO10" s="325" t="str">
        <f t="shared" si="32"/>
        <v>4.5</v>
      </c>
      <c r="BP10" s="30" t="str">
        <f t="shared" si="33"/>
        <v>D</v>
      </c>
      <c r="BQ10" s="31">
        <f t="shared" si="34"/>
        <v>1</v>
      </c>
      <c r="BR10" s="31" t="str">
        <f t="shared" si="35"/>
        <v>1.0</v>
      </c>
      <c r="BS10" s="42">
        <v>2</v>
      </c>
      <c r="BT10" s="43">
        <v>2</v>
      </c>
      <c r="BU10" s="146">
        <v>6</v>
      </c>
      <c r="BV10" s="93">
        <v>4</v>
      </c>
      <c r="BW10" s="93"/>
      <c r="BX10" s="28">
        <f t="shared" si="36"/>
        <v>4.8</v>
      </c>
      <c r="BY10" s="29">
        <f t="shared" si="37"/>
        <v>4.8</v>
      </c>
      <c r="BZ10" s="325" t="str">
        <f t="shared" si="38"/>
        <v>4.8</v>
      </c>
      <c r="CA10" s="30" t="str">
        <f t="shared" si="39"/>
        <v>D</v>
      </c>
      <c r="CB10" s="31">
        <f t="shared" si="40"/>
        <v>1</v>
      </c>
      <c r="CC10" s="31" t="str">
        <f t="shared" si="41"/>
        <v>1.0</v>
      </c>
      <c r="CD10" s="42">
        <v>2</v>
      </c>
      <c r="CE10" s="43">
        <v>2</v>
      </c>
      <c r="CF10" s="48">
        <v>8</v>
      </c>
      <c r="CG10" s="70">
        <v>7</v>
      </c>
      <c r="CH10" s="70"/>
      <c r="CI10" s="225">
        <f t="shared" si="42"/>
        <v>7.4</v>
      </c>
      <c r="CJ10" s="226">
        <f t="shared" si="43"/>
        <v>7.4</v>
      </c>
      <c r="CK10" s="342" t="str">
        <f t="shared" si="44"/>
        <v>7.4</v>
      </c>
      <c r="CL10" s="227" t="str">
        <f t="shared" si="45"/>
        <v>B</v>
      </c>
      <c r="CM10" s="226">
        <f t="shared" si="46"/>
        <v>3</v>
      </c>
      <c r="CN10" s="226" t="str">
        <f t="shared" si="47"/>
        <v>3.0</v>
      </c>
      <c r="CO10" s="157">
        <v>3</v>
      </c>
      <c r="CP10" s="43">
        <v>3</v>
      </c>
      <c r="CQ10" s="84">
        <f t="shared" si="48"/>
        <v>16</v>
      </c>
      <c r="CR10" s="87">
        <f t="shared" si="49"/>
        <v>2.0625</v>
      </c>
      <c r="CS10" s="88" t="str">
        <f t="shared" si="50"/>
        <v>2.06</v>
      </c>
      <c r="CT10" s="64" t="str">
        <f t="shared" si="51"/>
        <v>Lên lớp</v>
      </c>
      <c r="CU10" s="128">
        <f t="shared" si="52"/>
        <v>16</v>
      </c>
      <c r="CV10" s="129">
        <f t="shared" si="53"/>
        <v>2.0625</v>
      </c>
      <c r="CW10" s="64" t="str">
        <f t="shared" si="54"/>
        <v>Lên lớp</v>
      </c>
      <c r="CX10" s="153"/>
      <c r="CY10" s="192">
        <v>7.6</v>
      </c>
      <c r="CZ10" s="70">
        <v>5</v>
      </c>
      <c r="DA10" s="70"/>
      <c r="DB10" s="28">
        <f t="shared" si="55"/>
        <v>6</v>
      </c>
      <c r="DC10" s="29">
        <f t="shared" si="56"/>
        <v>6</v>
      </c>
      <c r="DD10" s="501" t="str">
        <f t="shared" si="57"/>
        <v>6.0</v>
      </c>
      <c r="DE10" s="30" t="str">
        <f t="shared" si="58"/>
        <v>C</v>
      </c>
      <c r="DF10" s="31">
        <f t="shared" si="59"/>
        <v>2</v>
      </c>
      <c r="DG10" s="31" t="str">
        <f t="shared" si="60"/>
        <v>2.0</v>
      </c>
      <c r="DH10" s="42">
        <v>3</v>
      </c>
      <c r="DI10" s="43">
        <v>3</v>
      </c>
      <c r="DJ10" s="214">
        <v>7</v>
      </c>
      <c r="DK10" s="73">
        <v>3</v>
      </c>
      <c r="DL10" s="73"/>
      <c r="DM10" s="28">
        <f t="shared" si="61"/>
        <v>4.5999999999999996</v>
      </c>
      <c r="DN10" s="29">
        <f t="shared" si="62"/>
        <v>4.5999999999999996</v>
      </c>
      <c r="DO10" s="501" t="str">
        <f t="shared" si="63"/>
        <v>4.6</v>
      </c>
      <c r="DP10" s="30" t="str">
        <f t="shared" si="64"/>
        <v>D</v>
      </c>
      <c r="DQ10" s="31">
        <f t="shared" si="65"/>
        <v>1</v>
      </c>
      <c r="DR10" s="31" t="str">
        <f t="shared" si="66"/>
        <v>1.0</v>
      </c>
      <c r="DS10" s="42">
        <v>2</v>
      </c>
      <c r="DT10" s="43">
        <v>2</v>
      </c>
      <c r="DU10" s="48">
        <v>5.2</v>
      </c>
      <c r="DV10" s="70">
        <v>4</v>
      </c>
      <c r="DW10" s="70"/>
      <c r="DX10" s="28">
        <f t="shared" si="67"/>
        <v>4.5</v>
      </c>
      <c r="DY10" s="29">
        <f t="shared" si="68"/>
        <v>4.5</v>
      </c>
      <c r="DZ10" s="501" t="str">
        <f t="shared" si="69"/>
        <v>4.5</v>
      </c>
      <c r="EA10" s="30" t="str">
        <f t="shared" si="70"/>
        <v>D</v>
      </c>
      <c r="EB10" s="31">
        <f t="shared" si="71"/>
        <v>1</v>
      </c>
      <c r="EC10" s="31" t="str">
        <f t="shared" si="72"/>
        <v>1.0</v>
      </c>
      <c r="ED10" s="42">
        <v>2</v>
      </c>
      <c r="EE10" s="43">
        <v>2</v>
      </c>
      <c r="EF10" s="48">
        <v>7.4</v>
      </c>
      <c r="EG10" s="55">
        <v>6</v>
      </c>
      <c r="EH10" s="55"/>
      <c r="EI10" s="28">
        <f t="shared" si="73"/>
        <v>6.6</v>
      </c>
      <c r="EJ10" s="29">
        <f t="shared" si="74"/>
        <v>6.6</v>
      </c>
      <c r="EK10" s="501" t="str">
        <f t="shared" si="75"/>
        <v>6.6</v>
      </c>
      <c r="EL10" s="30" t="str">
        <f t="shared" si="76"/>
        <v>C+</v>
      </c>
      <c r="EM10" s="31">
        <f t="shared" si="77"/>
        <v>2.5</v>
      </c>
      <c r="EN10" s="31" t="str">
        <f t="shared" si="78"/>
        <v>2.5</v>
      </c>
      <c r="EO10" s="42">
        <v>1</v>
      </c>
      <c r="EP10" s="43">
        <v>1</v>
      </c>
      <c r="EQ10" s="48">
        <v>7.4</v>
      </c>
      <c r="ER10" s="70">
        <v>2</v>
      </c>
      <c r="ES10" s="70"/>
      <c r="ET10" s="28">
        <f t="shared" si="79"/>
        <v>4.2</v>
      </c>
      <c r="EU10" s="29">
        <f t="shared" si="80"/>
        <v>4.2</v>
      </c>
      <c r="EV10" s="501" t="str">
        <f t="shared" si="81"/>
        <v>4.2</v>
      </c>
      <c r="EW10" s="30" t="str">
        <f t="shared" si="82"/>
        <v>D</v>
      </c>
      <c r="EX10" s="31">
        <f t="shared" si="83"/>
        <v>1</v>
      </c>
      <c r="EY10" s="31" t="str">
        <f t="shared" si="84"/>
        <v>1.0</v>
      </c>
      <c r="EZ10" s="42">
        <v>2</v>
      </c>
      <c r="FA10" s="43">
        <v>2</v>
      </c>
      <c r="FB10" s="48">
        <v>6.8</v>
      </c>
      <c r="FC10" s="70">
        <v>5</v>
      </c>
      <c r="FD10" s="602"/>
      <c r="FE10" s="28">
        <f t="shared" si="85"/>
        <v>5.7</v>
      </c>
      <c r="FF10" s="29">
        <f t="shared" si="86"/>
        <v>5.7</v>
      </c>
      <c r="FG10" s="501" t="str">
        <f t="shared" si="87"/>
        <v>5.7</v>
      </c>
      <c r="FH10" s="30" t="str">
        <f t="shared" si="88"/>
        <v>C</v>
      </c>
      <c r="FI10" s="31">
        <f t="shared" si="89"/>
        <v>2</v>
      </c>
      <c r="FJ10" s="31" t="str">
        <f t="shared" si="90"/>
        <v>2.0</v>
      </c>
      <c r="FK10" s="42">
        <v>2</v>
      </c>
      <c r="FL10" s="43">
        <v>2</v>
      </c>
      <c r="FM10" s="48">
        <v>8.1</v>
      </c>
      <c r="FN10" s="70">
        <v>4</v>
      </c>
      <c r="FO10" s="70"/>
      <c r="FP10" s="28">
        <f t="shared" si="91"/>
        <v>5.6</v>
      </c>
      <c r="FQ10" s="29">
        <f t="shared" si="92"/>
        <v>5.6</v>
      </c>
      <c r="FR10" s="501" t="str">
        <f t="shared" si="93"/>
        <v>5.6</v>
      </c>
      <c r="FS10" s="30" t="str">
        <f t="shared" si="94"/>
        <v>C</v>
      </c>
      <c r="FT10" s="31">
        <f t="shared" si="95"/>
        <v>2</v>
      </c>
      <c r="FU10" s="31" t="str">
        <f t="shared" si="96"/>
        <v>2.0</v>
      </c>
      <c r="FV10" s="42">
        <v>3</v>
      </c>
      <c r="FW10" s="43">
        <v>3</v>
      </c>
      <c r="FX10" s="192">
        <v>5</v>
      </c>
      <c r="FY10" s="70">
        <v>3</v>
      </c>
      <c r="FZ10" s="800">
        <v>6</v>
      </c>
      <c r="GA10" s="28">
        <f t="shared" si="97"/>
        <v>3.8</v>
      </c>
      <c r="GB10" s="29">
        <f t="shared" si="98"/>
        <v>5.6</v>
      </c>
      <c r="GC10" s="501" t="str">
        <f t="shared" si="99"/>
        <v>5.6</v>
      </c>
      <c r="GD10" s="30" t="str">
        <f t="shared" si="100"/>
        <v>C</v>
      </c>
      <c r="GE10" s="31">
        <f t="shared" si="101"/>
        <v>2</v>
      </c>
      <c r="GF10" s="31" t="str">
        <f t="shared" si="102"/>
        <v>2.0</v>
      </c>
      <c r="GG10" s="42">
        <v>2</v>
      </c>
      <c r="GH10" s="43">
        <v>2</v>
      </c>
      <c r="GI10" s="694">
        <f t="shared" si="128"/>
        <v>17</v>
      </c>
      <c r="GJ10" s="695">
        <f t="shared" si="129"/>
        <v>1.6764705882352942</v>
      </c>
      <c r="GK10" s="696" t="str">
        <f t="shared" si="103"/>
        <v>1.68</v>
      </c>
      <c r="GL10" s="697" t="str">
        <f t="shared" si="104"/>
        <v>Lên lớp</v>
      </c>
      <c r="GM10" s="698">
        <f t="shared" si="130"/>
        <v>33</v>
      </c>
      <c r="GN10" s="695">
        <f t="shared" si="131"/>
        <v>1.8636363636363635</v>
      </c>
      <c r="GO10" s="696" t="str">
        <f t="shared" si="105"/>
        <v>1.86</v>
      </c>
      <c r="GP10" s="699">
        <f t="shared" si="132"/>
        <v>33</v>
      </c>
      <c r="GQ10" s="700">
        <f t="shared" si="133"/>
        <v>5.7484848484848481</v>
      </c>
      <c r="GR10" s="701">
        <f t="shared" si="134"/>
        <v>1.8636363636363635</v>
      </c>
      <c r="GS10" s="738" t="str">
        <f t="shared" si="106"/>
        <v>Lên lớp</v>
      </c>
      <c r="GT10" s="812"/>
      <c r="GU10" s="854">
        <v>7</v>
      </c>
      <c r="GV10" s="822">
        <v>5</v>
      </c>
      <c r="GW10" s="736"/>
      <c r="GX10" s="725">
        <f t="shared" si="107"/>
        <v>5.8</v>
      </c>
      <c r="GY10" s="726">
        <f t="shared" si="108"/>
        <v>5.8</v>
      </c>
      <c r="GZ10" s="727" t="str">
        <f t="shared" si="109"/>
        <v>5.8</v>
      </c>
      <c r="HA10" s="728" t="str">
        <f t="shared" si="110"/>
        <v>C</v>
      </c>
      <c r="HB10" s="729">
        <f t="shared" si="111"/>
        <v>2</v>
      </c>
      <c r="HC10" s="729" t="str">
        <f t="shared" si="112"/>
        <v>2.0</v>
      </c>
      <c r="HD10" s="730">
        <v>2</v>
      </c>
      <c r="HE10" s="739">
        <v>2</v>
      </c>
      <c r="HF10" s="829">
        <v>5.5</v>
      </c>
      <c r="HG10" s="837">
        <v>4</v>
      </c>
      <c r="HH10" s="736"/>
      <c r="HI10" s="827">
        <f t="shared" si="113"/>
        <v>4.5999999999999996</v>
      </c>
      <c r="HJ10" s="839">
        <f t="shared" si="114"/>
        <v>4.5999999999999996</v>
      </c>
      <c r="HK10" s="845" t="str">
        <f t="shared" si="115"/>
        <v>4.6</v>
      </c>
      <c r="HL10" s="841" t="str">
        <f t="shared" si="116"/>
        <v>D</v>
      </c>
      <c r="HM10" s="842">
        <f t="shared" si="117"/>
        <v>1</v>
      </c>
      <c r="HN10" s="842" t="str">
        <f t="shared" si="118"/>
        <v>1.0</v>
      </c>
      <c r="HO10" s="846">
        <v>3</v>
      </c>
      <c r="HP10" s="844">
        <v>3</v>
      </c>
      <c r="HQ10" s="819">
        <v>7</v>
      </c>
      <c r="HR10" s="853">
        <v>2</v>
      </c>
      <c r="HS10" s="736"/>
      <c r="HT10" s="725">
        <f t="shared" si="135"/>
        <v>4</v>
      </c>
      <c r="HU10" s="726">
        <f t="shared" si="136"/>
        <v>4</v>
      </c>
      <c r="HV10" s="727" t="str">
        <f t="shared" si="137"/>
        <v>4.0</v>
      </c>
      <c r="HW10" s="728" t="str">
        <f t="shared" si="138"/>
        <v>D</v>
      </c>
      <c r="HX10" s="729">
        <f t="shared" si="139"/>
        <v>1</v>
      </c>
      <c r="HY10" s="729" t="str">
        <f t="shared" si="140"/>
        <v>1.0</v>
      </c>
      <c r="HZ10" s="730">
        <v>2</v>
      </c>
      <c r="IA10" s="739">
        <v>2</v>
      </c>
      <c r="IB10" s="819">
        <v>5.9</v>
      </c>
      <c r="IC10" s="822">
        <v>2</v>
      </c>
      <c r="ID10" s="822">
        <v>6</v>
      </c>
      <c r="IE10" s="28">
        <f t="shared" si="119"/>
        <v>3.6</v>
      </c>
      <c r="IF10" s="29">
        <f t="shared" si="120"/>
        <v>6</v>
      </c>
      <c r="IG10" s="501" t="str">
        <f t="shared" si="121"/>
        <v>6.0</v>
      </c>
      <c r="IH10" s="30" t="str">
        <f t="shared" si="122"/>
        <v>C</v>
      </c>
      <c r="II10" s="31">
        <f t="shared" si="123"/>
        <v>2</v>
      </c>
      <c r="IJ10" s="31" t="str">
        <f t="shared" si="124"/>
        <v>2.0</v>
      </c>
      <c r="IK10" s="42">
        <v>3</v>
      </c>
      <c r="IL10" s="43">
        <v>3</v>
      </c>
      <c r="IM10" s="748">
        <v>6</v>
      </c>
      <c r="IN10" s="853">
        <v>5</v>
      </c>
      <c r="IO10" s="736"/>
      <c r="IP10" s="28">
        <f t="shared" si="141"/>
        <v>5.4</v>
      </c>
      <c r="IQ10" s="29">
        <f t="shared" si="142"/>
        <v>5.4</v>
      </c>
      <c r="IR10" s="501" t="str">
        <f t="shared" si="143"/>
        <v>5.4</v>
      </c>
      <c r="IS10" s="30" t="str">
        <f t="shared" si="144"/>
        <v>D+</v>
      </c>
      <c r="IT10" s="31">
        <f t="shared" si="145"/>
        <v>1.5</v>
      </c>
      <c r="IU10" s="31" t="str">
        <f t="shared" si="146"/>
        <v>1.5</v>
      </c>
      <c r="IV10" s="42">
        <v>3</v>
      </c>
      <c r="IW10" s="43">
        <v>3</v>
      </c>
      <c r="IX10" s="748">
        <v>6.2</v>
      </c>
      <c r="IY10" s="853">
        <v>4</v>
      </c>
      <c r="IZ10" s="736"/>
      <c r="JA10" s="725">
        <f t="shared" si="147"/>
        <v>4.9000000000000004</v>
      </c>
      <c r="JB10" s="726">
        <f t="shared" si="148"/>
        <v>4.9000000000000004</v>
      </c>
      <c r="JC10" s="727" t="str">
        <f t="shared" si="149"/>
        <v>4.9</v>
      </c>
      <c r="JD10" s="728" t="str">
        <f t="shared" si="150"/>
        <v>D</v>
      </c>
      <c r="JE10" s="729">
        <f t="shared" si="151"/>
        <v>1</v>
      </c>
      <c r="JF10" s="729" t="str">
        <f t="shared" si="152"/>
        <v>1.0</v>
      </c>
      <c r="JG10" s="730">
        <v>2</v>
      </c>
      <c r="JH10" s="739">
        <v>2</v>
      </c>
      <c r="JI10" s="748">
        <v>6.5</v>
      </c>
      <c r="JJ10" s="746">
        <v>6</v>
      </c>
      <c r="JK10" s="747"/>
      <c r="JL10" s="725">
        <f t="shared" si="153"/>
        <v>6.2</v>
      </c>
      <c r="JM10" s="726">
        <f t="shared" si="154"/>
        <v>6.2</v>
      </c>
      <c r="JN10" s="727" t="str">
        <f t="shared" si="155"/>
        <v>6.2</v>
      </c>
      <c r="JO10" s="728" t="str">
        <f t="shared" si="156"/>
        <v>C</v>
      </c>
      <c r="JP10" s="729">
        <f t="shared" si="157"/>
        <v>2</v>
      </c>
      <c r="JQ10" s="729" t="str">
        <f t="shared" si="158"/>
        <v>2.0</v>
      </c>
      <c r="JR10" s="730">
        <v>2</v>
      </c>
      <c r="JS10" s="739">
        <v>2</v>
      </c>
      <c r="JT10" s="748">
        <v>6.5</v>
      </c>
      <c r="JU10" s="746">
        <v>6</v>
      </c>
      <c r="JV10" s="736"/>
      <c r="JW10" s="725">
        <f t="shared" si="159"/>
        <v>6.2</v>
      </c>
      <c r="JX10" s="726">
        <f t="shared" si="160"/>
        <v>6.2</v>
      </c>
      <c r="JY10" s="727" t="str">
        <f t="shared" si="161"/>
        <v>6.2</v>
      </c>
      <c r="JZ10" s="728" t="str">
        <f t="shared" si="162"/>
        <v>C</v>
      </c>
      <c r="KA10" s="729">
        <f t="shared" si="163"/>
        <v>2</v>
      </c>
      <c r="KB10" s="729" t="str">
        <f t="shared" si="164"/>
        <v>2.0</v>
      </c>
      <c r="KC10" s="730">
        <v>2</v>
      </c>
      <c r="KD10" s="739">
        <v>2</v>
      </c>
      <c r="KE10" s="748">
        <v>7.4</v>
      </c>
      <c r="KF10" s="746">
        <v>8</v>
      </c>
      <c r="KG10" s="736"/>
      <c r="KH10" s="725">
        <f t="shared" si="165"/>
        <v>7.8</v>
      </c>
      <c r="KI10" s="726">
        <f t="shared" si="166"/>
        <v>7.8</v>
      </c>
      <c r="KJ10" s="727" t="str">
        <f t="shared" si="167"/>
        <v>7.8</v>
      </c>
      <c r="KK10" s="728" t="str">
        <f t="shared" si="168"/>
        <v>B</v>
      </c>
      <c r="KL10" s="729">
        <f t="shared" si="169"/>
        <v>3</v>
      </c>
      <c r="KM10" s="729" t="str">
        <f t="shared" si="170"/>
        <v>3.0</v>
      </c>
      <c r="KN10" s="730">
        <v>5</v>
      </c>
      <c r="KO10" s="739">
        <v>5</v>
      </c>
      <c r="KP10" s="742">
        <f t="shared" si="125"/>
        <v>24</v>
      </c>
      <c r="KQ10" s="734">
        <f t="shared" si="126"/>
        <v>1.8541666666666667</v>
      </c>
      <c r="KR10" s="735" t="str">
        <f t="shared" si="127"/>
        <v>1.85</v>
      </c>
    </row>
    <row r="11" spans="1:304" ht="18.75" x14ac:dyDescent="0.3">
      <c r="A11" s="163">
        <v>12</v>
      </c>
      <c r="B11" s="293" t="s">
        <v>459</v>
      </c>
      <c r="C11" s="294" t="s">
        <v>450</v>
      </c>
      <c r="D11" s="286" t="s">
        <v>464</v>
      </c>
      <c r="E11" s="287" t="s">
        <v>465</v>
      </c>
      <c r="F11" s="276"/>
      <c r="G11" s="288" t="s">
        <v>484</v>
      </c>
      <c r="H11" s="276" t="s">
        <v>23</v>
      </c>
      <c r="I11" s="276" t="s">
        <v>395</v>
      </c>
      <c r="J11" s="169">
        <v>8</v>
      </c>
      <c r="K11" s="1" t="str">
        <f t="shared" si="0"/>
        <v>B+</v>
      </c>
      <c r="L11" s="2">
        <f t="shared" si="1"/>
        <v>3.5</v>
      </c>
      <c r="M11" s="170" t="str">
        <f t="shared" si="2"/>
        <v>3.5</v>
      </c>
      <c r="N11" s="197">
        <v>8</v>
      </c>
      <c r="O11" s="1" t="str">
        <f t="shared" si="3"/>
        <v>B+</v>
      </c>
      <c r="P11" s="2">
        <f t="shared" si="4"/>
        <v>3.5</v>
      </c>
      <c r="Q11" s="172" t="str">
        <f t="shared" si="5"/>
        <v>3.5</v>
      </c>
      <c r="R11" s="192">
        <v>6.2</v>
      </c>
      <c r="S11" s="55">
        <v>6</v>
      </c>
      <c r="T11" s="55"/>
      <c r="U11" s="28">
        <f t="shared" si="6"/>
        <v>6.1</v>
      </c>
      <c r="V11" s="29">
        <f t="shared" si="7"/>
        <v>6.1</v>
      </c>
      <c r="W11" s="325" t="str">
        <f t="shared" si="8"/>
        <v>6.1</v>
      </c>
      <c r="X11" s="30" t="str">
        <f t="shared" si="9"/>
        <v>C</v>
      </c>
      <c r="Y11" s="31">
        <f t="shared" si="10"/>
        <v>2</v>
      </c>
      <c r="Z11" s="31" t="str">
        <f t="shared" si="11"/>
        <v>2.0</v>
      </c>
      <c r="AA11" s="42">
        <v>4</v>
      </c>
      <c r="AB11" s="43">
        <v>4</v>
      </c>
      <c r="AC11" s="431">
        <v>6.7</v>
      </c>
      <c r="AD11" s="448">
        <v>8</v>
      </c>
      <c r="AE11" s="157"/>
      <c r="AF11" s="225">
        <f t="shared" si="12"/>
        <v>7.5</v>
      </c>
      <c r="AG11" s="226">
        <f t="shared" si="13"/>
        <v>7.5</v>
      </c>
      <c r="AH11" s="342" t="str">
        <f t="shared" si="14"/>
        <v>7.5</v>
      </c>
      <c r="AI11" s="227" t="str">
        <f t="shared" si="15"/>
        <v>B</v>
      </c>
      <c r="AJ11" s="226">
        <f t="shared" si="16"/>
        <v>3</v>
      </c>
      <c r="AK11" s="226" t="str">
        <f t="shared" si="17"/>
        <v>3.0</v>
      </c>
      <c r="AL11" s="157">
        <v>2</v>
      </c>
      <c r="AM11" s="43">
        <v>2</v>
      </c>
      <c r="AN11" s="180">
        <v>8</v>
      </c>
      <c r="AO11" s="55">
        <v>9</v>
      </c>
      <c r="AP11" s="55"/>
      <c r="AQ11" s="28">
        <f t="shared" si="18"/>
        <v>8.6</v>
      </c>
      <c r="AR11" s="29">
        <f t="shared" si="19"/>
        <v>8.6</v>
      </c>
      <c r="AS11" s="325" t="str">
        <f t="shared" si="20"/>
        <v>8.6</v>
      </c>
      <c r="AT11" s="30" t="str">
        <f t="shared" si="21"/>
        <v>A</v>
      </c>
      <c r="AU11" s="31">
        <f t="shared" si="22"/>
        <v>4</v>
      </c>
      <c r="AV11" s="31" t="str">
        <f t="shared" si="23"/>
        <v>4.0</v>
      </c>
      <c r="AW11" s="42">
        <v>2</v>
      </c>
      <c r="AX11" s="43">
        <v>2</v>
      </c>
      <c r="AY11" s="188">
        <v>7.3</v>
      </c>
      <c r="AZ11" s="65">
        <v>8</v>
      </c>
      <c r="BA11" s="65"/>
      <c r="BB11" s="28">
        <f t="shared" si="24"/>
        <v>7.7</v>
      </c>
      <c r="BC11" s="29">
        <f t="shared" si="25"/>
        <v>7.7</v>
      </c>
      <c r="BD11" s="325" t="str">
        <f t="shared" si="26"/>
        <v>7.7</v>
      </c>
      <c r="BE11" s="30" t="str">
        <f t="shared" si="27"/>
        <v>B</v>
      </c>
      <c r="BF11" s="31">
        <f t="shared" si="28"/>
        <v>3</v>
      </c>
      <c r="BG11" s="31" t="str">
        <f t="shared" si="29"/>
        <v>3.0</v>
      </c>
      <c r="BH11" s="42">
        <v>1</v>
      </c>
      <c r="BI11" s="43">
        <v>1</v>
      </c>
      <c r="BJ11" s="188">
        <v>6.8</v>
      </c>
      <c r="BK11" s="68">
        <v>3</v>
      </c>
      <c r="BL11" s="68"/>
      <c r="BM11" s="28">
        <f t="shared" si="30"/>
        <v>4.5</v>
      </c>
      <c r="BN11" s="29">
        <f t="shared" si="31"/>
        <v>4.5</v>
      </c>
      <c r="BO11" s="325" t="str">
        <f t="shared" si="32"/>
        <v>4.5</v>
      </c>
      <c r="BP11" s="30" t="str">
        <f t="shared" si="33"/>
        <v>D</v>
      </c>
      <c r="BQ11" s="31">
        <f t="shared" si="34"/>
        <v>1</v>
      </c>
      <c r="BR11" s="31" t="str">
        <f t="shared" si="35"/>
        <v>1.0</v>
      </c>
      <c r="BS11" s="42">
        <v>2</v>
      </c>
      <c r="BT11" s="43">
        <v>2</v>
      </c>
      <c r="BU11" s="146">
        <v>7.4</v>
      </c>
      <c r="BV11" s="93">
        <v>7</v>
      </c>
      <c r="BW11" s="93"/>
      <c r="BX11" s="28">
        <f t="shared" si="36"/>
        <v>7.2</v>
      </c>
      <c r="BY11" s="29">
        <f t="shared" si="37"/>
        <v>7.2</v>
      </c>
      <c r="BZ11" s="325" t="str">
        <f t="shared" si="38"/>
        <v>7.2</v>
      </c>
      <c r="CA11" s="30" t="str">
        <f t="shared" si="39"/>
        <v>B</v>
      </c>
      <c r="CB11" s="31">
        <f t="shared" si="40"/>
        <v>3</v>
      </c>
      <c r="CC11" s="31" t="str">
        <f t="shared" si="41"/>
        <v>3.0</v>
      </c>
      <c r="CD11" s="42">
        <v>2</v>
      </c>
      <c r="CE11" s="43">
        <v>2</v>
      </c>
      <c r="CF11" s="48">
        <v>8.8000000000000007</v>
      </c>
      <c r="CG11" s="70">
        <v>8</v>
      </c>
      <c r="CH11" s="70"/>
      <c r="CI11" s="225">
        <f t="shared" si="42"/>
        <v>8.3000000000000007</v>
      </c>
      <c r="CJ11" s="226">
        <f t="shared" si="43"/>
        <v>8.3000000000000007</v>
      </c>
      <c r="CK11" s="342" t="str">
        <f t="shared" si="44"/>
        <v>8.3</v>
      </c>
      <c r="CL11" s="227" t="str">
        <f t="shared" si="45"/>
        <v>B+</v>
      </c>
      <c r="CM11" s="226">
        <f t="shared" si="46"/>
        <v>3.5</v>
      </c>
      <c r="CN11" s="226" t="str">
        <f t="shared" si="47"/>
        <v>3.5</v>
      </c>
      <c r="CO11" s="157">
        <v>3</v>
      </c>
      <c r="CP11" s="43">
        <v>3</v>
      </c>
      <c r="CQ11" s="84">
        <f t="shared" si="48"/>
        <v>16</v>
      </c>
      <c r="CR11" s="87">
        <f t="shared" si="49"/>
        <v>2.71875</v>
      </c>
      <c r="CS11" s="88" t="str">
        <f t="shared" si="50"/>
        <v>2.72</v>
      </c>
      <c r="CT11" s="64" t="str">
        <f t="shared" si="51"/>
        <v>Lên lớp</v>
      </c>
      <c r="CU11" s="128">
        <f t="shared" si="52"/>
        <v>16</v>
      </c>
      <c r="CV11" s="129">
        <f t="shared" si="53"/>
        <v>2.71875</v>
      </c>
      <c r="CW11" s="64" t="str">
        <f t="shared" si="54"/>
        <v>Lên lớp</v>
      </c>
      <c r="CX11" s="153"/>
      <c r="CY11" s="192">
        <v>7.9</v>
      </c>
      <c r="CZ11" s="70">
        <v>6</v>
      </c>
      <c r="DA11" s="70"/>
      <c r="DB11" s="28">
        <f t="shared" si="55"/>
        <v>6.8</v>
      </c>
      <c r="DC11" s="29">
        <f t="shared" si="56"/>
        <v>6.8</v>
      </c>
      <c r="DD11" s="501" t="str">
        <f t="shared" si="57"/>
        <v>6.8</v>
      </c>
      <c r="DE11" s="30" t="str">
        <f t="shared" si="58"/>
        <v>C+</v>
      </c>
      <c r="DF11" s="31">
        <f t="shared" si="59"/>
        <v>2.5</v>
      </c>
      <c r="DG11" s="31" t="str">
        <f t="shared" si="60"/>
        <v>2.5</v>
      </c>
      <c r="DH11" s="42">
        <v>3</v>
      </c>
      <c r="DI11" s="43">
        <v>3</v>
      </c>
      <c r="DJ11" s="214">
        <v>8</v>
      </c>
      <c r="DK11" s="73">
        <v>6</v>
      </c>
      <c r="DL11" s="73"/>
      <c r="DM11" s="28">
        <f t="shared" si="61"/>
        <v>6.8</v>
      </c>
      <c r="DN11" s="29">
        <f t="shared" si="62"/>
        <v>6.8</v>
      </c>
      <c r="DO11" s="501" t="str">
        <f t="shared" si="63"/>
        <v>6.8</v>
      </c>
      <c r="DP11" s="30" t="str">
        <f t="shared" si="64"/>
        <v>C+</v>
      </c>
      <c r="DQ11" s="31">
        <f t="shared" si="65"/>
        <v>2.5</v>
      </c>
      <c r="DR11" s="31" t="str">
        <f t="shared" si="66"/>
        <v>2.5</v>
      </c>
      <c r="DS11" s="42">
        <v>2</v>
      </c>
      <c r="DT11" s="43">
        <v>2</v>
      </c>
      <c r="DU11" s="48">
        <v>7.6</v>
      </c>
      <c r="DV11" s="70">
        <v>5</v>
      </c>
      <c r="DW11" s="70"/>
      <c r="DX11" s="28">
        <f t="shared" si="67"/>
        <v>6</v>
      </c>
      <c r="DY11" s="29">
        <f t="shared" si="68"/>
        <v>6</v>
      </c>
      <c r="DZ11" s="501" t="str">
        <f t="shared" si="69"/>
        <v>6.0</v>
      </c>
      <c r="EA11" s="30" t="str">
        <f t="shared" si="70"/>
        <v>C</v>
      </c>
      <c r="EB11" s="31">
        <f t="shared" si="71"/>
        <v>2</v>
      </c>
      <c r="EC11" s="31" t="str">
        <f t="shared" si="72"/>
        <v>2.0</v>
      </c>
      <c r="ED11" s="42">
        <v>2</v>
      </c>
      <c r="EE11" s="43">
        <v>2</v>
      </c>
      <c r="EF11" s="48">
        <v>7.6</v>
      </c>
      <c r="EG11" s="55">
        <v>9</v>
      </c>
      <c r="EH11" s="55"/>
      <c r="EI11" s="28">
        <f t="shared" si="73"/>
        <v>8.4</v>
      </c>
      <c r="EJ11" s="29">
        <f t="shared" si="74"/>
        <v>8.4</v>
      </c>
      <c r="EK11" s="501" t="str">
        <f t="shared" si="75"/>
        <v>8.4</v>
      </c>
      <c r="EL11" s="30" t="str">
        <f t="shared" si="76"/>
        <v>B+</v>
      </c>
      <c r="EM11" s="31">
        <f t="shared" si="77"/>
        <v>3.5</v>
      </c>
      <c r="EN11" s="31" t="str">
        <f t="shared" si="78"/>
        <v>3.5</v>
      </c>
      <c r="EO11" s="42">
        <v>1</v>
      </c>
      <c r="EP11" s="43">
        <v>1</v>
      </c>
      <c r="EQ11" s="48">
        <v>9</v>
      </c>
      <c r="ER11" s="70">
        <v>7</v>
      </c>
      <c r="ES11" s="70"/>
      <c r="ET11" s="28">
        <f t="shared" si="79"/>
        <v>7.8</v>
      </c>
      <c r="EU11" s="29">
        <f t="shared" si="80"/>
        <v>7.8</v>
      </c>
      <c r="EV11" s="501" t="str">
        <f t="shared" si="81"/>
        <v>7.8</v>
      </c>
      <c r="EW11" s="30" t="str">
        <f t="shared" si="82"/>
        <v>B</v>
      </c>
      <c r="EX11" s="31">
        <f t="shared" si="83"/>
        <v>3</v>
      </c>
      <c r="EY11" s="31" t="str">
        <f t="shared" si="84"/>
        <v>3.0</v>
      </c>
      <c r="EZ11" s="42">
        <v>2</v>
      </c>
      <c r="FA11" s="43">
        <v>2</v>
      </c>
      <c r="FB11" s="48">
        <v>7</v>
      </c>
      <c r="FC11" s="70">
        <v>5</v>
      </c>
      <c r="FD11" s="602"/>
      <c r="FE11" s="28">
        <f t="shared" si="85"/>
        <v>5.8</v>
      </c>
      <c r="FF11" s="29">
        <f t="shared" si="86"/>
        <v>5.8</v>
      </c>
      <c r="FG11" s="501" t="str">
        <f t="shared" si="87"/>
        <v>5.8</v>
      </c>
      <c r="FH11" s="30" t="str">
        <f t="shared" si="88"/>
        <v>C</v>
      </c>
      <c r="FI11" s="31">
        <f t="shared" si="89"/>
        <v>2</v>
      </c>
      <c r="FJ11" s="31" t="str">
        <f t="shared" si="90"/>
        <v>2.0</v>
      </c>
      <c r="FK11" s="42">
        <v>2</v>
      </c>
      <c r="FL11" s="43">
        <v>2</v>
      </c>
      <c r="FM11" s="48">
        <v>8.6999999999999993</v>
      </c>
      <c r="FN11" s="70">
        <v>6</v>
      </c>
      <c r="FO11" s="70"/>
      <c r="FP11" s="28">
        <f t="shared" si="91"/>
        <v>7.1</v>
      </c>
      <c r="FQ11" s="29">
        <f t="shared" si="92"/>
        <v>7.1</v>
      </c>
      <c r="FR11" s="501" t="str">
        <f t="shared" si="93"/>
        <v>7.1</v>
      </c>
      <c r="FS11" s="30" t="str">
        <f t="shared" si="94"/>
        <v>B</v>
      </c>
      <c r="FT11" s="31">
        <f t="shared" si="95"/>
        <v>3</v>
      </c>
      <c r="FU11" s="31" t="str">
        <f t="shared" si="96"/>
        <v>3.0</v>
      </c>
      <c r="FV11" s="42">
        <v>3</v>
      </c>
      <c r="FW11" s="43">
        <v>3</v>
      </c>
      <c r="FX11" s="192">
        <v>8.1999999999999993</v>
      </c>
      <c r="FY11" s="70">
        <v>6</v>
      </c>
      <c r="FZ11" s="37"/>
      <c r="GA11" s="28">
        <f t="shared" si="97"/>
        <v>6.9</v>
      </c>
      <c r="GB11" s="29">
        <f t="shared" si="98"/>
        <v>6.9</v>
      </c>
      <c r="GC11" s="501" t="str">
        <f t="shared" si="99"/>
        <v>6.9</v>
      </c>
      <c r="GD11" s="30" t="str">
        <f t="shared" si="100"/>
        <v>C+</v>
      </c>
      <c r="GE11" s="31">
        <f t="shared" si="101"/>
        <v>2.5</v>
      </c>
      <c r="GF11" s="31" t="str">
        <f t="shared" si="102"/>
        <v>2.5</v>
      </c>
      <c r="GG11" s="42">
        <v>2</v>
      </c>
      <c r="GH11" s="43">
        <v>2</v>
      </c>
      <c r="GI11" s="694">
        <f t="shared" si="128"/>
        <v>17</v>
      </c>
      <c r="GJ11" s="695">
        <f t="shared" si="129"/>
        <v>2.5882352941176472</v>
      </c>
      <c r="GK11" s="696" t="str">
        <f t="shared" si="103"/>
        <v>2.59</v>
      </c>
      <c r="GL11" s="697" t="str">
        <f t="shared" si="104"/>
        <v>Lên lớp</v>
      </c>
      <c r="GM11" s="698">
        <f t="shared" si="130"/>
        <v>33</v>
      </c>
      <c r="GN11" s="695">
        <f t="shared" si="131"/>
        <v>2.6515151515151514</v>
      </c>
      <c r="GO11" s="696" t="str">
        <f t="shared" si="105"/>
        <v>2.65</v>
      </c>
      <c r="GP11" s="699">
        <f t="shared" si="132"/>
        <v>33</v>
      </c>
      <c r="GQ11" s="700">
        <f t="shared" si="133"/>
        <v>6.9484848484848483</v>
      </c>
      <c r="GR11" s="701">
        <f t="shared" si="134"/>
        <v>2.6515151515151514</v>
      </c>
      <c r="GS11" s="738" t="str">
        <f t="shared" si="106"/>
        <v>Lên lớp</v>
      </c>
      <c r="GT11" s="812"/>
      <c r="GU11" s="854">
        <v>8.1999999999999993</v>
      </c>
      <c r="GV11" s="822">
        <v>8</v>
      </c>
      <c r="GW11" s="736"/>
      <c r="GX11" s="725">
        <f t="shared" si="107"/>
        <v>8.1</v>
      </c>
      <c r="GY11" s="726">
        <f t="shared" si="108"/>
        <v>8.1</v>
      </c>
      <c r="GZ11" s="727" t="str">
        <f t="shared" si="109"/>
        <v>8.1</v>
      </c>
      <c r="HA11" s="728" t="str">
        <f t="shared" si="110"/>
        <v>B+</v>
      </c>
      <c r="HB11" s="729">
        <f t="shared" si="111"/>
        <v>3.5</v>
      </c>
      <c r="HC11" s="729" t="str">
        <f t="shared" si="112"/>
        <v>3.5</v>
      </c>
      <c r="HD11" s="730">
        <v>2</v>
      </c>
      <c r="HE11" s="739">
        <v>2</v>
      </c>
      <c r="HF11" s="829">
        <v>7.3</v>
      </c>
      <c r="HG11" s="837">
        <v>8</v>
      </c>
      <c r="HH11" s="736"/>
      <c r="HI11" s="827">
        <f t="shared" si="113"/>
        <v>7.7</v>
      </c>
      <c r="HJ11" s="839">
        <f t="shared" si="114"/>
        <v>7.7</v>
      </c>
      <c r="HK11" s="845" t="str">
        <f t="shared" si="115"/>
        <v>7.7</v>
      </c>
      <c r="HL11" s="841" t="str">
        <f t="shared" si="116"/>
        <v>B</v>
      </c>
      <c r="HM11" s="842">
        <f t="shared" si="117"/>
        <v>3</v>
      </c>
      <c r="HN11" s="842" t="str">
        <f t="shared" si="118"/>
        <v>3.0</v>
      </c>
      <c r="HO11" s="846">
        <v>3</v>
      </c>
      <c r="HP11" s="844">
        <v>3</v>
      </c>
      <c r="HQ11" s="819">
        <v>8.6</v>
      </c>
      <c r="HR11" s="853">
        <v>9</v>
      </c>
      <c r="HS11" s="736"/>
      <c r="HT11" s="725">
        <f t="shared" si="135"/>
        <v>8.8000000000000007</v>
      </c>
      <c r="HU11" s="726">
        <f t="shared" si="136"/>
        <v>8.8000000000000007</v>
      </c>
      <c r="HV11" s="727" t="str">
        <f t="shared" si="137"/>
        <v>8.8</v>
      </c>
      <c r="HW11" s="728" t="str">
        <f t="shared" si="138"/>
        <v>A</v>
      </c>
      <c r="HX11" s="729">
        <f t="shared" si="139"/>
        <v>4</v>
      </c>
      <c r="HY11" s="729" t="str">
        <f t="shared" si="140"/>
        <v>4.0</v>
      </c>
      <c r="HZ11" s="730">
        <v>2</v>
      </c>
      <c r="IA11" s="739">
        <v>2</v>
      </c>
      <c r="IB11" s="819">
        <v>8.4</v>
      </c>
      <c r="IC11" s="822">
        <v>7</v>
      </c>
      <c r="ID11" s="736"/>
      <c r="IE11" s="28">
        <f t="shared" si="119"/>
        <v>7.6</v>
      </c>
      <c r="IF11" s="29">
        <f t="shared" si="120"/>
        <v>7.6</v>
      </c>
      <c r="IG11" s="501" t="str">
        <f t="shared" si="121"/>
        <v>7.6</v>
      </c>
      <c r="IH11" s="30" t="str">
        <f t="shared" si="122"/>
        <v>B</v>
      </c>
      <c r="II11" s="31">
        <f t="shared" si="123"/>
        <v>3</v>
      </c>
      <c r="IJ11" s="31" t="str">
        <f t="shared" si="124"/>
        <v>3.0</v>
      </c>
      <c r="IK11" s="42">
        <v>3</v>
      </c>
      <c r="IL11" s="43">
        <v>3</v>
      </c>
      <c r="IM11" s="748">
        <v>7.2</v>
      </c>
      <c r="IN11" s="853">
        <v>7</v>
      </c>
      <c r="IO11" s="736"/>
      <c r="IP11" s="28">
        <f t="shared" si="141"/>
        <v>7.1</v>
      </c>
      <c r="IQ11" s="29">
        <f t="shared" si="142"/>
        <v>7.1</v>
      </c>
      <c r="IR11" s="501" t="str">
        <f t="shared" si="143"/>
        <v>7.1</v>
      </c>
      <c r="IS11" s="30" t="str">
        <f t="shared" si="144"/>
        <v>B</v>
      </c>
      <c r="IT11" s="31">
        <f t="shared" si="145"/>
        <v>3</v>
      </c>
      <c r="IU11" s="31" t="str">
        <f t="shared" si="146"/>
        <v>3.0</v>
      </c>
      <c r="IV11" s="42">
        <v>3</v>
      </c>
      <c r="IW11" s="43">
        <v>3</v>
      </c>
      <c r="IX11" s="748">
        <v>7.6</v>
      </c>
      <c r="IY11" s="853">
        <v>8</v>
      </c>
      <c r="IZ11" s="736"/>
      <c r="JA11" s="725">
        <f t="shared" si="147"/>
        <v>7.8</v>
      </c>
      <c r="JB11" s="726">
        <f t="shared" si="148"/>
        <v>7.8</v>
      </c>
      <c r="JC11" s="727" t="str">
        <f t="shared" si="149"/>
        <v>7.8</v>
      </c>
      <c r="JD11" s="728" t="str">
        <f t="shared" si="150"/>
        <v>B</v>
      </c>
      <c r="JE11" s="729">
        <f t="shared" si="151"/>
        <v>3</v>
      </c>
      <c r="JF11" s="729" t="str">
        <f t="shared" si="152"/>
        <v>3.0</v>
      </c>
      <c r="JG11" s="730">
        <v>2</v>
      </c>
      <c r="JH11" s="739">
        <v>2</v>
      </c>
      <c r="JI11" s="748">
        <v>8.5</v>
      </c>
      <c r="JJ11" s="746">
        <v>8</v>
      </c>
      <c r="JK11" s="747"/>
      <c r="JL11" s="725">
        <f t="shared" si="153"/>
        <v>8.1999999999999993</v>
      </c>
      <c r="JM11" s="726">
        <f t="shared" si="154"/>
        <v>8.1999999999999993</v>
      </c>
      <c r="JN11" s="727" t="str">
        <f t="shared" si="155"/>
        <v>8.2</v>
      </c>
      <c r="JO11" s="728" t="str">
        <f t="shared" si="156"/>
        <v>B+</v>
      </c>
      <c r="JP11" s="729">
        <f t="shared" si="157"/>
        <v>3.5</v>
      </c>
      <c r="JQ11" s="729" t="str">
        <f t="shared" si="158"/>
        <v>3.5</v>
      </c>
      <c r="JR11" s="730">
        <v>2</v>
      </c>
      <c r="JS11" s="739">
        <v>2</v>
      </c>
      <c r="JT11" s="748">
        <v>9</v>
      </c>
      <c r="JU11" s="746">
        <v>8</v>
      </c>
      <c r="JV11" s="736"/>
      <c r="JW11" s="725">
        <f t="shared" si="159"/>
        <v>8.4</v>
      </c>
      <c r="JX11" s="726">
        <f t="shared" si="160"/>
        <v>8.4</v>
      </c>
      <c r="JY11" s="727" t="str">
        <f t="shared" si="161"/>
        <v>8.4</v>
      </c>
      <c r="JZ11" s="728" t="str">
        <f t="shared" si="162"/>
        <v>B+</v>
      </c>
      <c r="KA11" s="729">
        <f t="shared" si="163"/>
        <v>3.5</v>
      </c>
      <c r="KB11" s="729" t="str">
        <f t="shared" si="164"/>
        <v>3.5</v>
      </c>
      <c r="KC11" s="730">
        <v>2</v>
      </c>
      <c r="KD11" s="739">
        <v>2</v>
      </c>
      <c r="KE11" s="748">
        <v>9.4</v>
      </c>
      <c r="KF11" s="746">
        <v>10</v>
      </c>
      <c r="KG11" s="736"/>
      <c r="KH11" s="725">
        <f t="shared" si="165"/>
        <v>9.8000000000000007</v>
      </c>
      <c r="KI11" s="726">
        <f t="shared" si="166"/>
        <v>9.8000000000000007</v>
      </c>
      <c r="KJ11" s="727" t="str">
        <f t="shared" si="167"/>
        <v>9.8</v>
      </c>
      <c r="KK11" s="728" t="str">
        <f t="shared" si="168"/>
        <v>A</v>
      </c>
      <c r="KL11" s="729">
        <f t="shared" si="169"/>
        <v>4</v>
      </c>
      <c r="KM11" s="729" t="str">
        <f t="shared" si="170"/>
        <v>4.0</v>
      </c>
      <c r="KN11" s="730">
        <v>5</v>
      </c>
      <c r="KO11" s="739">
        <v>5</v>
      </c>
      <c r="KP11" s="742">
        <f t="shared" si="125"/>
        <v>24</v>
      </c>
      <c r="KQ11" s="734">
        <f t="shared" si="126"/>
        <v>3.4166666666666665</v>
      </c>
      <c r="KR11" s="735" t="str">
        <f t="shared" si="127"/>
        <v>3.42</v>
      </c>
    </row>
    <row r="12" spans="1:304" ht="18.75" x14ac:dyDescent="0.3">
      <c r="A12" s="163">
        <v>13</v>
      </c>
      <c r="B12" s="293" t="s">
        <v>459</v>
      </c>
      <c r="C12" s="294" t="s">
        <v>451</v>
      </c>
      <c r="D12" s="286" t="s">
        <v>264</v>
      </c>
      <c r="E12" s="287" t="s">
        <v>161</v>
      </c>
      <c r="F12" s="276"/>
      <c r="G12" s="288" t="s">
        <v>485</v>
      </c>
      <c r="H12" s="276" t="s">
        <v>169</v>
      </c>
      <c r="I12" s="276" t="s">
        <v>179</v>
      </c>
      <c r="J12" s="169">
        <v>6.8</v>
      </c>
      <c r="K12" s="1" t="str">
        <f t="shared" si="0"/>
        <v>C+</v>
      </c>
      <c r="L12" s="2">
        <f t="shared" si="1"/>
        <v>2.5</v>
      </c>
      <c r="M12" s="170" t="str">
        <f t="shared" si="2"/>
        <v>2.5</v>
      </c>
      <c r="N12" s="197">
        <v>7</v>
      </c>
      <c r="O12" s="1" t="str">
        <f t="shared" si="3"/>
        <v>B</v>
      </c>
      <c r="P12" s="2">
        <f t="shared" si="4"/>
        <v>3</v>
      </c>
      <c r="Q12" s="172" t="str">
        <f t="shared" si="5"/>
        <v>3.0</v>
      </c>
      <c r="R12" s="192">
        <v>5.5</v>
      </c>
      <c r="S12" s="55">
        <v>4</v>
      </c>
      <c r="T12" s="55"/>
      <c r="U12" s="28">
        <f t="shared" si="6"/>
        <v>4.5999999999999996</v>
      </c>
      <c r="V12" s="29">
        <f t="shared" si="7"/>
        <v>4.5999999999999996</v>
      </c>
      <c r="W12" s="325" t="str">
        <f t="shared" si="8"/>
        <v>4.6</v>
      </c>
      <c r="X12" s="30" t="str">
        <f t="shared" si="9"/>
        <v>D</v>
      </c>
      <c r="Y12" s="31">
        <f t="shared" si="10"/>
        <v>1</v>
      </c>
      <c r="Z12" s="31" t="str">
        <f t="shared" si="11"/>
        <v>1.0</v>
      </c>
      <c r="AA12" s="42">
        <v>4</v>
      </c>
      <c r="AB12" s="43">
        <v>4</v>
      </c>
      <c r="AC12" s="431">
        <v>6.3</v>
      </c>
      <c r="AD12" s="448">
        <v>7</v>
      </c>
      <c r="AE12" s="157"/>
      <c r="AF12" s="225">
        <f t="shared" si="12"/>
        <v>6.7</v>
      </c>
      <c r="AG12" s="226">
        <f t="shared" si="13"/>
        <v>6.7</v>
      </c>
      <c r="AH12" s="342" t="str">
        <f t="shared" si="14"/>
        <v>6.7</v>
      </c>
      <c r="AI12" s="227" t="str">
        <f t="shared" si="15"/>
        <v>C+</v>
      </c>
      <c r="AJ12" s="226">
        <f t="shared" si="16"/>
        <v>2.5</v>
      </c>
      <c r="AK12" s="226" t="str">
        <f t="shared" si="17"/>
        <v>2.5</v>
      </c>
      <c r="AL12" s="157">
        <v>2</v>
      </c>
      <c r="AM12" s="43">
        <v>2</v>
      </c>
      <c r="AN12" s="180">
        <v>7.7</v>
      </c>
      <c r="AO12" s="55">
        <v>7</v>
      </c>
      <c r="AP12" s="55"/>
      <c r="AQ12" s="28">
        <f t="shared" si="18"/>
        <v>7.3</v>
      </c>
      <c r="AR12" s="29">
        <f t="shared" si="19"/>
        <v>7.3</v>
      </c>
      <c r="AS12" s="325" t="str">
        <f t="shared" si="20"/>
        <v>7.3</v>
      </c>
      <c r="AT12" s="30" t="str">
        <f t="shared" si="21"/>
        <v>B</v>
      </c>
      <c r="AU12" s="31">
        <f t="shared" si="22"/>
        <v>3</v>
      </c>
      <c r="AV12" s="31" t="str">
        <f t="shared" si="23"/>
        <v>3.0</v>
      </c>
      <c r="AW12" s="42">
        <v>2</v>
      </c>
      <c r="AX12" s="43">
        <v>2</v>
      </c>
      <c r="AY12" s="188">
        <v>7.7</v>
      </c>
      <c r="AZ12" s="65">
        <v>4</v>
      </c>
      <c r="BA12" s="65"/>
      <c r="BB12" s="28">
        <f t="shared" si="24"/>
        <v>5.5</v>
      </c>
      <c r="BC12" s="29">
        <f t="shared" si="25"/>
        <v>5.5</v>
      </c>
      <c r="BD12" s="325" t="str">
        <f t="shared" si="26"/>
        <v>5.5</v>
      </c>
      <c r="BE12" s="30" t="str">
        <f t="shared" si="27"/>
        <v>C</v>
      </c>
      <c r="BF12" s="31">
        <f t="shared" si="28"/>
        <v>2</v>
      </c>
      <c r="BG12" s="31" t="str">
        <f t="shared" si="29"/>
        <v>2.0</v>
      </c>
      <c r="BH12" s="42">
        <v>1</v>
      </c>
      <c r="BI12" s="43">
        <v>1</v>
      </c>
      <c r="BJ12" s="188">
        <v>6.2</v>
      </c>
      <c r="BK12" s="68">
        <v>2</v>
      </c>
      <c r="BL12" s="68">
        <v>3</v>
      </c>
      <c r="BM12" s="28">
        <f t="shared" si="30"/>
        <v>3.7</v>
      </c>
      <c r="BN12" s="29">
        <f t="shared" si="31"/>
        <v>4.3</v>
      </c>
      <c r="BO12" s="325" t="str">
        <f t="shared" si="32"/>
        <v>4.3</v>
      </c>
      <c r="BP12" s="30" t="str">
        <f t="shared" si="33"/>
        <v>D</v>
      </c>
      <c r="BQ12" s="31">
        <f t="shared" si="34"/>
        <v>1</v>
      </c>
      <c r="BR12" s="31" t="str">
        <f t="shared" si="35"/>
        <v>1.0</v>
      </c>
      <c r="BS12" s="42">
        <v>2</v>
      </c>
      <c r="BT12" s="43">
        <v>2</v>
      </c>
      <c r="BU12" s="146">
        <v>6</v>
      </c>
      <c r="BV12" s="93">
        <v>6</v>
      </c>
      <c r="BW12" s="93"/>
      <c r="BX12" s="28">
        <f t="shared" si="36"/>
        <v>6</v>
      </c>
      <c r="BY12" s="29">
        <f t="shared" si="37"/>
        <v>6</v>
      </c>
      <c r="BZ12" s="325" t="str">
        <f t="shared" si="38"/>
        <v>6.0</v>
      </c>
      <c r="CA12" s="30" t="str">
        <f t="shared" si="39"/>
        <v>C</v>
      </c>
      <c r="CB12" s="31">
        <f t="shared" si="40"/>
        <v>2</v>
      </c>
      <c r="CC12" s="31" t="str">
        <f t="shared" si="41"/>
        <v>2.0</v>
      </c>
      <c r="CD12" s="42">
        <v>2</v>
      </c>
      <c r="CE12" s="43">
        <v>2</v>
      </c>
      <c r="CF12" s="48">
        <v>8</v>
      </c>
      <c r="CG12" s="70">
        <v>8</v>
      </c>
      <c r="CH12" s="70"/>
      <c r="CI12" s="225">
        <f t="shared" si="42"/>
        <v>8</v>
      </c>
      <c r="CJ12" s="226">
        <f t="shared" si="43"/>
        <v>8</v>
      </c>
      <c r="CK12" s="342" t="str">
        <f t="shared" si="44"/>
        <v>8.0</v>
      </c>
      <c r="CL12" s="227" t="str">
        <f t="shared" si="45"/>
        <v>B+</v>
      </c>
      <c r="CM12" s="226">
        <f t="shared" si="46"/>
        <v>3.5</v>
      </c>
      <c r="CN12" s="226" t="str">
        <f t="shared" si="47"/>
        <v>3.5</v>
      </c>
      <c r="CO12" s="157">
        <v>3</v>
      </c>
      <c r="CP12" s="43">
        <v>3</v>
      </c>
      <c r="CQ12" s="84">
        <f t="shared" si="48"/>
        <v>16</v>
      </c>
      <c r="CR12" s="87">
        <f t="shared" si="49"/>
        <v>2.09375</v>
      </c>
      <c r="CS12" s="88" t="str">
        <f t="shared" si="50"/>
        <v>2.09</v>
      </c>
      <c r="CT12" s="64" t="str">
        <f t="shared" si="51"/>
        <v>Lên lớp</v>
      </c>
      <c r="CU12" s="128">
        <f t="shared" si="52"/>
        <v>16</v>
      </c>
      <c r="CV12" s="129">
        <f t="shared" si="53"/>
        <v>2.09375</v>
      </c>
      <c r="CW12" s="64" t="str">
        <f t="shared" si="54"/>
        <v>Lên lớp</v>
      </c>
      <c r="CX12" s="153"/>
      <c r="CY12" s="192">
        <v>7.4</v>
      </c>
      <c r="CZ12" s="70">
        <v>6</v>
      </c>
      <c r="DA12" s="70"/>
      <c r="DB12" s="28">
        <f t="shared" si="55"/>
        <v>6.6</v>
      </c>
      <c r="DC12" s="29">
        <f t="shared" si="56"/>
        <v>6.6</v>
      </c>
      <c r="DD12" s="501" t="str">
        <f t="shared" si="57"/>
        <v>6.6</v>
      </c>
      <c r="DE12" s="30" t="str">
        <f t="shared" si="58"/>
        <v>C+</v>
      </c>
      <c r="DF12" s="31">
        <f t="shared" si="59"/>
        <v>2.5</v>
      </c>
      <c r="DG12" s="31" t="str">
        <f t="shared" si="60"/>
        <v>2.5</v>
      </c>
      <c r="DH12" s="42">
        <v>3</v>
      </c>
      <c r="DI12" s="43">
        <v>3</v>
      </c>
      <c r="DJ12" s="214">
        <v>7.7</v>
      </c>
      <c r="DK12" s="73">
        <v>6</v>
      </c>
      <c r="DL12" s="73"/>
      <c r="DM12" s="28">
        <f t="shared" si="61"/>
        <v>6.7</v>
      </c>
      <c r="DN12" s="29">
        <f t="shared" si="62"/>
        <v>6.7</v>
      </c>
      <c r="DO12" s="501" t="str">
        <f t="shared" si="63"/>
        <v>6.7</v>
      </c>
      <c r="DP12" s="30" t="str">
        <f t="shared" si="64"/>
        <v>C+</v>
      </c>
      <c r="DQ12" s="31">
        <f t="shared" si="65"/>
        <v>2.5</v>
      </c>
      <c r="DR12" s="31" t="str">
        <f t="shared" si="66"/>
        <v>2.5</v>
      </c>
      <c r="DS12" s="42">
        <v>2</v>
      </c>
      <c r="DT12" s="43">
        <v>2</v>
      </c>
      <c r="DU12" s="48">
        <v>5.2</v>
      </c>
      <c r="DV12" s="70">
        <v>5</v>
      </c>
      <c r="DW12" s="70"/>
      <c r="DX12" s="28">
        <f t="shared" si="67"/>
        <v>5.0999999999999996</v>
      </c>
      <c r="DY12" s="29">
        <f t="shared" si="68"/>
        <v>5.0999999999999996</v>
      </c>
      <c r="DZ12" s="501" t="str">
        <f t="shared" si="69"/>
        <v>5.1</v>
      </c>
      <c r="EA12" s="30" t="str">
        <f t="shared" si="70"/>
        <v>D+</v>
      </c>
      <c r="EB12" s="31">
        <f t="shared" si="71"/>
        <v>1.5</v>
      </c>
      <c r="EC12" s="31" t="str">
        <f t="shared" si="72"/>
        <v>1.5</v>
      </c>
      <c r="ED12" s="42">
        <v>2</v>
      </c>
      <c r="EE12" s="43">
        <v>2</v>
      </c>
      <c r="EF12" s="48">
        <v>7.8</v>
      </c>
      <c r="EG12" s="55">
        <v>8</v>
      </c>
      <c r="EH12" s="55"/>
      <c r="EI12" s="28">
        <f t="shared" si="73"/>
        <v>7.9</v>
      </c>
      <c r="EJ12" s="29">
        <f t="shared" si="74"/>
        <v>7.9</v>
      </c>
      <c r="EK12" s="501" t="str">
        <f t="shared" si="75"/>
        <v>7.9</v>
      </c>
      <c r="EL12" s="30" t="str">
        <f t="shared" si="76"/>
        <v>B</v>
      </c>
      <c r="EM12" s="31">
        <f t="shared" si="77"/>
        <v>3</v>
      </c>
      <c r="EN12" s="31" t="str">
        <f t="shared" si="78"/>
        <v>3.0</v>
      </c>
      <c r="EO12" s="42">
        <v>1</v>
      </c>
      <c r="EP12" s="43">
        <v>1</v>
      </c>
      <c r="EQ12" s="48">
        <v>8.4</v>
      </c>
      <c r="ER12" s="70">
        <v>5</v>
      </c>
      <c r="ES12" s="70"/>
      <c r="ET12" s="28">
        <f t="shared" si="79"/>
        <v>6.4</v>
      </c>
      <c r="EU12" s="29">
        <f t="shared" si="80"/>
        <v>6.4</v>
      </c>
      <c r="EV12" s="501" t="str">
        <f t="shared" si="81"/>
        <v>6.4</v>
      </c>
      <c r="EW12" s="30" t="str">
        <f t="shared" si="82"/>
        <v>C</v>
      </c>
      <c r="EX12" s="31">
        <f t="shared" si="83"/>
        <v>2</v>
      </c>
      <c r="EY12" s="31" t="str">
        <f t="shared" si="84"/>
        <v>2.0</v>
      </c>
      <c r="EZ12" s="42">
        <v>2</v>
      </c>
      <c r="FA12" s="43">
        <v>2</v>
      </c>
      <c r="FB12" s="48">
        <v>6.4</v>
      </c>
      <c r="FC12" s="70">
        <v>4</v>
      </c>
      <c r="FD12" s="602"/>
      <c r="FE12" s="28">
        <f t="shared" si="85"/>
        <v>5</v>
      </c>
      <c r="FF12" s="29">
        <f t="shared" si="86"/>
        <v>5</v>
      </c>
      <c r="FG12" s="501" t="str">
        <f t="shared" si="87"/>
        <v>5.0</v>
      </c>
      <c r="FH12" s="30" t="str">
        <f t="shared" si="88"/>
        <v>D+</v>
      </c>
      <c r="FI12" s="31">
        <f t="shared" si="89"/>
        <v>1.5</v>
      </c>
      <c r="FJ12" s="31" t="str">
        <f t="shared" si="90"/>
        <v>1.5</v>
      </c>
      <c r="FK12" s="42">
        <v>2</v>
      </c>
      <c r="FL12" s="43">
        <v>2</v>
      </c>
      <c r="FM12" s="48">
        <v>8.3000000000000007</v>
      </c>
      <c r="FN12" s="70">
        <v>4</v>
      </c>
      <c r="FO12" s="70"/>
      <c r="FP12" s="28">
        <f t="shared" si="91"/>
        <v>5.7</v>
      </c>
      <c r="FQ12" s="29">
        <f t="shared" si="92"/>
        <v>5.7</v>
      </c>
      <c r="FR12" s="501" t="str">
        <f t="shared" si="93"/>
        <v>5.7</v>
      </c>
      <c r="FS12" s="30" t="str">
        <f t="shared" si="94"/>
        <v>C</v>
      </c>
      <c r="FT12" s="31">
        <f t="shared" si="95"/>
        <v>2</v>
      </c>
      <c r="FU12" s="31" t="str">
        <f t="shared" si="96"/>
        <v>2.0</v>
      </c>
      <c r="FV12" s="42">
        <v>3</v>
      </c>
      <c r="FW12" s="43">
        <v>3</v>
      </c>
      <c r="FX12" s="192">
        <v>7.8</v>
      </c>
      <c r="FY12" s="70">
        <v>6</v>
      </c>
      <c r="FZ12" s="37"/>
      <c r="GA12" s="28">
        <f t="shared" si="97"/>
        <v>6.7</v>
      </c>
      <c r="GB12" s="29">
        <f t="shared" si="98"/>
        <v>6.7</v>
      </c>
      <c r="GC12" s="501" t="str">
        <f t="shared" si="99"/>
        <v>6.7</v>
      </c>
      <c r="GD12" s="30" t="str">
        <f t="shared" si="100"/>
        <v>C+</v>
      </c>
      <c r="GE12" s="31">
        <f t="shared" si="101"/>
        <v>2.5</v>
      </c>
      <c r="GF12" s="31" t="str">
        <f t="shared" si="102"/>
        <v>2.5</v>
      </c>
      <c r="GG12" s="42">
        <v>2</v>
      </c>
      <c r="GH12" s="43">
        <v>2</v>
      </c>
      <c r="GI12" s="694">
        <f t="shared" si="128"/>
        <v>17</v>
      </c>
      <c r="GJ12" s="695">
        <f t="shared" si="129"/>
        <v>2.1470588235294117</v>
      </c>
      <c r="GK12" s="696" t="str">
        <f t="shared" si="103"/>
        <v>2.15</v>
      </c>
      <c r="GL12" s="697" t="str">
        <f t="shared" si="104"/>
        <v>Lên lớp</v>
      </c>
      <c r="GM12" s="698">
        <f t="shared" si="130"/>
        <v>33</v>
      </c>
      <c r="GN12" s="695">
        <f t="shared" si="131"/>
        <v>2.1212121212121211</v>
      </c>
      <c r="GO12" s="696" t="str">
        <f t="shared" si="105"/>
        <v>2.12</v>
      </c>
      <c r="GP12" s="699">
        <f t="shared" si="132"/>
        <v>33</v>
      </c>
      <c r="GQ12" s="700">
        <f t="shared" si="133"/>
        <v>6.0939393939393938</v>
      </c>
      <c r="GR12" s="701">
        <f t="shared" si="134"/>
        <v>2.1212121212121211</v>
      </c>
      <c r="GS12" s="738" t="str">
        <f t="shared" si="106"/>
        <v>Lên lớp</v>
      </c>
      <c r="GT12" s="812"/>
      <c r="GU12" s="854">
        <v>7.6</v>
      </c>
      <c r="GV12" s="822">
        <v>7</v>
      </c>
      <c r="GW12" s="736"/>
      <c r="GX12" s="725">
        <f t="shared" si="107"/>
        <v>7.2</v>
      </c>
      <c r="GY12" s="726">
        <f t="shared" si="108"/>
        <v>7.2</v>
      </c>
      <c r="GZ12" s="727" t="str">
        <f t="shared" si="109"/>
        <v>7.2</v>
      </c>
      <c r="HA12" s="728" t="str">
        <f t="shared" si="110"/>
        <v>B</v>
      </c>
      <c r="HB12" s="729">
        <f t="shared" si="111"/>
        <v>3</v>
      </c>
      <c r="HC12" s="729" t="str">
        <f t="shared" si="112"/>
        <v>3.0</v>
      </c>
      <c r="HD12" s="730">
        <v>2</v>
      </c>
      <c r="HE12" s="739">
        <v>2</v>
      </c>
      <c r="HF12" s="829">
        <v>7.5</v>
      </c>
      <c r="HG12" s="837">
        <v>7</v>
      </c>
      <c r="HH12" s="736"/>
      <c r="HI12" s="827">
        <f t="shared" si="113"/>
        <v>7.2</v>
      </c>
      <c r="HJ12" s="839">
        <f t="shared" si="114"/>
        <v>7.2</v>
      </c>
      <c r="HK12" s="845" t="str">
        <f t="shared" si="115"/>
        <v>7.2</v>
      </c>
      <c r="HL12" s="841" t="str">
        <f t="shared" si="116"/>
        <v>B</v>
      </c>
      <c r="HM12" s="842">
        <f t="shared" si="117"/>
        <v>3</v>
      </c>
      <c r="HN12" s="842" t="str">
        <f t="shared" si="118"/>
        <v>3.0</v>
      </c>
      <c r="HO12" s="846">
        <v>3</v>
      </c>
      <c r="HP12" s="844">
        <v>3</v>
      </c>
      <c r="HQ12" s="819">
        <v>7.6</v>
      </c>
      <c r="HR12" s="853">
        <v>9</v>
      </c>
      <c r="HS12" s="736"/>
      <c r="HT12" s="725">
        <f t="shared" si="135"/>
        <v>8.4</v>
      </c>
      <c r="HU12" s="726">
        <f t="shared" si="136"/>
        <v>8.4</v>
      </c>
      <c r="HV12" s="727" t="str">
        <f t="shared" si="137"/>
        <v>8.4</v>
      </c>
      <c r="HW12" s="728" t="str">
        <f t="shared" si="138"/>
        <v>B+</v>
      </c>
      <c r="HX12" s="729">
        <f t="shared" si="139"/>
        <v>3.5</v>
      </c>
      <c r="HY12" s="729" t="str">
        <f t="shared" si="140"/>
        <v>3.5</v>
      </c>
      <c r="HZ12" s="730">
        <v>2</v>
      </c>
      <c r="IA12" s="739">
        <v>2</v>
      </c>
      <c r="IB12" s="819">
        <v>7.1</v>
      </c>
      <c r="IC12" s="822">
        <v>7</v>
      </c>
      <c r="ID12" s="736"/>
      <c r="IE12" s="28">
        <f t="shared" si="119"/>
        <v>7</v>
      </c>
      <c r="IF12" s="29">
        <f t="shared" si="120"/>
        <v>7</v>
      </c>
      <c r="IG12" s="501" t="str">
        <f t="shared" si="121"/>
        <v>7.0</v>
      </c>
      <c r="IH12" s="30" t="str">
        <f t="shared" si="122"/>
        <v>B</v>
      </c>
      <c r="II12" s="31">
        <f t="shared" si="123"/>
        <v>3</v>
      </c>
      <c r="IJ12" s="31" t="str">
        <f t="shared" si="124"/>
        <v>3.0</v>
      </c>
      <c r="IK12" s="42">
        <v>3</v>
      </c>
      <c r="IL12" s="43">
        <v>3</v>
      </c>
      <c r="IM12" s="748">
        <v>6</v>
      </c>
      <c r="IN12" s="853">
        <v>5</v>
      </c>
      <c r="IO12" s="736"/>
      <c r="IP12" s="28">
        <f t="shared" si="141"/>
        <v>5.4</v>
      </c>
      <c r="IQ12" s="29">
        <f t="shared" si="142"/>
        <v>5.4</v>
      </c>
      <c r="IR12" s="501" t="str">
        <f t="shared" si="143"/>
        <v>5.4</v>
      </c>
      <c r="IS12" s="30" t="str">
        <f t="shared" si="144"/>
        <v>D+</v>
      </c>
      <c r="IT12" s="31">
        <f t="shared" si="145"/>
        <v>1.5</v>
      </c>
      <c r="IU12" s="31" t="str">
        <f t="shared" si="146"/>
        <v>1.5</v>
      </c>
      <c r="IV12" s="42">
        <v>3</v>
      </c>
      <c r="IW12" s="43">
        <v>3</v>
      </c>
      <c r="IX12" s="748">
        <v>6</v>
      </c>
      <c r="IY12" s="853">
        <v>3</v>
      </c>
      <c r="IZ12" s="736"/>
      <c r="JA12" s="725">
        <f t="shared" si="147"/>
        <v>4.2</v>
      </c>
      <c r="JB12" s="726">
        <f t="shared" si="148"/>
        <v>4.2</v>
      </c>
      <c r="JC12" s="727" t="str">
        <f t="shared" si="149"/>
        <v>4.2</v>
      </c>
      <c r="JD12" s="728" t="str">
        <f t="shared" si="150"/>
        <v>D</v>
      </c>
      <c r="JE12" s="729">
        <f t="shared" si="151"/>
        <v>1</v>
      </c>
      <c r="JF12" s="729" t="str">
        <f t="shared" si="152"/>
        <v>1.0</v>
      </c>
      <c r="JG12" s="730">
        <v>2</v>
      </c>
      <c r="JH12" s="739">
        <v>2</v>
      </c>
      <c r="JI12" s="748">
        <v>8.5</v>
      </c>
      <c r="JJ12" s="746">
        <v>8</v>
      </c>
      <c r="JK12" s="747"/>
      <c r="JL12" s="725">
        <f t="shared" si="153"/>
        <v>8.1999999999999993</v>
      </c>
      <c r="JM12" s="726">
        <f t="shared" si="154"/>
        <v>8.1999999999999993</v>
      </c>
      <c r="JN12" s="727" t="str">
        <f t="shared" si="155"/>
        <v>8.2</v>
      </c>
      <c r="JO12" s="728" t="str">
        <f t="shared" si="156"/>
        <v>B+</v>
      </c>
      <c r="JP12" s="729">
        <f t="shared" si="157"/>
        <v>3.5</v>
      </c>
      <c r="JQ12" s="729" t="str">
        <f t="shared" si="158"/>
        <v>3.5</v>
      </c>
      <c r="JR12" s="730">
        <v>2</v>
      </c>
      <c r="JS12" s="739">
        <v>2</v>
      </c>
      <c r="JT12" s="748">
        <v>7</v>
      </c>
      <c r="JU12" s="746">
        <v>7</v>
      </c>
      <c r="JV12" s="736"/>
      <c r="JW12" s="725">
        <f t="shared" si="159"/>
        <v>7</v>
      </c>
      <c r="JX12" s="726">
        <f t="shared" si="160"/>
        <v>7</v>
      </c>
      <c r="JY12" s="727" t="str">
        <f t="shared" si="161"/>
        <v>7.0</v>
      </c>
      <c r="JZ12" s="728" t="str">
        <f t="shared" si="162"/>
        <v>B</v>
      </c>
      <c r="KA12" s="729">
        <f t="shared" si="163"/>
        <v>3</v>
      </c>
      <c r="KB12" s="729" t="str">
        <f t="shared" si="164"/>
        <v>3.0</v>
      </c>
      <c r="KC12" s="730">
        <v>2</v>
      </c>
      <c r="KD12" s="739">
        <v>2</v>
      </c>
      <c r="KE12" s="748">
        <v>8</v>
      </c>
      <c r="KF12" s="746">
        <v>9</v>
      </c>
      <c r="KG12" s="736"/>
      <c r="KH12" s="725">
        <f t="shared" si="165"/>
        <v>8.6</v>
      </c>
      <c r="KI12" s="726">
        <f t="shared" si="166"/>
        <v>8.6</v>
      </c>
      <c r="KJ12" s="727" t="str">
        <f t="shared" si="167"/>
        <v>8.6</v>
      </c>
      <c r="KK12" s="728" t="str">
        <f t="shared" si="168"/>
        <v>A</v>
      </c>
      <c r="KL12" s="729">
        <f t="shared" si="169"/>
        <v>4</v>
      </c>
      <c r="KM12" s="729" t="str">
        <f t="shared" si="170"/>
        <v>4.0</v>
      </c>
      <c r="KN12" s="730">
        <v>5</v>
      </c>
      <c r="KO12" s="739">
        <v>5</v>
      </c>
      <c r="KP12" s="742">
        <f t="shared" si="125"/>
        <v>24</v>
      </c>
      <c r="KQ12" s="734">
        <f t="shared" si="126"/>
        <v>2.9375</v>
      </c>
      <c r="KR12" s="735" t="str">
        <f t="shared" si="127"/>
        <v>2.94</v>
      </c>
    </row>
    <row r="13" spans="1:304" ht="18.75" x14ac:dyDescent="0.3">
      <c r="A13" s="163">
        <v>14</v>
      </c>
      <c r="B13" s="293" t="s">
        <v>459</v>
      </c>
      <c r="C13" s="294" t="s">
        <v>452</v>
      </c>
      <c r="D13" s="286" t="s">
        <v>466</v>
      </c>
      <c r="E13" s="287" t="s">
        <v>32</v>
      </c>
      <c r="F13" s="276"/>
      <c r="G13" s="288" t="s">
        <v>486</v>
      </c>
      <c r="H13" s="276" t="s">
        <v>23</v>
      </c>
      <c r="I13" s="276" t="s">
        <v>1030</v>
      </c>
      <c r="J13" s="169">
        <v>5.4</v>
      </c>
      <c r="K13" s="1" t="str">
        <f t="shared" si="0"/>
        <v>D+</v>
      </c>
      <c r="L13" s="2">
        <f t="shared" si="1"/>
        <v>1.5</v>
      </c>
      <c r="M13" s="170" t="str">
        <f t="shared" si="2"/>
        <v>1.5</v>
      </c>
      <c r="N13" s="197">
        <v>7</v>
      </c>
      <c r="O13" s="1" t="str">
        <f t="shared" si="3"/>
        <v>B</v>
      </c>
      <c r="P13" s="2">
        <f t="shared" si="4"/>
        <v>3</v>
      </c>
      <c r="Q13" s="172" t="str">
        <f t="shared" si="5"/>
        <v>3.0</v>
      </c>
      <c r="R13" s="192">
        <v>6</v>
      </c>
      <c r="S13" s="55">
        <v>7</v>
      </c>
      <c r="T13" s="55"/>
      <c r="U13" s="28">
        <f t="shared" si="6"/>
        <v>6.6</v>
      </c>
      <c r="V13" s="29">
        <f t="shared" si="7"/>
        <v>6.6</v>
      </c>
      <c r="W13" s="325" t="str">
        <f t="shared" si="8"/>
        <v>6.6</v>
      </c>
      <c r="X13" s="30" t="str">
        <f t="shared" si="9"/>
        <v>C+</v>
      </c>
      <c r="Y13" s="31">
        <f t="shared" si="10"/>
        <v>2.5</v>
      </c>
      <c r="Z13" s="31" t="str">
        <f t="shared" si="11"/>
        <v>2.5</v>
      </c>
      <c r="AA13" s="42">
        <v>4</v>
      </c>
      <c r="AB13" s="43">
        <v>4</v>
      </c>
      <c r="AC13" s="431">
        <v>6</v>
      </c>
      <c r="AD13" s="448">
        <v>8</v>
      </c>
      <c r="AE13" s="157"/>
      <c r="AF13" s="225">
        <f t="shared" si="12"/>
        <v>7.2</v>
      </c>
      <c r="AG13" s="226">
        <f t="shared" si="13"/>
        <v>7.2</v>
      </c>
      <c r="AH13" s="342" t="str">
        <f t="shared" si="14"/>
        <v>7.2</v>
      </c>
      <c r="AI13" s="227" t="str">
        <f t="shared" si="15"/>
        <v>B</v>
      </c>
      <c r="AJ13" s="226">
        <f t="shared" si="16"/>
        <v>3</v>
      </c>
      <c r="AK13" s="226" t="str">
        <f t="shared" si="17"/>
        <v>3.0</v>
      </c>
      <c r="AL13" s="157">
        <v>2</v>
      </c>
      <c r="AM13" s="43">
        <v>2</v>
      </c>
      <c r="AN13" s="180">
        <v>8.6999999999999993</v>
      </c>
      <c r="AO13" s="55">
        <v>8</v>
      </c>
      <c r="AP13" s="55"/>
      <c r="AQ13" s="28">
        <f t="shared" si="18"/>
        <v>8.3000000000000007</v>
      </c>
      <c r="AR13" s="29">
        <f t="shared" si="19"/>
        <v>8.3000000000000007</v>
      </c>
      <c r="AS13" s="325" t="str">
        <f t="shared" si="20"/>
        <v>8.3</v>
      </c>
      <c r="AT13" s="30" t="str">
        <f t="shared" si="21"/>
        <v>B+</v>
      </c>
      <c r="AU13" s="31">
        <f t="shared" si="22"/>
        <v>3.5</v>
      </c>
      <c r="AV13" s="31" t="str">
        <f t="shared" si="23"/>
        <v>3.5</v>
      </c>
      <c r="AW13" s="42">
        <v>2</v>
      </c>
      <c r="AX13" s="43">
        <v>2</v>
      </c>
      <c r="AY13" s="188">
        <v>7</v>
      </c>
      <c r="AZ13" s="65">
        <v>6</v>
      </c>
      <c r="BA13" s="65"/>
      <c r="BB13" s="28">
        <f t="shared" si="24"/>
        <v>6.4</v>
      </c>
      <c r="BC13" s="29">
        <f t="shared" si="25"/>
        <v>6.4</v>
      </c>
      <c r="BD13" s="325" t="str">
        <f t="shared" si="26"/>
        <v>6.4</v>
      </c>
      <c r="BE13" s="30" t="str">
        <f t="shared" si="27"/>
        <v>C</v>
      </c>
      <c r="BF13" s="31">
        <f t="shared" si="28"/>
        <v>2</v>
      </c>
      <c r="BG13" s="31" t="str">
        <f t="shared" si="29"/>
        <v>2.0</v>
      </c>
      <c r="BH13" s="42">
        <v>1</v>
      </c>
      <c r="BI13" s="43">
        <v>1</v>
      </c>
      <c r="BJ13" s="188">
        <v>5.2</v>
      </c>
      <c r="BK13" s="68">
        <v>4</v>
      </c>
      <c r="BL13" s="68"/>
      <c r="BM13" s="28">
        <f t="shared" si="30"/>
        <v>4.5</v>
      </c>
      <c r="BN13" s="29">
        <f t="shared" si="31"/>
        <v>4.5</v>
      </c>
      <c r="BO13" s="325" t="str">
        <f t="shared" si="32"/>
        <v>4.5</v>
      </c>
      <c r="BP13" s="30" t="str">
        <f t="shared" si="33"/>
        <v>D</v>
      </c>
      <c r="BQ13" s="31">
        <f t="shared" si="34"/>
        <v>1</v>
      </c>
      <c r="BR13" s="31" t="str">
        <f t="shared" si="35"/>
        <v>1.0</v>
      </c>
      <c r="BS13" s="42">
        <v>2</v>
      </c>
      <c r="BT13" s="43">
        <v>2</v>
      </c>
      <c r="BU13" s="146">
        <v>6.6</v>
      </c>
      <c r="BV13" s="93">
        <v>9</v>
      </c>
      <c r="BW13" s="93"/>
      <c r="BX13" s="28">
        <f t="shared" si="36"/>
        <v>8</v>
      </c>
      <c r="BY13" s="29">
        <f t="shared" si="37"/>
        <v>8</v>
      </c>
      <c r="BZ13" s="325" t="str">
        <f t="shared" si="38"/>
        <v>8.0</v>
      </c>
      <c r="CA13" s="30" t="str">
        <f t="shared" si="39"/>
        <v>B+</v>
      </c>
      <c r="CB13" s="31">
        <f t="shared" si="40"/>
        <v>3.5</v>
      </c>
      <c r="CC13" s="31" t="str">
        <f t="shared" si="41"/>
        <v>3.5</v>
      </c>
      <c r="CD13" s="42">
        <v>2</v>
      </c>
      <c r="CE13" s="43">
        <v>2</v>
      </c>
      <c r="CF13" s="48">
        <v>8.4</v>
      </c>
      <c r="CG13" s="70">
        <v>7</v>
      </c>
      <c r="CH13" s="70"/>
      <c r="CI13" s="225">
        <f t="shared" si="42"/>
        <v>7.6</v>
      </c>
      <c r="CJ13" s="226">
        <f t="shared" si="43"/>
        <v>7.6</v>
      </c>
      <c r="CK13" s="342" t="str">
        <f t="shared" si="44"/>
        <v>7.6</v>
      </c>
      <c r="CL13" s="227" t="str">
        <f t="shared" si="45"/>
        <v>B</v>
      </c>
      <c r="CM13" s="226">
        <f t="shared" si="46"/>
        <v>3</v>
      </c>
      <c r="CN13" s="226" t="str">
        <f t="shared" si="47"/>
        <v>3.0</v>
      </c>
      <c r="CO13" s="157">
        <v>3</v>
      </c>
      <c r="CP13" s="43">
        <v>3</v>
      </c>
      <c r="CQ13" s="84">
        <f t="shared" si="48"/>
        <v>16</v>
      </c>
      <c r="CR13" s="87">
        <f t="shared" si="49"/>
        <v>2.6875</v>
      </c>
      <c r="CS13" s="88" t="str">
        <f t="shared" si="50"/>
        <v>2.69</v>
      </c>
      <c r="CT13" s="64" t="str">
        <f t="shared" si="51"/>
        <v>Lên lớp</v>
      </c>
      <c r="CU13" s="128">
        <f t="shared" si="52"/>
        <v>16</v>
      </c>
      <c r="CV13" s="129">
        <f t="shared" si="53"/>
        <v>2.6875</v>
      </c>
      <c r="CW13" s="64" t="str">
        <f t="shared" si="54"/>
        <v>Lên lớp</v>
      </c>
      <c r="CX13" s="153"/>
      <c r="CY13" s="192">
        <v>6.9</v>
      </c>
      <c r="CZ13" s="70">
        <v>5</v>
      </c>
      <c r="DA13" s="70"/>
      <c r="DB13" s="28">
        <f t="shared" si="55"/>
        <v>5.8</v>
      </c>
      <c r="DC13" s="29">
        <f t="shared" si="56"/>
        <v>5.8</v>
      </c>
      <c r="DD13" s="501" t="str">
        <f t="shared" si="57"/>
        <v>5.8</v>
      </c>
      <c r="DE13" s="30" t="str">
        <f t="shared" si="58"/>
        <v>C</v>
      </c>
      <c r="DF13" s="31">
        <f t="shared" si="59"/>
        <v>2</v>
      </c>
      <c r="DG13" s="31" t="str">
        <f t="shared" si="60"/>
        <v>2.0</v>
      </c>
      <c r="DH13" s="42">
        <v>3</v>
      </c>
      <c r="DI13" s="43">
        <v>3</v>
      </c>
      <c r="DJ13" s="214">
        <v>7</v>
      </c>
      <c r="DK13" s="73">
        <v>5</v>
      </c>
      <c r="DL13" s="73"/>
      <c r="DM13" s="28">
        <f t="shared" si="61"/>
        <v>5.8</v>
      </c>
      <c r="DN13" s="29">
        <f t="shared" si="62"/>
        <v>5.8</v>
      </c>
      <c r="DO13" s="501" t="str">
        <f t="shared" si="63"/>
        <v>5.8</v>
      </c>
      <c r="DP13" s="30" t="str">
        <f t="shared" si="64"/>
        <v>C</v>
      </c>
      <c r="DQ13" s="31">
        <f t="shared" si="65"/>
        <v>2</v>
      </c>
      <c r="DR13" s="31" t="str">
        <f t="shared" si="66"/>
        <v>2.0</v>
      </c>
      <c r="DS13" s="42">
        <v>2</v>
      </c>
      <c r="DT13" s="43">
        <v>2</v>
      </c>
      <c r="DU13" s="48">
        <v>7.2</v>
      </c>
      <c r="DV13" s="70">
        <v>5</v>
      </c>
      <c r="DW13" s="70"/>
      <c r="DX13" s="28">
        <f t="shared" si="67"/>
        <v>5.9</v>
      </c>
      <c r="DY13" s="29">
        <f t="shared" si="68"/>
        <v>5.9</v>
      </c>
      <c r="DZ13" s="501" t="str">
        <f t="shared" si="69"/>
        <v>5.9</v>
      </c>
      <c r="EA13" s="30" t="str">
        <f t="shared" si="70"/>
        <v>C</v>
      </c>
      <c r="EB13" s="31">
        <f t="shared" si="71"/>
        <v>2</v>
      </c>
      <c r="EC13" s="31" t="str">
        <f t="shared" si="72"/>
        <v>2.0</v>
      </c>
      <c r="ED13" s="42">
        <v>2</v>
      </c>
      <c r="EE13" s="43">
        <v>2</v>
      </c>
      <c r="EF13" s="48">
        <v>6.2</v>
      </c>
      <c r="EG13" s="55">
        <v>6</v>
      </c>
      <c r="EH13" s="55"/>
      <c r="EI13" s="28">
        <f t="shared" si="73"/>
        <v>6.1</v>
      </c>
      <c r="EJ13" s="29">
        <f t="shared" si="74"/>
        <v>6.1</v>
      </c>
      <c r="EK13" s="501" t="str">
        <f t="shared" si="75"/>
        <v>6.1</v>
      </c>
      <c r="EL13" s="30" t="str">
        <f t="shared" si="76"/>
        <v>C</v>
      </c>
      <c r="EM13" s="31">
        <f t="shared" si="77"/>
        <v>2</v>
      </c>
      <c r="EN13" s="31" t="str">
        <f t="shared" si="78"/>
        <v>2.0</v>
      </c>
      <c r="EO13" s="42">
        <v>1</v>
      </c>
      <c r="EP13" s="43">
        <v>1</v>
      </c>
      <c r="EQ13" s="48">
        <v>6.8</v>
      </c>
      <c r="ER13" s="70">
        <v>5</v>
      </c>
      <c r="ES13" s="70"/>
      <c r="ET13" s="28">
        <f t="shared" si="79"/>
        <v>5.7</v>
      </c>
      <c r="EU13" s="29">
        <f t="shared" si="80"/>
        <v>5.7</v>
      </c>
      <c r="EV13" s="501" t="str">
        <f t="shared" si="81"/>
        <v>5.7</v>
      </c>
      <c r="EW13" s="30" t="str">
        <f t="shared" si="82"/>
        <v>C</v>
      </c>
      <c r="EX13" s="31">
        <f t="shared" si="83"/>
        <v>2</v>
      </c>
      <c r="EY13" s="31" t="str">
        <f t="shared" si="84"/>
        <v>2.0</v>
      </c>
      <c r="EZ13" s="42">
        <v>2</v>
      </c>
      <c r="FA13" s="43">
        <v>2</v>
      </c>
      <c r="FB13" s="48">
        <v>6</v>
      </c>
      <c r="FC13" s="70">
        <v>5</v>
      </c>
      <c r="FD13" s="602"/>
      <c r="FE13" s="28">
        <f t="shared" si="85"/>
        <v>5.4</v>
      </c>
      <c r="FF13" s="29">
        <f t="shared" si="86"/>
        <v>5.4</v>
      </c>
      <c r="FG13" s="501" t="str">
        <f t="shared" si="87"/>
        <v>5.4</v>
      </c>
      <c r="FH13" s="30" t="str">
        <f t="shared" si="88"/>
        <v>D+</v>
      </c>
      <c r="FI13" s="31">
        <f t="shared" si="89"/>
        <v>1.5</v>
      </c>
      <c r="FJ13" s="31" t="str">
        <f t="shared" si="90"/>
        <v>1.5</v>
      </c>
      <c r="FK13" s="42">
        <v>2</v>
      </c>
      <c r="FL13" s="43">
        <v>2</v>
      </c>
      <c r="FM13" s="48">
        <v>6.7</v>
      </c>
      <c r="FN13" s="70">
        <v>6</v>
      </c>
      <c r="FO13" s="70"/>
      <c r="FP13" s="28">
        <f t="shared" si="91"/>
        <v>6.3</v>
      </c>
      <c r="FQ13" s="29">
        <f t="shared" si="92"/>
        <v>6.3</v>
      </c>
      <c r="FR13" s="501" t="str">
        <f t="shared" si="93"/>
        <v>6.3</v>
      </c>
      <c r="FS13" s="30" t="str">
        <f t="shared" si="94"/>
        <v>C</v>
      </c>
      <c r="FT13" s="31">
        <f t="shared" si="95"/>
        <v>2</v>
      </c>
      <c r="FU13" s="31" t="str">
        <f t="shared" si="96"/>
        <v>2.0</v>
      </c>
      <c r="FV13" s="42">
        <v>3</v>
      </c>
      <c r="FW13" s="43">
        <v>3</v>
      </c>
      <c r="FX13" s="192">
        <v>6.2</v>
      </c>
      <c r="FY13" s="410"/>
      <c r="FZ13" s="800">
        <v>6</v>
      </c>
      <c r="GA13" s="28">
        <f t="shared" si="97"/>
        <v>2.5</v>
      </c>
      <c r="GB13" s="29">
        <f t="shared" si="98"/>
        <v>6.1</v>
      </c>
      <c r="GC13" s="501" t="str">
        <f t="shared" si="99"/>
        <v>6.1</v>
      </c>
      <c r="GD13" s="30" t="str">
        <f t="shared" si="100"/>
        <v>C</v>
      </c>
      <c r="GE13" s="31">
        <f t="shared" si="101"/>
        <v>2</v>
      </c>
      <c r="GF13" s="31" t="str">
        <f t="shared" si="102"/>
        <v>2.0</v>
      </c>
      <c r="GG13" s="42">
        <v>2</v>
      </c>
      <c r="GH13" s="43">
        <v>2</v>
      </c>
      <c r="GI13" s="694">
        <f t="shared" si="128"/>
        <v>17</v>
      </c>
      <c r="GJ13" s="695">
        <f t="shared" si="129"/>
        <v>1.9411764705882353</v>
      </c>
      <c r="GK13" s="696" t="str">
        <f t="shared" si="103"/>
        <v>1.94</v>
      </c>
      <c r="GL13" s="697" t="str">
        <f t="shared" si="104"/>
        <v>Lên lớp</v>
      </c>
      <c r="GM13" s="698">
        <f t="shared" si="130"/>
        <v>33</v>
      </c>
      <c r="GN13" s="695">
        <f t="shared" si="131"/>
        <v>2.3030303030303032</v>
      </c>
      <c r="GO13" s="696" t="str">
        <f t="shared" si="105"/>
        <v>2.30</v>
      </c>
      <c r="GP13" s="699">
        <f t="shared" si="132"/>
        <v>33</v>
      </c>
      <c r="GQ13" s="700">
        <f t="shared" si="133"/>
        <v>6.4181818181818189</v>
      </c>
      <c r="GR13" s="701">
        <f t="shared" si="134"/>
        <v>2.3030303030303032</v>
      </c>
      <c r="GS13" s="738" t="str">
        <f t="shared" si="106"/>
        <v>Lên lớp</v>
      </c>
      <c r="GT13" s="812"/>
      <c r="GU13" s="854">
        <v>6.6</v>
      </c>
      <c r="GV13" s="822">
        <v>6</v>
      </c>
      <c r="GW13" s="736"/>
      <c r="GX13" s="725">
        <f t="shared" si="107"/>
        <v>6.2</v>
      </c>
      <c r="GY13" s="726">
        <f t="shared" si="108"/>
        <v>6.2</v>
      </c>
      <c r="GZ13" s="727" t="str">
        <f t="shared" si="109"/>
        <v>6.2</v>
      </c>
      <c r="HA13" s="728" t="str">
        <f t="shared" si="110"/>
        <v>C</v>
      </c>
      <c r="HB13" s="729">
        <f t="shared" si="111"/>
        <v>2</v>
      </c>
      <c r="HC13" s="729" t="str">
        <f t="shared" si="112"/>
        <v>2.0</v>
      </c>
      <c r="HD13" s="730">
        <v>2</v>
      </c>
      <c r="HE13" s="739">
        <v>2</v>
      </c>
      <c r="HF13" s="829">
        <v>7.2</v>
      </c>
      <c r="HG13" s="837">
        <v>7</v>
      </c>
      <c r="HH13" s="736"/>
      <c r="HI13" s="827">
        <f t="shared" si="113"/>
        <v>7.1</v>
      </c>
      <c r="HJ13" s="839">
        <f t="shared" si="114"/>
        <v>7.1</v>
      </c>
      <c r="HK13" s="845" t="str">
        <f t="shared" si="115"/>
        <v>7.1</v>
      </c>
      <c r="HL13" s="841" t="str">
        <f t="shared" si="116"/>
        <v>B</v>
      </c>
      <c r="HM13" s="842">
        <f t="shared" si="117"/>
        <v>3</v>
      </c>
      <c r="HN13" s="842" t="str">
        <f t="shared" si="118"/>
        <v>3.0</v>
      </c>
      <c r="HO13" s="846">
        <v>3</v>
      </c>
      <c r="HP13" s="844">
        <v>3</v>
      </c>
      <c r="HQ13" s="819">
        <v>7</v>
      </c>
      <c r="HR13" s="853">
        <v>5</v>
      </c>
      <c r="HS13" s="736"/>
      <c r="HT13" s="725">
        <f t="shared" si="135"/>
        <v>5.8</v>
      </c>
      <c r="HU13" s="726">
        <f t="shared" si="136"/>
        <v>5.8</v>
      </c>
      <c r="HV13" s="727" t="str">
        <f t="shared" si="137"/>
        <v>5.8</v>
      </c>
      <c r="HW13" s="728" t="str">
        <f t="shared" si="138"/>
        <v>C</v>
      </c>
      <c r="HX13" s="729">
        <f t="shared" si="139"/>
        <v>2</v>
      </c>
      <c r="HY13" s="729" t="str">
        <f t="shared" si="140"/>
        <v>2.0</v>
      </c>
      <c r="HZ13" s="730">
        <v>2</v>
      </c>
      <c r="IA13" s="739">
        <v>2</v>
      </c>
      <c r="IB13" s="819">
        <v>6.9</v>
      </c>
      <c r="IC13" s="822">
        <v>7</v>
      </c>
      <c r="ID13" s="736"/>
      <c r="IE13" s="28">
        <f t="shared" si="119"/>
        <v>7</v>
      </c>
      <c r="IF13" s="29">
        <f t="shared" si="120"/>
        <v>7</v>
      </c>
      <c r="IG13" s="501" t="str">
        <f t="shared" si="121"/>
        <v>7.0</v>
      </c>
      <c r="IH13" s="30" t="str">
        <f t="shared" si="122"/>
        <v>B</v>
      </c>
      <c r="II13" s="31">
        <f t="shared" si="123"/>
        <v>3</v>
      </c>
      <c r="IJ13" s="31" t="str">
        <f t="shared" si="124"/>
        <v>3.0</v>
      </c>
      <c r="IK13" s="42">
        <v>3</v>
      </c>
      <c r="IL13" s="43">
        <v>3</v>
      </c>
      <c r="IM13" s="748">
        <v>6.8</v>
      </c>
      <c r="IN13" s="853">
        <v>6</v>
      </c>
      <c r="IO13" s="736"/>
      <c r="IP13" s="28">
        <f t="shared" si="141"/>
        <v>6.3</v>
      </c>
      <c r="IQ13" s="29">
        <f t="shared" si="142"/>
        <v>6.3</v>
      </c>
      <c r="IR13" s="501" t="str">
        <f t="shared" si="143"/>
        <v>6.3</v>
      </c>
      <c r="IS13" s="30" t="str">
        <f t="shared" si="144"/>
        <v>C</v>
      </c>
      <c r="IT13" s="31">
        <f t="shared" si="145"/>
        <v>2</v>
      </c>
      <c r="IU13" s="31" t="str">
        <f t="shared" si="146"/>
        <v>2.0</v>
      </c>
      <c r="IV13" s="42">
        <v>3</v>
      </c>
      <c r="IW13" s="43">
        <v>3</v>
      </c>
      <c r="IX13" s="748">
        <v>5.4</v>
      </c>
      <c r="IY13" s="853">
        <v>3</v>
      </c>
      <c r="IZ13" s="736"/>
      <c r="JA13" s="725">
        <f t="shared" si="147"/>
        <v>4</v>
      </c>
      <c r="JB13" s="726">
        <f t="shared" si="148"/>
        <v>4</v>
      </c>
      <c r="JC13" s="727" t="str">
        <f t="shared" si="149"/>
        <v>4.0</v>
      </c>
      <c r="JD13" s="728" t="str">
        <f t="shared" si="150"/>
        <v>D</v>
      </c>
      <c r="JE13" s="729">
        <f t="shared" si="151"/>
        <v>1</v>
      </c>
      <c r="JF13" s="729" t="str">
        <f t="shared" si="152"/>
        <v>1.0</v>
      </c>
      <c r="JG13" s="730">
        <v>2</v>
      </c>
      <c r="JH13" s="739">
        <v>2</v>
      </c>
      <c r="JI13" s="748">
        <v>7.5</v>
      </c>
      <c r="JJ13" s="746">
        <v>5</v>
      </c>
      <c r="JK13" s="747"/>
      <c r="JL13" s="725">
        <f t="shared" si="153"/>
        <v>6</v>
      </c>
      <c r="JM13" s="726">
        <f t="shared" si="154"/>
        <v>6</v>
      </c>
      <c r="JN13" s="727" t="str">
        <f t="shared" si="155"/>
        <v>6.0</v>
      </c>
      <c r="JO13" s="728" t="str">
        <f t="shared" si="156"/>
        <v>C</v>
      </c>
      <c r="JP13" s="729">
        <f t="shared" si="157"/>
        <v>2</v>
      </c>
      <c r="JQ13" s="729" t="str">
        <f t="shared" si="158"/>
        <v>2.0</v>
      </c>
      <c r="JR13" s="730">
        <v>2</v>
      </c>
      <c r="JS13" s="739">
        <v>2</v>
      </c>
      <c r="JT13" s="748">
        <v>7</v>
      </c>
      <c r="JU13" s="746">
        <v>7</v>
      </c>
      <c r="JV13" s="736"/>
      <c r="JW13" s="725">
        <f t="shared" si="159"/>
        <v>7</v>
      </c>
      <c r="JX13" s="726">
        <f t="shared" si="160"/>
        <v>7</v>
      </c>
      <c r="JY13" s="727" t="str">
        <f t="shared" si="161"/>
        <v>7.0</v>
      </c>
      <c r="JZ13" s="728" t="str">
        <f t="shared" si="162"/>
        <v>B</v>
      </c>
      <c r="KA13" s="729">
        <f t="shared" si="163"/>
        <v>3</v>
      </c>
      <c r="KB13" s="729" t="str">
        <f t="shared" si="164"/>
        <v>3.0</v>
      </c>
      <c r="KC13" s="730">
        <v>2</v>
      </c>
      <c r="KD13" s="739">
        <v>2</v>
      </c>
      <c r="KE13" s="748">
        <v>7.4</v>
      </c>
      <c r="KF13" s="746">
        <v>8</v>
      </c>
      <c r="KG13" s="736"/>
      <c r="KH13" s="725">
        <f t="shared" si="165"/>
        <v>7.8</v>
      </c>
      <c r="KI13" s="726">
        <f t="shared" si="166"/>
        <v>7.8</v>
      </c>
      <c r="KJ13" s="727" t="str">
        <f t="shared" si="167"/>
        <v>7.8</v>
      </c>
      <c r="KK13" s="728" t="str">
        <f t="shared" si="168"/>
        <v>B</v>
      </c>
      <c r="KL13" s="729">
        <f t="shared" si="169"/>
        <v>3</v>
      </c>
      <c r="KM13" s="729" t="str">
        <f t="shared" si="170"/>
        <v>3.0</v>
      </c>
      <c r="KN13" s="730">
        <v>5</v>
      </c>
      <c r="KO13" s="739">
        <v>5</v>
      </c>
      <c r="KP13" s="742">
        <f t="shared" si="125"/>
        <v>24</v>
      </c>
      <c r="KQ13" s="734">
        <f t="shared" si="126"/>
        <v>2.4583333333333335</v>
      </c>
      <c r="KR13" s="735" t="str">
        <f t="shared" si="127"/>
        <v>2.46</v>
      </c>
    </row>
    <row r="14" spans="1:304" ht="18.75" x14ac:dyDescent="0.3">
      <c r="A14" s="163">
        <v>15</v>
      </c>
      <c r="B14" s="293" t="s">
        <v>459</v>
      </c>
      <c r="C14" s="294" t="s">
        <v>453</v>
      </c>
      <c r="D14" s="286" t="s">
        <v>42</v>
      </c>
      <c r="E14" s="287" t="s">
        <v>45</v>
      </c>
      <c r="F14" s="276"/>
      <c r="G14" s="288" t="s">
        <v>487</v>
      </c>
      <c r="H14" s="276" t="s">
        <v>169</v>
      </c>
      <c r="I14" s="276" t="s">
        <v>230</v>
      </c>
      <c r="J14" s="169">
        <v>7</v>
      </c>
      <c r="K14" s="1" t="str">
        <f t="shared" si="0"/>
        <v>B</v>
      </c>
      <c r="L14" s="2">
        <f t="shared" si="1"/>
        <v>3</v>
      </c>
      <c r="M14" s="170" t="str">
        <f t="shared" si="2"/>
        <v>3.0</v>
      </c>
      <c r="N14" s="197">
        <v>6.7</v>
      </c>
      <c r="O14" s="1" t="str">
        <f t="shared" si="3"/>
        <v>C+</v>
      </c>
      <c r="P14" s="2">
        <f t="shared" si="4"/>
        <v>2.5</v>
      </c>
      <c r="Q14" s="172" t="str">
        <f t="shared" si="5"/>
        <v>2.5</v>
      </c>
      <c r="R14" s="192">
        <v>7.5</v>
      </c>
      <c r="S14" s="55">
        <v>4</v>
      </c>
      <c r="T14" s="55"/>
      <c r="U14" s="28">
        <f t="shared" si="6"/>
        <v>5.4</v>
      </c>
      <c r="V14" s="29">
        <f t="shared" si="7"/>
        <v>5.4</v>
      </c>
      <c r="W14" s="325" t="str">
        <f t="shared" si="8"/>
        <v>5.4</v>
      </c>
      <c r="X14" s="30" t="str">
        <f t="shared" si="9"/>
        <v>D+</v>
      </c>
      <c r="Y14" s="31">
        <f t="shared" si="10"/>
        <v>1.5</v>
      </c>
      <c r="Z14" s="31" t="str">
        <f t="shared" si="11"/>
        <v>1.5</v>
      </c>
      <c r="AA14" s="42">
        <v>4</v>
      </c>
      <c r="AB14" s="43">
        <v>4</v>
      </c>
      <c r="AC14" s="431">
        <v>7.3</v>
      </c>
      <c r="AD14" s="448">
        <v>8</v>
      </c>
      <c r="AE14" s="157"/>
      <c r="AF14" s="225">
        <f t="shared" si="12"/>
        <v>7.7</v>
      </c>
      <c r="AG14" s="226">
        <f t="shared" si="13"/>
        <v>7.7</v>
      </c>
      <c r="AH14" s="342" t="str">
        <f t="shared" si="14"/>
        <v>7.7</v>
      </c>
      <c r="AI14" s="227" t="str">
        <f t="shared" si="15"/>
        <v>B</v>
      </c>
      <c r="AJ14" s="226">
        <f t="shared" si="16"/>
        <v>3</v>
      </c>
      <c r="AK14" s="226" t="str">
        <f t="shared" si="17"/>
        <v>3.0</v>
      </c>
      <c r="AL14" s="157">
        <v>2</v>
      </c>
      <c r="AM14" s="43">
        <v>2</v>
      </c>
      <c r="AN14" s="180">
        <v>9</v>
      </c>
      <c r="AO14" s="55">
        <v>5</v>
      </c>
      <c r="AP14" s="55"/>
      <c r="AQ14" s="28">
        <f t="shared" si="18"/>
        <v>6.6</v>
      </c>
      <c r="AR14" s="29">
        <f t="shared" si="19"/>
        <v>6.6</v>
      </c>
      <c r="AS14" s="325" t="str">
        <f t="shared" si="20"/>
        <v>6.6</v>
      </c>
      <c r="AT14" s="30" t="str">
        <f t="shared" si="21"/>
        <v>C+</v>
      </c>
      <c r="AU14" s="31">
        <f t="shared" si="22"/>
        <v>2.5</v>
      </c>
      <c r="AV14" s="31" t="str">
        <f t="shared" si="23"/>
        <v>2.5</v>
      </c>
      <c r="AW14" s="42">
        <v>2</v>
      </c>
      <c r="AX14" s="43">
        <v>2</v>
      </c>
      <c r="AY14" s="188">
        <v>9</v>
      </c>
      <c r="AZ14" s="65">
        <v>5</v>
      </c>
      <c r="BA14" s="65"/>
      <c r="BB14" s="28">
        <f t="shared" si="24"/>
        <v>6.6</v>
      </c>
      <c r="BC14" s="29">
        <f t="shared" si="25"/>
        <v>6.6</v>
      </c>
      <c r="BD14" s="325" t="str">
        <f t="shared" si="26"/>
        <v>6.6</v>
      </c>
      <c r="BE14" s="30" t="str">
        <f t="shared" si="27"/>
        <v>C+</v>
      </c>
      <c r="BF14" s="31">
        <f t="shared" si="28"/>
        <v>2.5</v>
      </c>
      <c r="BG14" s="31" t="str">
        <f t="shared" si="29"/>
        <v>2.5</v>
      </c>
      <c r="BH14" s="42">
        <v>1</v>
      </c>
      <c r="BI14" s="43">
        <v>1</v>
      </c>
      <c r="BJ14" s="212">
        <v>7.8</v>
      </c>
      <c r="BK14" s="68">
        <v>4</v>
      </c>
      <c r="BL14" s="90"/>
      <c r="BM14" s="28">
        <f t="shared" si="30"/>
        <v>5.5</v>
      </c>
      <c r="BN14" s="29">
        <f t="shared" si="31"/>
        <v>5.5</v>
      </c>
      <c r="BO14" s="325" t="str">
        <f t="shared" si="32"/>
        <v>5.5</v>
      </c>
      <c r="BP14" s="30" t="str">
        <f t="shared" si="33"/>
        <v>C</v>
      </c>
      <c r="BQ14" s="31">
        <f t="shared" si="34"/>
        <v>2</v>
      </c>
      <c r="BR14" s="31" t="str">
        <f t="shared" si="35"/>
        <v>2.0</v>
      </c>
      <c r="BS14" s="42">
        <v>2</v>
      </c>
      <c r="BT14" s="43">
        <v>2</v>
      </c>
      <c r="BU14" s="146">
        <v>6.2</v>
      </c>
      <c r="BV14" s="93">
        <v>3</v>
      </c>
      <c r="BW14" s="93"/>
      <c r="BX14" s="28">
        <f t="shared" si="36"/>
        <v>4.3</v>
      </c>
      <c r="BY14" s="29">
        <f t="shared" si="37"/>
        <v>4.3</v>
      </c>
      <c r="BZ14" s="325" t="str">
        <f t="shared" si="38"/>
        <v>4.3</v>
      </c>
      <c r="CA14" s="30" t="str">
        <f t="shared" si="39"/>
        <v>D</v>
      </c>
      <c r="CB14" s="31">
        <f t="shared" si="40"/>
        <v>1</v>
      </c>
      <c r="CC14" s="31" t="str">
        <f t="shared" si="41"/>
        <v>1.0</v>
      </c>
      <c r="CD14" s="42">
        <v>2</v>
      </c>
      <c r="CE14" s="43">
        <v>2</v>
      </c>
      <c r="CF14" s="48">
        <v>8.8000000000000007</v>
      </c>
      <c r="CG14" s="70">
        <v>7</v>
      </c>
      <c r="CH14" s="70"/>
      <c r="CI14" s="225">
        <f t="shared" si="42"/>
        <v>7.7</v>
      </c>
      <c r="CJ14" s="226">
        <f t="shared" si="43"/>
        <v>7.7</v>
      </c>
      <c r="CK14" s="342" t="str">
        <f t="shared" si="44"/>
        <v>7.7</v>
      </c>
      <c r="CL14" s="227" t="str">
        <f t="shared" si="45"/>
        <v>B</v>
      </c>
      <c r="CM14" s="226">
        <f t="shared" si="46"/>
        <v>3</v>
      </c>
      <c r="CN14" s="226" t="str">
        <f t="shared" si="47"/>
        <v>3.0</v>
      </c>
      <c r="CO14" s="157">
        <v>3</v>
      </c>
      <c r="CP14" s="43">
        <v>3</v>
      </c>
      <c r="CQ14" s="84">
        <f t="shared" si="48"/>
        <v>16</v>
      </c>
      <c r="CR14" s="87">
        <f t="shared" si="49"/>
        <v>2.15625</v>
      </c>
      <c r="CS14" s="88" t="str">
        <f t="shared" si="50"/>
        <v>2.16</v>
      </c>
      <c r="CT14" s="64" t="str">
        <f t="shared" si="51"/>
        <v>Lên lớp</v>
      </c>
      <c r="CU14" s="128">
        <f t="shared" si="52"/>
        <v>16</v>
      </c>
      <c r="CV14" s="129">
        <f t="shared" si="53"/>
        <v>2.15625</v>
      </c>
      <c r="CW14" s="64" t="str">
        <f t="shared" si="54"/>
        <v>Lên lớp</v>
      </c>
      <c r="CX14" s="153"/>
      <c r="CY14" s="192">
        <v>7</v>
      </c>
      <c r="CZ14" s="70">
        <v>4</v>
      </c>
      <c r="DA14" s="70"/>
      <c r="DB14" s="28">
        <f t="shared" si="55"/>
        <v>5.2</v>
      </c>
      <c r="DC14" s="29">
        <f t="shared" si="56"/>
        <v>5.2</v>
      </c>
      <c r="DD14" s="501" t="str">
        <f t="shared" si="57"/>
        <v>5.2</v>
      </c>
      <c r="DE14" s="30" t="str">
        <f t="shared" si="58"/>
        <v>D+</v>
      </c>
      <c r="DF14" s="31">
        <f t="shared" si="59"/>
        <v>1.5</v>
      </c>
      <c r="DG14" s="31" t="str">
        <f t="shared" si="60"/>
        <v>1.5</v>
      </c>
      <c r="DH14" s="42">
        <v>3</v>
      </c>
      <c r="DI14" s="43">
        <v>3</v>
      </c>
      <c r="DJ14" s="214">
        <v>8.6999999999999993</v>
      </c>
      <c r="DK14" s="73">
        <v>6</v>
      </c>
      <c r="DL14" s="73"/>
      <c r="DM14" s="28">
        <f t="shared" si="61"/>
        <v>7.1</v>
      </c>
      <c r="DN14" s="29">
        <f t="shared" si="62"/>
        <v>7.1</v>
      </c>
      <c r="DO14" s="501" t="str">
        <f t="shared" si="63"/>
        <v>7.1</v>
      </c>
      <c r="DP14" s="30" t="str">
        <f t="shared" si="64"/>
        <v>B</v>
      </c>
      <c r="DQ14" s="31">
        <f t="shared" si="65"/>
        <v>3</v>
      </c>
      <c r="DR14" s="31" t="str">
        <f t="shared" si="66"/>
        <v>3.0</v>
      </c>
      <c r="DS14" s="42">
        <v>2</v>
      </c>
      <c r="DT14" s="43">
        <v>2</v>
      </c>
      <c r="DU14" s="48">
        <v>5.2</v>
      </c>
      <c r="DV14" s="70">
        <v>5</v>
      </c>
      <c r="DW14" s="70"/>
      <c r="DX14" s="28">
        <f t="shared" si="67"/>
        <v>5.0999999999999996</v>
      </c>
      <c r="DY14" s="29">
        <f t="shared" si="68"/>
        <v>5.0999999999999996</v>
      </c>
      <c r="DZ14" s="501" t="str">
        <f t="shared" si="69"/>
        <v>5.1</v>
      </c>
      <c r="EA14" s="30" t="str">
        <f t="shared" si="70"/>
        <v>D+</v>
      </c>
      <c r="EB14" s="31">
        <f t="shared" si="71"/>
        <v>1.5</v>
      </c>
      <c r="EC14" s="31" t="str">
        <f t="shared" si="72"/>
        <v>1.5</v>
      </c>
      <c r="ED14" s="42">
        <v>2</v>
      </c>
      <c r="EE14" s="43">
        <v>2</v>
      </c>
      <c r="EF14" s="48">
        <v>8</v>
      </c>
      <c r="EG14" s="55">
        <v>7</v>
      </c>
      <c r="EH14" s="55"/>
      <c r="EI14" s="28">
        <f t="shared" si="73"/>
        <v>7.4</v>
      </c>
      <c r="EJ14" s="29">
        <f t="shared" si="74"/>
        <v>7.4</v>
      </c>
      <c r="EK14" s="501" t="str">
        <f t="shared" si="75"/>
        <v>7.4</v>
      </c>
      <c r="EL14" s="30" t="str">
        <f t="shared" si="76"/>
        <v>B</v>
      </c>
      <c r="EM14" s="31">
        <f t="shared" si="77"/>
        <v>3</v>
      </c>
      <c r="EN14" s="31" t="str">
        <f t="shared" si="78"/>
        <v>3.0</v>
      </c>
      <c r="EO14" s="42">
        <v>1</v>
      </c>
      <c r="EP14" s="43">
        <v>1</v>
      </c>
      <c r="EQ14" s="48">
        <v>8.8000000000000007</v>
      </c>
      <c r="ER14" s="70">
        <v>4</v>
      </c>
      <c r="ES14" s="70"/>
      <c r="ET14" s="28">
        <f t="shared" si="79"/>
        <v>5.9</v>
      </c>
      <c r="EU14" s="29">
        <f t="shared" si="80"/>
        <v>5.9</v>
      </c>
      <c r="EV14" s="501" t="str">
        <f t="shared" si="81"/>
        <v>5.9</v>
      </c>
      <c r="EW14" s="30" t="str">
        <f t="shared" si="82"/>
        <v>C</v>
      </c>
      <c r="EX14" s="31">
        <f t="shared" si="83"/>
        <v>2</v>
      </c>
      <c r="EY14" s="31" t="str">
        <f t="shared" si="84"/>
        <v>2.0</v>
      </c>
      <c r="EZ14" s="42">
        <v>2</v>
      </c>
      <c r="FA14" s="43">
        <v>2</v>
      </c>
      <c r="FB14" s="48">
        <v>7</v>
      </c>
      <c r="FC14" s="70">
        <v>4</v>
      </c>
      <c r="FD14" s="602"/>
      <c r="FE14" s="28">
        <f t="shared" si="85"/>
        <v>5.2</v>
      </c>
      <c r="FF14" s="29">
        <f t="shared" si="86"/>
        <v>5.2</v>
      </c>
      <c r="FG14" s="501" t="str">
        <f t="shared" si="87"/>
        <v>5.2</v>
      </c>
      <c r="FH14" s="30" t="str">
        <f t="shared" si="88"/>
        <v>D+</v>
      </c>
      <c r="FI14" s="31">
        <f t="shared" si="89"/>
        <v>1.5</v>
      </c>
      <c r="FJ14" s="31" t="str">
        <f t="shared" si="90"/>
        <v>1.5</v>
      </c>
      <c r="FK14" s="42">
        <v>2</v>
      </c>
      <c r="FL14" s="43">
        <v>2</v>
      </c>
      <c r="FM14" s="48">
        <v>8.4</v>
      </c>
      <c r="FN14" s="70">
        <v>4</v>
      </c>
      <c r="FO14" s="70"/>
      <c r="FP14" s="28">
        <f t="shared" si="91"/>
        <v>5.8</v>
      </c>
      <c r="FQ14" s="29">
        <f t="shared" si="92"/>
        <v>5.8</v>
      </c>
      <c r="FR14" s="501" t="str">
        <f t="shared" si="93"/>
        <v>5.8</v>
      </c>
      <c r="FS14" s="30" t="str">
        <f t="shared" si="94"/>
        <v>C</v>
      </c>
      <c r="FT14" s="31">
        <f t="shared" si="95"/>
        <v>2</v>
      </c>
      <c r="FU14" s="31" t="str">
        <f t="shared" si="96"/>
        <v>2.0</v>
      </c>
      <c r="FV14" s="42">
        <v>3</v>
      </c>
      <c r="FW14" s="43">
        <v>3</v>
      </c>
      <c r="FX14" s="192">
        <v>5</v>
      </c>
      <c r="FY14" s="70">
        <v>6</v>
      </c>
      <c r="FZ14" s="37"/>
      <c r="GA14" s="28">
        <f t="shared" si="97"/>
        <v>5.6</v>
      </c>
      <c r="GB14" s="29">
        <f t="shared" si="98"/>
        <v>5.6</v>
      </c>
      <c r="GC14" s="501" t="str">
        <f t="shared" si="99"/>
        <v>5.6</v>
      </c>
      <c r="GD14" s="30" t="str">
        <f t="shared" si="100"/>
        <v>C</v>
      </c>
      <c r="GE14" s="31">
        <f t="shared" si="101"/>
        <v>2</v>
      </c>
      <c r="GF14" s="31" t="str">
        <f t="shared" si="102"/>
        <v>2.0</v>
      </c>
      <c r="GG14" s="42">
        <v>2</v>
      </c>
      <c r="GH14" s="43">
        <v>2</v>
      </c>
      <c r="GI14" s="694">
        <f t="shared" si="128"/>
        <v>17</v>
      </c>
      <c r="GJ14" s="695">
        <f t="shared" si="129"/>
        <v>1.9705882352941178</v>
      </c>
      <c r="GK14" s="696" t="str">
        <f t="shared" si="103"/>
        <v>1.97</v>
      </c>
      <c r="GL14" s="697" t="str">
        <f t="shared" si="104"/>
        <v>Lên lớp</v>
      </c>
      <c r="GM14" s="698">
        <f t="shared" si="130"/>
        <v>33</v>
      </c>
      <c r="GN14" s="695">
        <f t="shared" si="131"/>
        <v>2.0606060606060606</v>
      </c>
      <c r="GO14" s="696" t="str">
        <f t="shared" si="105"/>
        <v>2.06</v>
      </c>
      <c r="GP14" s="699">
        <f t="shared" si="132"/>
        <v>33</v>
      </c>
      <c r="GQ14" s="700">
        <f t="shared" si="133"/>
        <v>5.9909090909090894</v>
      </c>
      <c r="GR14" s="701">
        <f t="shared" si="134"/>
        <v>2.0606060606060606</v>
      </c>
      <c r="GS14" s="738" t="str">
        <f t="shared" si="106"/>
        <v>Lên lớp</v>
      </c>
      <c r="GT14" s="812"/>
      <c r="GU14" s="854">
        <v>7.6</v>
      </c>
      <c r="GV14" s="822">
        <v>8</v>
      </c>
      <c r="GW14" s="736"/>
      <c r="GX14" s="725">
        <f t="shared" si="107"/>
        <v>7.8</v>
      </c>
      <c r="GY14" s="726">
        <f t="shared" si="108"/>
        <v>7.8</v>
      </c>
      <c r="GZ14" s="727" t="str">
        <f t="shared" si="109"/>
        <v>7.8</v>
      </c>
      <c r="HA14" s="728" t="str">
        <f t="shared" si="110"/>
        <v>B</v>
      </c>
      <c r="HB14" s="729">
        <f t="shared" si="111"/>
        <v>3</v>
      </c>
      <c r="HC14" s="729" t="str">
        <f t="shared" si="112"/>
        <v>3.0</v>
      </c>
      <c r="HD14" s="730">
        <v>2</v>
      </c>
      <c r="HE14" s="739">
        <v>2</v>
      </c>
      <c r="HF14" s="829">
        <v>5.7</v>
      </c>
      <c r="HG14" s="837">
        <v>5</v>
      </c>
      <c r="HH14" s="736"/>
      <c r="HI14" s="827">
        <f t="shared" si="113"/>
        <v>5.3</v>
      </c>
      <c r="HJ14" s="839">
        <f t="shared" si="114"/>
        <v>5.3</v>
      </c>
      <c r="HK14" s="845" t="str">
        <f t="shared" si="115"/>
        <v>5.3</v>
      </c>
      <c r="HL14" s="841" t="str">
        <f t="shared" si="116"/>
        <v>D+</v>
      </c>
      <c r="HM14" s="842">
        <f t="shared" si="117"/>
        <v>1.5</v>
      </c>
      <c r="HN14" s="842" t="str">
        <f t="shared" si="118"/>
        <v>1.5</v>
      </c>
      <c r="HO14" s="846">
        <v>3</v>
      </c>
      <c r="HP14" s="844">
        <v>3</v>
      </c>
      <c r="HQ14" s="819">
        <v>7.6</v>
      </c>
      <c r="HR14" s="853">
        <v>4</v>
      </c>
      <c r="HS14" s="736"/>
      <c r="HT14" s="725">
        <f t="shared" si="135"/>
        <v>5.4</v>
      </c>
      <c r="HU14" s="726">
        <f t="shared" si="136"/>
        <v>5.4</v>
      </c>
      <c r="HV14" s="727" t="str">
        <f t="shared" si="137"/>
        <v>5.4</v>
      </c>
      <c r="HW14" s="728" t="str">
        <f t="shared" si="138"/>
        <v>D+</v>
      </c>
      <c r="HX14" s="729">
        <f t="shared" si="139"/>
        <v>1.5</v>
      </c>
      <c r="HY14" s="729" t="str">
        <f t="shared" si="140"/>
        <v>1.5</v>
      </c>
      <c r="HZ14" s="730">
        <v>2</v>
      </c>
      <c r="IA14" s="739">
        <v>2</v>
      </c>
      <c r="IB14" s="819">
        <v>6</v>
      </c>
      <c r="IC14" s="822">
        <v>5</v>
      </c>
      <c r="ID14" s="736"/>
      <c r="IE14" s="28">
        <f t="shared" si="119"/>
        <v>5.4</v>
      </c>
      <c r="IF14" s="29">
        <f t="shared" si="120"/>
        <v>5.4</v>
      </c>
      <c r="IG14" s="501" t="str">
        <f t="shared" si="121"/>
        <v>5.4</v>
      </c>
      <c r="IH14" s="30" t="str">
        <f t="shared" si="122"/>
        <v>D+</v>
      </c>
      <c r="II14" s="31">
        <f t="shared" si="123"/>
        <v>1.5</v>
      </c>
      <c r="IJ14" s="31" t="str">
        <f t="shared" si="124"/>
        <v>1.5</v>
      </c>
      <c r="IK14" s="42">
        <v>3</v>
      </c>
      <c r="IL14" s="43">
        <v>3</v>
      </c>
      <c r="IM14" s="748">
        <v>6</v>
      </c>
      <c r="IN14" s="853">
        <v>4</v>
      </c>
      <c r="IO14" s="736"/>
      <c r="IP14" s="28">
        <f t="shared" si="141"/>
        <v>4.8</v>
      </c>
      <c r="IQ14" s="29">
        <f t="shared" si="142"/>
        <v>4.8</v>
      </c>
      <c r="IR14" s="501" t="str">
        <f t="shared" si="143"/>
        <v>4.8</v>
      </c>
      <c r="IS14" s="30" t="str">
        <f t="shared" si="144"/>
        <v>D</v>
      </c>
      <c r="IT14" s="31">
        <f t="shared" si="145"/>
        <v>1</v>
      </c>
      <c r="IU14" s="31" t="str">
        <f t="shared" si="146"/>
        <v>1.0</v>
      </c>
      <c r="IV14" s="42">
        <v>3</v>
      </c>
      <c r="IW14" s="43">
        <v>3</v>
      </c>
      <c r="IX14" s="748">
        <v>5</v>
      </c>
      <c r="IY14" s="853">
        <v>1</v>
      </c>
      <c r="IZ14" s="853">
        <v>4</v>
      </c>
      <c r="JA14" s="725">
        <f t="shared" si="147"/>
        <v>2.6</v>
      </c>
      <c r="JB14" s="726">
        <f t="shared" si="148"/>
        <v>4.4000000000000004</v>
      </c>
      <c r="JC14" s="727" t="str">
        <f t="shared" si="149"/>
        <v>4.4</v>
      </c>
      <c r="JD14" s="728" t="str">
        <f t="shared" si="150"/>
        <v>D</v>
      </c>
      <c r="JE14" s="729">
        <f t="shared" si="151"/>
        <v>1</v>
      </c>
      <c r="JF14" s="729" t="str">
        <f t="shared" si="152"/>
        <v>1.0</v>
      </c>
      <c r="JG14" s="730">
        <v>2</v>
      </c>
      <c r="JH14" s="739">
        <v>2</v>
      </c>
      <c r="JI14" s="748">
        <v>7</v>
      </c>
      <c r="JJ14" s="746">
        <v>7</v>
      </c>
      <c r="JK14" s="747"/>
      <c r="JL14" s="725">
        <f t="shared" si="153"/>
        <v>7</v>
      </c>
      <c r="JM14" s="726">
        <f t="shared" si="154"/>
        <v>7</v>
      </c>
      <c r="JN14" s="727" t="str">
        <f t="shared" si="155"/>
        <v>7.0</v>
      </c>
      <c r="JO14" s="728" t="str">
        <f t="shared" si="156"/>
        <v>B</v>
      </c>
      <c r="JP14" s="729">
        <f t="shared" si="157"/>
        <v>3</v>
      </c>
      <c r="JQ14" s="729" t="str">
        <f t="shared" si="158"/>
        <v>3.0</v>
      </c>
      <c r="JR14" s="730">
        <v>2</v>
      </c>
      <c r="JS14" s="739">
        <v>2</v>
      </c>
      <c r="JT14" s="748">
        <v>6</v>
      </c>
      <c r="JU14" s="746">
        <v>6</v>
      </c>
      <c r="JV14" s="736"/>
      <c r="JW14" s="725">
        <f t="shared" si="159"/>
        <v>6</v>
      </c>
      <c r="JX14" s="726">
        <f t="shared" si="160"/>
        <v>6</v>
      </c>
      <c r="JY14" s="727" t="str">
        <f t="shared" si="161"/>
        <v>6.0</v>
      </c>
      <c r="JZ14" s="728" t="str">
        <f t="shared" si="162"/>
        <v>C</v>
      </c>
      <c r="KA14" s="729">
        <f t="shared" si="163"/>
        <v>2</v>
      </c>
      <c r="KB14" s="729" t="str">
        <f t="shared" si="164"/>
        <v>2.0</v>
      </c>
      <c r="KC14" s="730">
        <v>2</v>
      </c>
      <c r="KD14" s="739">
        <v>2</v>
      </c>
      <c r="KE14" s="748">
        <v>7</v>
      </c>
      <c r="KF14" s="746">
        <v>7</v>
      </c>
      <c r="KG14" s="736"/>
      <c r="KH14" s="725">
        <f t="shared" si="165"/>
        <v>7</v>
      </c>
      <c r="KI14" s="726">
        <f t="shared" si="166"/>
        <v>7</v>
      </c>
      <c r="KJ14" s="727" t="str">
        <f t="shared" si="167"/>
        <v>7.0</v>
      </c>
      <c r="KK14" s="728" t="str">
        <f t="shared" si="168"/>
        <v>B</v>
      </c>
      <c r="KL14" s="729">
        <f t="shared" si="169"/>
        <v>3</v>
      </c>
      <c r="KM14" s="729" t="str">
        <f t="shared" si="170"/>
        <v>3.0</v>
      </c>
      <c r="KN14" s="730">
        <v>5</v>
      </c>
      <c r="KO14" s="739">
        <v>5</v>
      </c>
      <c r="KP14" s="742">
        <f t="shared" si="125"/>
        <v>24</v>
      </c>
      <c r="KQ14" s="734">
        <f t="shared" si="126"/>
        <v>2</v>
      </c>
      <c r="KR14" s="735" t="str">
        <f t="shared" si="127"/>
        <v>2.00</v>
      </c>
    </row>
    <row r="15" spans="1:304" ht="18.75" x14ac:dyDescent="0.3">
      <c r="A15" s="163">
        <v>17</v>
      </c>
      <c r="B15" s="293" t="s">
        <v>459</v>
      </c>
      <c r="C15" s="294" t="s">
        <v>454</v>
      </c>
      <c r="D15" s="286" t="s">
        <v>467</v>
      </c>
      <c r="E15" s="287" t="s">
        <v>468</v>
      </c>
      <c r="F15" s="276"/>
      <c r="G15" s="288" t="s">
        <v>295</v>
      </c>
      <c r="H15" s="276" t="s">
        <v>169</v>
      </c>
      <c r="I15" s="276" t="s">
        <v>179</v>
      </c>
      <c r="J15" s="169">
        <v>7.2</v>
      </c>
      <c r="K15" s="1" t="str">
        <f t="shared" si="0"/>
        <v>B</v>
      </c>
      <c r="L15" s="2">
        <f t="shared" si="1"/>
        <v>3</v>
      </c>
      <c r="M15" s="170" t="str">
        <f t="shared" si="2"/>
        <v>3.0</v>
      </c>
      <c r="N15" s="197">
        <v>7.3</v>
      </c>
      <c r="O15" s="1" t="str">
        <f t="shared" si="3"/>
        <v>B</v>
      </c>
      <c r="P15" s="2">
        <f t="shared" si="4"/>
        <v>3</v>
      </c>
      <c r="Q15" s="172" t="str">
        <f t="shared" si="5"/>
        <v>3.0</v>
      </c>
      <c r="R15" s="192">
        <v>8.8000000000000007</v>
      </c>
      <c r="S15" s="55">
        <v>8</v>
      </c>
      <c r="T15" s="55"/>
      <c r="U15" s="28">
        <f t="shared" si="6"/>
        <v>8.3000000000000007</v>
      </c>
      <c r="V15" s="29">
        <f t="shared" si="7"/>
        <v>8.3000000000000007</v>
      </c>
      <c r="W15" s="325" t="str">
        <f t="shared" si="8"/>
        <v>8.3</v>
      </c>
      <c r="X15" s="30" t="str">
        <f t="shared" si="9"/>
        <v>B+</v>
      </c>
      <c r="Y15" s="31">
        <f t="shared" si="10"/>
        <v>3.5</v>
      </c>
      <c r="Z15" s="31" t="str">
        <f t="shared" si="11"/>
        <v>3.5</v>
      </c>
      <c r="AA15" s="42">
        <v>4</v>
      </c>
      <c r="AB15" s="43">
        <v>4</v>
      </c>
      <c r="AC15" s="431">
        <v>6.3</v>
      </c>
      <c r="AD15" s="448">
        <v>8</v>
      </c>
      <c r="AE15" s="157"/>
      <c r="AF15" s="225">
        <f t="shared" si="12"/>
        <v>7.3</v>
      </c>
      <c r="AG15" s="226">
        <f t="shared" si="13"/>
        <v>7.3</v>
      </c>
      <c r="AH15" s="342" t="str">
        <f t="shared" si="14"/>
        <v>7.3</v>
      </c>
      <c r="AI15" s="227" t="str">
        <f t="shared" si="15"/>
        <v>B</v>
      </c>
      <c r="AJ15" s="226">
        <f t="shared" si="16"/>
        <v>3</v>
      </c>
      <c r="AK15" s="226" t="str">
        <f t="shared" si="17"/>
        <v>3.0</v>
      </c>
      <c r="AL15" s="157">
        <v>2</v>
      </c>
      <c r="AM15" s="43">
        <v>2</v>
      </c>
      <c r="AN15" s="180">
        <v>9.3000000000000007</v>
      </c>
      <c r="AO15" s="55">
        <v>8</v>
      </c>
      <c r="AP15" s="55"/>
      <c r="AQ15" s="28">
        <f t="shared" si="18"/>
        <v>8.5</v>
      </c>
      <c r="AR15" s="29">
        <f t="shared" si="19"/>
        <v>8.5</v>
      </c>
      <c r="AS15" s="325" t="str">
        <f t="shared" si="20"/>
        <v>8.5</v>
      </c>
      <c r="AT15" s="30" t="str">
        <f t="shared" si="21"/>
        <v>A</v>
      </c>
      <c r="AU15" s="31">
        <f t="shared" si="22"/>
        <v>4</v>
      </c>
      <c r="AV15" s="31" t="str">
        <f t="shared" si="23"/>
        <v>4.0</v>
      </c>
      <c r="AW15" s="42">
        <v>2</v>
      </c>
      <c r="AX15" s="43">
        <v>2</v>
      </c>
      <c r="AY15" s="188">
        <v>7</v>
      </c>
      <c r="AZ15" s="65">
        <v>7</v>
      </c>
      <c r="BA15" s="65"/>
      <c r="BB15" s="28">
        <f t="shared" si="24"/>
        <v>7</v>
      </c>
      <c r="BC15" s="29">
        <f t="shared" si="25"/>
        <v>7</v>
      </c>
      <c r="BD15" s="325" t="str">
        <f t="shared" si="26"/>
        <v>7.0</v>
      </c>
      <c r="BE15" s="30" t="str">
        <f t="shared" si="27"/>
        <v>B</v>
      </c>
      <c r="BF15" s="31">
        <f t="shared" si="28"/>
        <v>3</v>
      </c>
      <c r="BG15" s="31" t="str">
        <f t="shared" si="29"/>
        <v>3.0</v>
      </c>
      <c r="BH15" s="42">
        <v>1</v>
      </c>
      <c r="BI15" s="43">
        <v>1</v>
      </c>
      <c r="BJ15" s="188">
        <v>7.2</v>
      </c>
      <c r="BK15" s="68">
        <v>5</v>
      </c>
      <c r="BL15" s="68"/>
      <c r="BM15" s="28">
        <f t="shared" si="30"/>
        <v>5.9</v>
      </c>
      <c r="BN15" s="29">
        <f t="shared" si="31"/>
        <v>5.9</v>
      </c>
      <c r="BO15" s="325" t="str">
        <f t="shared" si="32"/>
        <v>5.9</v>
      </c>
      <c r="BP15" s="30" t="str">
        <f t="shared" si="33"/>
        <v>C</v>
      </c>
      <c r="BQ15" s="31">
        <f t="shared" si="34"/>
        <v>2</v>
      </c>
      <c r="BR15" s="31" t="str">
        <f t="shared" si="35"/>
        <v>2.0</v>
      </c>
      <c r="BS15" s="42">
        <v>2</v>
      </c>
      <c r="BT15" s="43">
        <v>2</v>
      </c>
      <c r="BU15" s="146">
        <v>8.4</v>
      </c>
      <c r="BV15" s="93">
        <v>8</v>
      </c>
      <c r="BW15" s="93"/>
      <c r="BX15" s="28">
        <f t="shared" si="36"/>
        <v>8.1999999999999993</v>
      </c>
      <c r="BY15" s="29">
        <f t="shared" si="37"/>
        <v>8.1999999999999993</v>
      </c>
      <c r="BZ15" s="325" t="str">
        <f t="shared" si="38"/>
        <v>8.2</v>
      </c>
      <c r="CA15" s="30" t="str">
        <f t="shared" si="39"/>
        <v>B+</v>
      </c>
      <c r="CB15" s="31">
        <f t="shared" si="40"/>
        <v>3.5</v>
      </c>
      <c r="CC15" s="31" t="str">
        <f t="shared" si="41"/>
        <v>3.5</v>
      </c>
      <c r="CD15" s="42">
        <v>2</v>
      </c>
      <c r="CE15" s="43">
        <v>2</v>
      </c>
      <c r="CF15" s="48">
        <v>8</v>
      </c>
      <c r="CG15" s="70">
        <v>8</v>
      </c>
      <c r="CH15" s="70"/>
      <c r="CI15" s="225">
        <f t="shared" si="42"/>
        <v>8</v>
      </c>
      <c r="CJ15" s="226">
        <f t="shared" si="43"/>
        <v>8</v>
      </c>
      <c r="CK15" s="342" t="str">
        <f t="shared" si="44"/>
        <v>8.0</v>
      </c>
      <c r="CL15" s="227" t="str">
        <f t="shared" si="45"/>
        <v>B+</v>
      </c>
      <c r="CM15" s="226">
        <f t="shared" si="46"/>
        <v>3.5</v>
      </c>
      <c r="CN15" s="226" t="str">
        <f t="shared" si="47"/>
        <v>3.5</v>
      </c>
      <c r="CO15" s="157">
        <v>3</v>
      </c>
      <c r="CP15" s="43">
        <v>3</v>
      </c>
      <c r="CQ15" s="84">
        <f t="shared" si="48"/>
        <v>16</v>
      </c>
      <c r="CR15" s="87">
        <f t="shared" si="49"/>
        <v>3.28125</v>
      </c>
      <c r="CS15" s="88" t="str">
        <f t="shared" si="50"/>
        <v>3.28</v>
      </c>
      <c r="CT15" s="64" t="str">
        <f t="shared" si="51"/>
        <v>Lên lớp</v>
      </c>
      <c r="CU15" s="128">
        <f t="shared" si="52"/>
        <v>16</v>
      </c>
      <c r="CV15" s="129">
        <f t="shared" si="53"/>
        <v>3.28125</v>
      </c>
      <c r="CW15" s="64" t="str">
        <f t="shared" si="54"/>
        <v>Lên lớp</v>
      </c>
      <c r="CX15" s="153"/>
      <c r="CY15" s="192">
        <v>7.3</v>
      </c>
      <c r="CZ15" s="70">
        <v>5</v>
      </c>
      <c r="DA15" s="70"/>
      <c r="DB15" s="28">
        <f t="shared" si="55"/>
        <v>5.9</v>
      </c>
      <c r="DC15" s="29">
        <f t="shared" si="56"/>
        <v>5.9</v>
      </c>
      <c r="DD15" s="501" t="str">
        <f t="shared" si="57"/>
        <v>5.9</v>
      </c>
      <c r="DE15" s="30" t="str">
        <f t="shared" si="58"/>
        <v>C</v>
      </c>
      <c r="DF15" s="31">
        <f t="shared" si="59"/>
        <v>2</v>
      </c>
      <c r="DG15" s="31" t="str">
        <f t="shared" si="60"/>
        <v>2.0</v>
      </c>
      <c r="DH15" s="42">
        <v>3</v>
      </c>
      <c r="DI15" s="43">
        <v>3</v>
      </c>
      <c r="DJ15" s="214">
        <v>7.7</v>
      </c>
      <c r="DK15" s="73">
        <v>7</v>
      </c>
      <c r="DL15" s="73"/>
      <c r="DM15" s="28">
        <f t="shared" si="61"/>
        <v>7.3</v>
      </c>
      <c r="DN15" s="29">
        <f t="shared" si="62"/>
        <v>7.3</v>
      </c>
      <c r="DO15" s="501" t="str">
        <f t="shared" si="63"/>
        <v>7.3</v>
      </c>
      <c r="DP15" s="30" t="str">
        <f t="shared" si="64"/>
        <v>B</v>
      </c>
      <c r="DQ15" s="31">
        <f t="shared" si="65"/>
        <v>3</v>
      </c>
      <c r="DR15" s="31" t="str">
        <f t="shared" si="66"/>
        <v>3.0</v>
      </c>
      <c r="DS15" s="42">
        <v>2</v>
      </c>
      <c r="DT15" s="43">
        <v>2</v>
      </c>
      <c r="DU15" s="48">
        <v>7</v>
      </c>
      <c r="DV15" s="70">
        <v>7</v>
      </c>
      <c r="DW15" s="70"/>
      <c r="DX15" s="28">
        <f t="shared" si="67"/>
        <v>7</v>
      </c>
      <c r="DY15" s="29">
        <f t="shared" si="68"/>
        <v>7</v>
      </c>
      <c r="DZ15" s="501" t="str">
        <f t="shared" si="69"/>
        <v>7.0</v>
      </c>
      <c r="EA15" s="30" t="str">
        <f t="shared" si="70"/>
        <v>B</v>
      </c>
      <c r="EB15" s="31">
        <f t="shared" si="71"/>
        <v>3</v>
      </c>
      <c r="EC15" s="31" t="str">
        <f t="shared" si="72"/>
        <v>3.0</v>
      </c>
      <c r="ED15" s="42">
        <v>2</v>
      </c>
      <c r="EE15" s="43">
        <v>2</v>
      </c>
      <c r="EF15" s="48">
        <v>8.8000000000000007</v>
      </c>
      <c r="EG15" s="55">
        <v>8</v>
      </c>
      <c r="EH15" s="55"/>
      <c r="EI15" s="28">
        <f t="shared" si="73"/>
        <v>8.3000000000000007</v>
      </c>
      <c r="EJ15" s="29">
        <f t="shared" si="74"/>
        <v>8.3000000000000007</v>
      </c>
      <c r="EK15" s="501" t="str">
        <f t="shared" si="75"/>
        <v>8.3</v>
      </c>
      <c r="EL15" s="30" t="str">
        <f t="shared" si="76"/>
        <v>B+</v>
      </c>
      <c r="EM15" s="31">
        <f t="shared" si="77"/>
        <v>3.5</v>
      </c>
      <c r="EN15" s="31" t="str">
        <f t="shared" si="78"/>
        <v>3.5</v>
      </c>
      <c r="EO15" s="42">
        <v>1</v>
      </c>
      <c r="EP15" s="43">
        <v>1</v>
      </c>
      <c r="EQ15" s="48">
        <v>9</v>
      </c>
      <c r="ER15" s="70">
        <v>6</v>
      </c>
      <c r="ES15" s="70"/>
      <c r="ET15" s="28">
        <f t="shared" si="79"/>
        <v>7.2</v>
      </c>
      <c r="EU15" s="29">
        <f t="shared" si="80"/>
        <v>7.2</v>
      </c>
      <c r="EV15" s="501" t="str">
        <f t="shared" si="81"/>
        <v>7.2</v>
      </c>
      <c r="EW15" s="30" t="str">
        <f t="shared" si="82"/>
        <v>B</v>
      </c>
      <c r="EX15" s="31">
        <f t="shared" si="83"/>
        <v>3</v>
      </c>
      <c r="EY15" s="31" t="str">
        <f t="shared" si="84"/>
        <v>3.0</v>
      </c>
      <c r="EZ15" s="42">
        <v>2</v>
      </c>
      <c r="FA15" s="43">
        <v>2</v>
      </c>
      <c r="FB15" s="48">
        <v>7</v>
      </c>
      <c r="FC15" s="70">
        <v>7</v>
      </c>
      <c r="FD15" s="602"/>
      <c r="FE15" s="28">
        <f t="shared" si="85"/>
        <v>7</v>
      </c>
      <c r="FF15" s="29">
        <f t="shared" si="86"/>
        <v>7</v>
      </c>
      <c r="FG15" s="501" t="str">
        <f t="shared" si="87"/>
        <v>7.0</v>
      </c>
      <c r="FH15" s="30" t="str">
        <f t="shared" si="88"/>
        <v>B</v>
      </c>
      <c r="FI15" s="31">
        <f t="shared" si="89"/>
        <v>3</v>
      </c>
      <c r="FJ15" s="31" t="str">
        <f t="shared" si="90"/>
        <v>3.0</v>
      </c>
      <c r="FK15" s="42">
        <v>2</v>
      </c>
      <c r="FL15" s="43">
        <v>2</v>
      </c>
      <c r="FM15" s="48">
        <v>7.3</v>
      </c>
      <c r="FN15" s="70">
        <v>5</v>
      </c>
      <c r="FO15" s="70"/>
      <c r="FP15" s="28">
        <f t="shared" si="91"/>
        <v>5.9</v>
      </c>
      <c r="FQ15" s="29">
        <f t="shared" si="92"/>
        <v>5.9</v>
      </c>
      <c r="FR15" s="501" t="str">
        <f t="shared" si="93"/>
        <v>5.9</v>
      </c>
      <c r="FS15" s="30" t="str">
        <f t="shared" si="94"/>
        <v>C</v>
      </c>
      <c r="FT15" s="31">
        <f t="shared" si="95"/>
        <v>2</v>
      </c>
      <c r="FU15" s="31" t="str">
        <f t="shared" si="96"/>
        <v>2.0</v>
      </c>
      <c r="FV15" s="42">
        <v>3</v>
      </c>
      <c r="FW15" s="43">
        <v>3</v>
      </c>
      <c r="FX15" s="192">
        <v>8</v>
      </c>
      <c r="FY15" s="70">
        <v>8</v>
      </c>
      <c r="FZ15" s="37"/>
      <c r="GA15" s="28">
        <f t="shared" si="97"/>
        <v>8</v>
      </c>
      <c r="GB15" s="29">
        <f t="shared" si="98"/>
        <v>8</v>
      </c>
      <c r="GC15" s="501" t="str">
        <f t="shared" si="99"/>
        <v>8.0</v>
      </c>
      <c r="GD15" s="30" t="str">
        <f t="shared" si="100"/>
        <v>B+</v>
      </c>
      <c r="GE15" s="31">
        <f t="shared" si="101"/>
        <v>3.5</v>
      </c>
      <c r="GF15" s="31" t="str">
        <f t="shared" si="102"/>
        <v>3.5</v>
      </c>
      <c r="GG15" s="42">
        <v>2</v>
      </c>
      <c r="GH15" s="43">
        <v>2</v>
      </c>
      <c r="GI15" s="694">
        <f t="shared" si="128"/>
        <v>17</v>
      </c>
      <c r="GJ15" s="695">
        <f t="shared" si="129"/>
        <v>2.7352941176470589</v>
      </c>
      <c r="GK15" s="696" t="str">
        <f t="shared" si="103"/>
        <v>2.74</v>
      </c>
      <c r="GL15" s="697" t="str">
        <f t="shared" si="104"/>
        <v>Lên lớp</v>
      </c>
      <c r="GM15" s="698">
        <f t="shared" si="130"/>
        <v>33</v>
      </c>
      <c r="GN15" s="695">
        <f t="shared" si="131"/>
        <v>3</v>
      </c>
      <c r="GO15" s="696" t="str">
        <f t="shared" si="105"/>
        <v>3.00</v>
      </c>
      <c r="GP15" s="699">
        <f t="shared" si="132"/>
        <v>33</v>
      </c>
      <c r="GQ15" s="700">
        <f t="shared" si="133"/>
        <v>7.2939393939393939</v>
      </c>
      <c r="GR15" s="701">
        <f t="shared" si="134"/>
        <v>3</v>
      </c>
      <c r="GS15" s="738" t="str">
        <f t="shared" si="106"/>
        <v>Lên lớp</v>
      </c>
      <c r="GT15" s="812"/>
      <c r="GU15" s="854">
        <v>8.1999999999999993</v>
      </c>
      <c r="GV15" s="822">
        <v>8</v>
      </c>
      <c r="GW15" s="736"/>
      <c r="GX15" s="725">
        <f t="shared" si="107"/>
        <v>8.1</v>
      </c>
      <c r="GY15" s="726">
        <f t="shared" si="108"/>
        <v>8.1</v>
      </c>
      <c r="GZ15" s="727" t="str">
        <f t="shared" si="109"/>
        <v>8.1</v>
      </c>
      <c r="HA15" s="728" t="str">
        <f t="shared" si="110"/>
        <v>B+</v>
      </c>
      <c r="HB15" s="729">
        <f t="shared" si="111"/>
        <v>3.5</v>
      </c>
      <c r="HC15" s="729" t="str">
        <f t="shared" si="112"/>
        <v>3.5</v>
      </c>
      <c r="HD15" s="730">
        <v>2</v>
      </c>
      <c r="HE15" s="739">
        <v>2</v>
      </c>
      <c r="HF15" s="829">
        <v>8.3000000000000007</v>
      </c>
      <c r="HG15" s="837">
        <v>8</v>
      </c>
      <c r="HH15" s="736"/>
      <c r="HI15" s="827">
        <f t="shared" si="113"/>
        <v>8.1</v>
      </c>
      <c r="HJ15" s="839">
        <f t="shared" si="114"/>
        <v>8.1</v>
      </c>
      <c r="HK15" s="845" t="str">
        <f t="shared" si="115"/>
        <v>8.1</v>
      </c>
      <c r="HL15" s="841" t="str">
        <f t="shared" si="116"/>
        <v>B+</v>
      </c>
      <c r="HM15" s="842">
        <f t="shared" si="117"/>
        <v>3.5</v>
      </c>
      <c r="HN15" s="842" t="str">
        <f t="shared" si="118"/>
        <v>3.5</v>
      </c>
      <c r="HO15" s="846">
        <v>3</v>
      </c>
      <c r="HP15" s="844">
        <v>3</v>
      </c>
      <c r="HQ15" s="819">
        <v>7.6</v>
      </c>
      <c r="HR15" s="853">
        <v>9</v>
      </c>
      <c r="HS15" s="736"/>
      <c r="HT15" s="725">
        <f t="shared" si="135"/>
        <v>8.4</v>
      </c>
      <c r="HU15" s="726">
        <f t="shared" si="136"/>
        <v>8.4</v>
      </c>
      <c r="HV15" s="727" t="str">
        <f t="shared" si="137"/>
        <v>8.4</v>
      </c>
      <c r="HW15" s="728" t="str">
        <f t="shared" si="138"/>
        <v>B+</v>
      </c>
      <c r="HX15" s="729">
        <f t="shared" si="139"/>
        <v>3.5</v>
      </c>
      <c r="HY15" s="729" t="str">
        <f t="shared" si="140"/>
        <v>3.5</v>
      </c>
      <c r="HZ15" s="730">
        <v>2</v>
      </c>
      <c r="IA15" s="739">
        <v>2</v>
      </c>
      <c r="IB15" s="819">
        <v>7.7</v>
      </c>
      <c r="IC15" s="822">
        <v>7</v>
      </c>
      <c r="ID15" s="736"/>
      <c r="IE15" s="28">
        <f t="shared" si="119"/>
        <v>7.3</v>
      </c>
      <c r="IF15" s="29">
        <f t="shared" si="120"/>
        <v>7.3</v>
      </c>
      <c r="IG15" s="501" t="str">
        <f t="shared" si="121"/>
        <v>7.3</v>
      </c>
      <c r="IH15" s="30" t="str">
        <f t="shared" si="122"/>
        <v>B</v>
      </c>
      <c r="II15" s="31">
        <f t="shared" si="123"/>
        <v>3</v>
      </c>
      <c r="IJ15" s="31" t="str">
        <f t="shared" si="124"/>
        <v>3.0</v>
      </c>
      <c r="IK15" s="42">
        <v>3</v>
      </c>
      <c r="IL15" s="43">
        <v>3</v>
      </c>
      <c r="IM15" s="748">
        <v>6.8</v>
      </c>
      <c r="IN15" s="984">
        <v>5.5</v>
      </c>
      <c r="IO15" s="736"/>
      <c r="IP15" s="28">
        <f t="shared" si="141"/>
        <v>6</v>
      </c>
      <c r="IQ15" s="29">
        <f t="shared" si="142"/>
        <v>6</v>
      </c>
      <c r="IR15" s="501" t="str">
        <f t="shared" si="143"/>
        <v>6.0</v>
      </c>
      <c r="IS15" s="30" t="str">
        <f t="shared" si="144"/>
        <v>C</v>
      </c>
      <c r="IT15" s="31">
        <f t="shared" si="145"/>
        <v>2</v>
      </c>
      <c r="IU15" s="31" t="str">
        <f t="shared" si="146"/>
        <v>2.0</v>
      </c>
      <c r="IV15" s="42">
        <v>3</v>
      </c>
      <c r="IW15" s="43">
        <v>3</v>
      </c>
      <c r="IX15" s="748">
        <v>7</v>
      </c>
      <c r="IY15" s="853">
        <v>7</v>
      </c>
      <c r="IZ15" s="736"/>
      <c r="JA15" s="725">
        <f t="shared" si="147"/>
        <v>7</v>
      </c>
      <c r="JB15" s="726">
        <f t="shared" si="148"/>
        <v>7</v>
      </c>
      <c r="JC15" s="727" t="str">
        <f t="shared" si="149"/>
        <v>7.0</v>
      </c>
      <c r="JD15" s="728" t="str">
        <f t="shared" si="150"/>
        <v>B</v>
      </c>
      <c r="JE15" s="729">
        <f t="shared" si="151"/>
        <v>3</v>
      </c>
      <c r="JF15" s="729" t="str">
        <f t="shared" si="152"/>
        <v>3.0</v>
      </c>
      <c r="JG15" s="730">
        <v>2</v>
      </c>
      <c r="JH15" s="739">
        <v>2</v>
      </c>
      <c r="JI15" s="748">
        <v>8</v>
      </c>
      <c r="JJ15" s="746">
        <v>8</v>
      </c>
      <c r="JK15" s="747"/>
      <c r="JL15" s="725">
        <f t="shared" si="153"/>
        <v>8</v>
      </c>
      <c r="JM15" s="726">
        <f t="shared" si="154"/>
        <v>8</v>
      </c>
      <c r="JN15" s="727" t="str">
        <f t="shared" si="155"/>
        <v>8.0</v>
      </c>
      <c r="JO15" s="728" t="str">
        <f t="shared" si="156"/>
        <v>B+</v>
      </c>
      <c r="JP15" s="729">
        <f t="shared" si="157"/>
        <v>3.5</v>
      </c>
      <c r="JQ15" s="729" t="str">
        <f t="shared" si="158"/>
        <v>3.5</v>
      </c>
      <c r="JR15" s="730">
        <v>2</v>
      </c>
      <c r="JS15" s="739">
        <v>2</v>
      </c>
      <c r="JT15" s="748">
        <v>8.5</v>
      </c>
      <c r="JU15" s="746">
        <v>8</v>
      </c>
      <c r="JV15" s="736"/>
      <c r="JW15" s="725">
        <f t="shared" si="159"/>
        <v>8.1999999999999993</v>
      </c>
      <c r="JX15" s="726">
        <f t="shared" si="160"/>
        <v>8.1999999999999993</v>
      </c>
      <c r="JY15" s="727" t="str">
        <f t="shared" si="161"/>
        <v>8.2</v>
      </c>
      <c r="JZ15" s="728" t="str">
        <f t="shared" si="162"/>
        <v>B+</v>
      </c>
      <c r="KA15" s="729">
        <f t="shared" si="163"/>
        <v>3.5</v>
      </c>
      <c r="KB15" s="729" t="str">
        <f t="shared" si="164"/>
        <v>3.5</v>
      </c>
      <c r="KC15" s="730">
        <v>2</v>
      </c>
      <c r="KD15" s="739">
        <v>2</v>
      </c>
      <c r="KE15" s="748">
        <v>9.4</v>
      </c>
      <c r="KF15" s="746">
        <v>9</v>
      </c>
      <c r="KG15" s="736"/>
      <c r="KH15" s="725">
        <f t="shared" si="165"/>
        <v>9.1999999999999993</v>
      </c>
      <c r="KI15" s="726">
        <f t="shared" si="166"/>
        <v>9.1999999999999993</v>
      </c>
      <c r="KJ15" s="727" t="str">
        <f t="shared" si="167"/>
        <v>9.2</v>
      </c>
      <c r="KK15" s="728" t="str">
        <f t="shared" si="168"/>
        <v>A</v>
      </c>
      <c r="KL15" s="729">
        <f t="shared" si="169"/>
        <v>4</v>
      </c>
      <c r="KM15" s="729" t="str">
        <f t="shared" si="170"/>
        <v>4.0</v>
      </c>
      <c r="KN15" s="730">
        <v>5</v>
      </c>
      <c r="KO15" s="739">
        <v>5</v>
      </c>
      <c r="KP15" s="742">
        <f t="shared" si="125"/>
        <v>24</v>
      </c>
      <c r="KQ15" s="734">
        <f t="shared" si="126"/>
        <v>3.3125</v>
      </c>
      <c r="KR15" s="735" t="str">
        <f t="shared" si="127"/>
        <v>3.31</v>
      </c>
    </row>
    <row r="16" spans="1:304" ht="18.75" x14ac:dyDescent="0.3">
      <c r="A16" s="163">
        <v>18</v>
      </c>
      <c r="B16" s="293" t="s">
        <v>459</v>
      </c>
      <c r="C16" s="294" t="s">
        <v>455</v>
      </c>
      <c r="D16" s="286" t="s">
        <v>469</v>
      </c>
      <c r="E16" s="287" t="s">
        <v>55</v>
      </c>
      <c r="F16" s="276"/>
      <c r="G16" s="288" t="s">
        <v>488</v>
      </c>
      <c r="H16" s="276" t="s">
        <v>23</v>
      </c>
      <c r="I16" s="276" t="s">
        <v>179</v>
      </c>
      <c r="J16" s="169">
        <v>5.8</v>
      </c>
      <c r="K16" s="1" t="str">
        <f t="shared" si="0"/>
        <v>C</v>
      </c>
      <c r="L16" s="2">
        <f t="shared" si="1"/>
        <v>2</v>
      </c>
      <c r="M16" s="170" t="str">
        <f t="shared" si="2"/>
        <v>2.0</v>
      </c>
      <c r="N16" s="197">
        <v>7.7</v>
      </c>
      <c r="O16" s="1" t="str">
        <f t="shared" si="3"/>
        <v>B</v>
      </c>
      <c r="P16" s="2">
        <f t="shared" si="4"/>
        <v>3</v>
      </c>
      <c r="Q16" s="172" t="str">
        <f t="shared" si="5"/>
        <v>3.0</v>
      </c>
      <c r="R16" s="192">
        <v>8.5</v>
      </c>
      <c r="S16" s="55">
        <v>8</v>
      </c>
      <c r="T16" s="55"/>
      <c r="U16" s="28">
        <f t="shared" si="6"/>
        <v>8.1999999999999993</v>
      </c>
      <c r="V16" s="29">
        <f t="shared" si="7"/>
        <v>8.1999999999999993</v>
      </c>
      <c r="W16" s="325" t="str">
        <f t="shared" si="8"/>
        <v>8.2</v>
      </c>
      <c r="X16" s="30" t="str">
        <f t="shared" si="9"/>
        <v>B+</v>
      </c>
      <c r="Y16" s="31">
        <f t="shared" si="10"/>
        <v>3.5</v>
      </c>
      <c r="Z16" s="31" t="str">
        <f t="shared" si="11"/>
        <v>3.5</v>
      </c>
      <c r="AA16" s="42">
        <v>4</v>
      </c>
      <c r="AB16" s="43">
        <v>4</v>
      </c>
      <c r="AC16" s="431">
        <v>6.7</v>
      </c>
      <c r="AD16" s="448">
        <v>8</v>
      </c>
      <c r="AE16" s="157"/>
      <c r="AF16" s="225">
        <f t="shared" si="12"/>
        <v>7.5</v>
      </c>
      <c r="AG16" s="226">
        <f t="shared" si="13"/>
        <v>7.5</v>
      </c>
      <c r="AH16" s="342" t="str">
        <f t="shared" si="14"/>
        <v>7.5</v>
      </c>
      <c r="AI16" s="227" t="str">
        <f t="shared" si="15"/>
        <v>B</v>
      </c>
      <c r="AJ16" s="226">
        <f t="shared" si="16"/>
        <v>3</v>
      </c>
      <c r="AK16" s="226" t="str">
        <f t="shared" si="17"/>
        <v>3.0</v>
      </c>
      <c r="AL16" s="157">
        <v>2</v>
      </c>
      <c r="AM16" s="43">
        <v>2</v>
      </c>
      <c r="AN16" s="180">
        <v>7.7</v>
      </c>
      <c r="AO16" s="55">
        <v>6</v>
      </c>
      <c r="AP16" s="55"/>
      <c r="AQ16" s="28">
        <f t="shared" si="18"/>
        <v>6.7</v>
      </c>
      <c r="AR16" s="29">
        <f t="shared" si="19"/>
        <v>6.7</v>
      </c>
      <c r="AS16" s="325" t="str">
        <f t="shared" si="20"/>
        <v>6.7</v>
      </c>
      <c r="AT16" s="30" t="str">
        <f t="shared" si="21"/>
        <v>C+</v>
      </c>
      <c r="AU16" s="31">
        <f t="shared" si="22"/>
        <v>2.5</v>
      </c>
      <c r="AV16" s="31" t="str">
        <f t="shared" si="23"/>
        <v>2.5</v>
      </c>
      <c r="AW16" s="42">
        <v>2</v>
      </c>
      <c r="AX16" s="43">
        <v>2</v>
      </c>
      <c r="AY16" s="188">
        <v>7</v>
      </c>
      <c r="AZ16" s="65">
        <v>6</v>
      </c>
      <c r="BA16" s="65"/>
      <c r="BB16" s="28">
        <f t="shared" si="24"/>
        <v>6.4</v>
      </c>
      <c r="BC16" s="29">
        <f t="shared" si="25"/>
        <v>6.4</v>
      </c>
      <c r="BD16" s="325" t="str">
        <f t="shared" si="26"/>
        <v>6.4</v>
      </c>
      <c r="BE16" s="30" t="str">
        <f t="shared" si="27"/>
        <v>C</v>
      </c>
      <c r="BF16" s="31">
        <f t="shared" si="28"/>
        <v>2</v>
      </c>
      <c r="BG16" s="31" t="str">
        <f t="shared" si="29"/>
        <v>2.0</v>
      </c>
      <c r="BH16" s="42">
        <v>1</v>
      </c>
      <c r="BI16" s="43">
        <v>1</v>
      </c>
      <c r="BJ16" s="188">
        <v>6.6</v>
      </c>
      <c r="BK16" s="68">
        <v>5</v>
      </c>
      <c r="BL16" s="68"/>
      <c r="BM16" s="28">
        <f t="shared" si="30"/>
        <v>5.6</v>
      </c>
      <c r="BN16" s="29">
        <f t="shared" si="31"/>
        <v>5.6</v>
      </c>
      <c r="BO16" s="325" t="str">
        <f t="shared" si="32"/>
        <v>5.6</v>
      </c>
      <c r="BP16" s="30" t="str">
        <f t="shared" si="33"/>
        <v>C</v>
      </c>
      <c r="BQ16" s="31">
        <f t="shared" si="34"/>
        <v>2</v>
      </c>
      <c r="BR16" s="31" t="str">
        <f t="shared" si="35"/>
        <v>2.0</v>
      </c>
      <c r="BS16" s="42">
        <v>2</v>
      </c>
      <c r="BT16" s="43">
        <v>2</v>
      </c>
      <c r="BU16" s="146">
        <v>7.4</v>
      </c>
      <c r="BV16" s="93">
        <v>8</v>
      </c>
      <c r="BW16" s="93"/>
      <c r="BX16" s="28">
        <f t="shared" si="36"/>
        <v>7.8</v>
      </c>
      <c r="BY16" s="29">
        <f t="shared" si="37"/>
        <v>7.8</v>
      </c>
      <c r="BZ16" s="325" t="str">
        <f t="shared" si="38"/>
        <v>7.8</v>
      </c>
      <c r="CA16" s="30" t="str">
        <f t="shared" si="39"/>
        <v>B</v>
      </c>
      <c r="CB16" s="31">
        <f t="shared" si="40"/>
        <v>3</v>
      </c>
      <c r="CC16" s="31" t="str">
        <f t="shared" si="41"/>
        <v>3.0</v>
      </c>
      <c r="CD16" s="42">
        <v>2</v>
      </c>
      <c r="CE16" s="43">
        <v>2</v>
      </c>
      <c r="CF16" s="48">
        <v>8</v>
      </c>
      <c r="CG16" s="70">
        <v>8</v>
      </c>
      <c r="CH16" s="70"/>
      <c r="CI16" s="225">
        <f t="shared" si="42"/>
        <v>8</v>
      </c>
      <c r="CJ16" s="226">
        <f t="shared" si="43"/>
        <v>8</v>
      </c>
      <c r="CK16" s="342" t="str">
        <f t="shared" si="44"/>
        <v>8.0</v>
      </c>
      <c r="CL16" s="227" t="str">
        <f t="shared" si="45"/>
        <v>B+</v>
      </c>
      <c r="CM16" s="226">
        <f t="shared" si="46"/>
        <v>3.5</v>
      </c>
      <c r="CN16" s="226" t="str">
        <f t="shared" si="47"/>
        <v>3.5</v>
      </c>
      <c r="CO16" s="157">
        <v>3</v>
      </c>
      <c r="CP16" s="43">
        <v>3</v>
      </c>
      <c r="CQ16" s="84">
        <f t="shared" si="48"/>
        <v>16</v>
      </c>
      <c r="CR16" s="87">
        <f t="shared" si="49"/>
        <v>2.96875</v>
      </c>
      <c r="CS16" s="88" t="str">
        <f t="shared" si="50"/>
        <v>2.97</v>
      </c>
      <c r="CT16" s="64" t="str">
        <f t="shared" si="51"/>
        <v>Lên lớp</v>
      </c>
      <c r="CU16" s="128">
        <f t="shared" si="52"/>
        <v>16</v>
      </c>
      <c r="CV16" s="129">
        <f t="shared" si="53"/>
        <v>2.96875</v>
      </c>
      <c r="CW16" s="64" t="str">
        <f t="shared" si="54"/>
        <v>Lên lớp</v>
      </c>
      <c r="CX16" s="153"/>
      <c r="CY16" s="192">
        <v>6.7</v>
      </c>
      <c r="CZ16" s="70">
        <v>6</v>
      </c>
      <c r="DA16" s="70"/>
      <c r="DB16" s="28">
        <f t="shared" si="55"/>
        <v>6.3</v>
      </c>
      <c r="DC16" s="29">
        <f t="shared" si="56"/>
        <v>6.3</v>
      </c>
      <c r="DD16" s="501" t="str">
        <f t="shared" si="57"/>
        <v>6.3</v>
      </c>
      <c r="DE16" s="30" t="str">
        <f t="shared" si="58"/>
        <v>C</v>
      </c>
      <c r="DF16" s="31">
        <f t="shared" si="59"/>
        <v>2</v>
      </c>
      <c r="DG16" s="31" t="str">
        <f t="shared" si="60"/>
        <v>2.0</v>
      </c>
      <c r="DH16" s="42">
        <v>3</v>
      </c>
      <c r="DI16" s="43">
        <v>3</v>
      </c>
      <c r="DJ16" s="214">
        <v>7</v>
      </c>
      <c r="DK16" s="73">
        <v>7</v>
      </c>
      <c r="DL16" s="73"/>
      <c r="DM16" s="28">
        <f t="shared" si="61"/>
        <v>7</v>
      </c>
      <c r="DN16" s="29">
        <f t="shared" si="62"/>
        <v>7</v>
      </c>
      <c r="DO16" s="501" t="str">
        <f t="shared" si="63"/>
        <v>7.0</v>
      </c>
      <c r="DP16" s="30" t="str">
        <f t="shared" si="64"/>
        <v>B</v>
      </c>
      <c r="DQ16" s="31">
        <f t="shared" si="65"/>
        <v>3</v>
      </c>
      <c r="DR16" s="31" t="str">
        <f t="shared" si="66"/>
        <v>3.0</v>
      </c>
      <c r="DS16" s="42">
        <v>2</v>
      </c>
      <c r="DT16" s="43">
        <v>2</v>
      </c>
      <c r="DU16" s="48">
        <v>7.8</v>
      </c>
      <c r="DV16" s="70">
        <v>7</v>
      </c>
      <c r="DW16" s="70"/>
      <c r="DX16" s="28">
        <f t="shared" si="67"/>
        <v>7.3</v>
      </c>
      <c r="DY16" s="29">
        <f t="shared" si="68"/>
        <v>7.3</v>
      </c>
      <c r="DZ16" s="501" t="str">
        <f t="shared" si="69"/>
        <v>7.3</v>
      </c>
      <c r="EA16" s="30" t="str">
        <f t="shared" si="70"/>
        <v>B</v>
      </c>
      <c r="EB16" s="31">
        <f t="shared" si="71"/>
        <v>3</v>
      </c>
      <c r="EC16" s="31" t="str">
        <f t="shared" si="72"/>
        <v>3.0</v>
      </c>
      <c r="ED16" s="42">
        <v>2</v>
      </c>
      <c r="EE16" s="43">
        <v>2</v>
      </c>
      <c r="EF16" s="48">
        <v>7.4</v>
      </c>
      <c r="EG16" s="55">
        <v>9</v>
      </c>
      <c r="EH16" s="55"/>
      <c r="EI16" s="28">
        <f t="shared" si="73"/>
        <v>8.4</v>
      </c>
      <c r="EJ16" s="29">
        <f t="shared" si="74"/>
        <v>8.4</v>
      </c>
      <c r="EK16" s="501" t="str">
        <f t="shared" si="75"/>
        <v>8.4</v>
      </c>
      <c r="EL16" s="30" t="str">
        <f t="shared" si="76"/>
        <v>B+</v>
      </c>
      <c r="EM16" s="31">
        <f t="shared" si="77"/>
        <v>3.5</v>
      </c>
      <c r="EN16" s="31" t="str">
        <f t="shared" si="78"/>
        <v>3.5</v>
      </c>
      <c r="EO16" s="42">
        <v>1</v>
      </c>
      <c r="EP16" s="43">
        <v>1</v>
      </c>
      <c r="EQ16" s="48">
        <v>8.8000000000000007</v>
      </c>
      <c r="ER16" s="70">
        <v>7</v>
      </c>
      <c r="ES16" s="70"/>
      <c r="ET16" s="28">
        <f t="shared" si="79"/>
        <v>7.7</v>
      </c>
      <c r="EU16" s="29">
        <f t="shared" si="80"/>
        <v>7.7</v>
      </c>
      <c r="EV16" s="501" t="str">
        <f t="shared" si="81"/>
        <v>7.7</v>
      </c>
      <c r="EW16" s="30" t="str">
        <f t="shared" si="82"/>
        <v>B</v>
      </c>
      <c r="EX16" s="31">
        <f t="shared" si="83"/>
        <v>3</v>
      </c>
      <c r="EY16" s="31" t="str">
        <f t="shared" si="84"/>
        <v>3.0</v>
      </c>
      <c r="EZ16" s="42">
        <v>2</v>
      </c>
      <c r="FA16" s="43">
        <v>2</v>
      </c>
      <c r="FB16" s="48">
        <v>5.4</v>
      </c>
      <c r="FC16" s="70">
        <v>5</v>
      </c>
      <c r="FD16" s="602"/>
      <c r="FE16" s="28">
        <f t="shared" si="85"/>
        <v>5.2</v>
      </c>
      <c r="FF16" s="29">
        <f t="shared" si="86"/>
        <v>5.2</v>
      </c>
      <c r="FG16" s="501" t="str">
        <f t="shared" si="87"/>
        <v>5.2</v>
      </c>
      <c r="FH16" s="30" t="str">
        <f t="shared" si="88"/>
        <v>D+</v>
      </c>
      <c r="FI16" s="31">
        <f t="shared" si="89"/>
        <v>1.5</v>
      </c>
      <c r="FJ16" s="31" t="str">
        <f t="shared" si="90"/>
        <v>1.5</v>
      </c>
      <c r="FK16" s="42">
        <v>2</v>
      </c>
      <c r="FL16" s="43">
        <v>2</v>
      </c>
      <c r="FM16" s="48">
        <v>6.4</v>
      </c>
      <c r="FN16" s="70">
        <v>8</v>
      </c>
      <c r="FO16" s="70"/>
      <c r="FP16" s="28">
        <f t="shared" si="91"/>
        <v>7.4</v>
      </c>
      <c r="FQ16" s="29">
        <f t="shared" si="92"/>
        <v>7.4</v>
      </c>
      <c r="FR16" s="501" t="str">
        <f t="shared" si="93"/>
        <v>7.4</v>
      </c>
      <c r="FS16" s="30" t="str">
        <f t="shared" si="94"/>
        <v>B</v>
      </c>
      <c r="FT16" s="31">
        <f t="shared" si="95"/>
        <v>3</v>
      </c>
      <c r="FU16" s="31" t="str">
        <f t="shared" si="96"/>
        <v>3.0</v>
      </c>
      <c r="FV16" s="42">
        <v>3</v>
      </c>
      <c r="FW16" s="43">
        <v>3</v>
      </c>
      <c r="FX16" s="192">
        <v>7</v>
      </c>
      <c r="FY16" s="70">
        <v>8</v>
      </c>
      <c r="FZ16" s="37"/>
      <c r="GA16" s="28">
        <f t="shared" si="97"/>
        <v>7.6</v>
      </c>
      <c r="GB16" s="29">
        <f t="shared" si="98"/>
        <v>7.6</v>
      </c>
      <c r="GC16" s="501" t="str">
        <f t="shared" si="99"/>
        <v>7.6</v>
      </c>
      <c r="GD16" s="30" t="str">
        <f t="shared" si="100"/>
        <v>B</v>
      </c>
      <c r="GE16" s="31">
        <f t="shared" si="101"/>
        <v>3</v>
      </c>
      <c r="GF16" s="31" t="str">
        <f t="shared" si="102"/>
        <v>3.0</v>
      </c>
      <c r="GG16" s="42">
        <v>2</v>
      </c>
      <c r="GH16" s="43">
        <v>2</v>
      </c>
      <c r="GI16" s="694">
        <f t="shared" si="128"/>
        <v>17</v>
      </c>
      <c r="GJ16" s="695">
        <f t="shared" si="129"/>
        <v>2.6764705882352939</v>
      </c>
      <c r="GK16" s="696" t="str">
        <f t="shared" si="103"/>
        <v>2.68</v>
      </c>
      <c r="GL16" s="697" t="str">
        <f t="shared" si="104"/>
        <v>Lên lớp</v>
      </c>
      <c r="GM16" s="698">
        <f t="shared" si="130"/>
        <v>33</v>
      </c>
      <c r="GN16" s="695">
        <f t="shared" si="131"/>
        <v>2.8181818181818183</v>
      </c>
      <c r="GO16" s="696" t="str">
        <f t="shared" si="105"/>
        <v>2.82</v>
      </c>
      <c r="GP16" s="699">
        <f t="shared" si="132"/>
        <v>33</v>
      </c>
      <c r="GQ16" s="700">
        <f t="shared" si="133"/>
        <v>7.1969696969696972</v>
      </c>
      <c r="GR16" s="701">
        <f t="shared" si="134"/>
        <v>2.8181818181818183</v>
      </c>
      <c r="GS16" s="738" t="str">
        <f t="shared" si="106"/>
        <v>Lên lớp</v>
      </c>
      <c r="GT16" s="812"/>
      <c r="GU16" s="854">
        <v>8.1999999999999993</v>
      </c>
      <c r="GV16" s="822">
        <v>9</v>
      </c>
      <c r="GW16" s="736"/>
      <c r="GX16" s="725">
        <f t="shared" si="107"/>
        <v>8.6999999999999993</v>
      </c>
      <c r="GY16" s="726">
        <f t="shared" si="108"/>
        <v>8.6999999999999993</v>
      </c>
      <c r="GZ16" s="727" t="str">
        <f t="shared" si="109"/>
        <v>8.7</v>
      </c>
      <c r="HA16" s="728" t="str">
        <f t="shared" si="110"/>
        <v>A</v>
      </c>
      <c r="HB16" s="729">
        <f t="shared" si="111"/>
        <v>4</v>
      </c>
      <c r="HC16" s="729" t="str">
        <f t="shared" si="112"/>
        <v>4.0</v>
      </c>
      <c r="HD16" s="730">
        <v>2</v>
      </c>
      <c r="HE16" s="739">
        <v>2</v>
      </c>
      <c r="HF16" s="829">
        <v>7.8</v>
      </c>
      <c r="HG16" s="837">
        <v>8</v>
      </c>
      <c r="HH16" s="736"/>
      <c r="HI16" s="827">
        <f t="shared" si="113"/>
        <v>7.9</v>
      </c>
      <c r="HJ16" s="839">
        <f t="shared" si="114"/>
        <v>7.9</v>
      </c>
      <c r="HK16" s="845" t="str">
        <f t="shared" si="115"/>
        <v>7.9</v>
      </c>
      <c r="HL16" s="841" t="str">
        <f t="shared" si="116"/>
        <v>B</v>
      </c>
      <c r="HM16" s="842">
        <f t="shared" si="117"/>
        <v>3</v>
      </c>
      <c r="HN16" s="842" t="str">
        <f t="shared" si="118"/>
        <v>3.0</v>
      </c>
      <c r="HO16" s="846">
        <v>3</v>
      </c>
      <c r="HP16" s="844">
        <v>3</v>
      </c>
      <c r="HQ16" s="819">
        <v>7</v>
      </c>
      <c r="HR16" s="853">
        <v>7</v>
      </c>
      <c r="HS16" s="736"/>
      <c r="HT16" s="725">
        <f t="shared" si="135"/>
        <v>7</v>
      </c>
      <c r="HU16" s="726">
        <f t="shared" si="136"/>
        <v>7</v>
      </c>
      <c r="HV16" s="727" t="str">
        <f t="shared" si="137"/>
        <v>7.0</v>
      </c>
      <c r="HW16" s="728" t="str">
        <f t="shared" si="138"/>
        <v>B</v>
      </c>
      <c r="HX16" s="729">
        <f t="shared" si="139"/>
        <v>3</v>
      </c>
      <c r="HY16" s="729" t="str">
        <f t="shared" si="140"/>
        <v>3.0</v>
      </c>
      <c r="HZ16" s="730">
        <v>2</v>
      </c>
      <c r="IA16" s="739">
        <v>2</v>
      </c>
      <c r="IB16" s="819">
        <v>7.1</v>
      </c>
      <c r="IC16" s="822">
        <v>5</v>
      </c>
      <c r="ID16" s="736"/>
      <c r="IE16" s="28">
        <f t="shared" si="119"/>
        <v>5.8</v>
      </c>
      <c r="IF16" s="29">
        <f t="shared" si="120"/>
        <v>5.8</v>
      </c>
      <c r="IG16" s="501" t="str">
        <f t="shared" si="121"/>
        <v>5.8</v>
      </c>
      <c r="IH16" s="30" t="str">
        <f t="shared" si="122"/>
        <v>C</v>
      </c>
      <c r="II16" s="31">
        <f t="shared" si="123"/>
        <v>2</v>
      </c>
      <c r="IJ16" s="31" t="str">
        <f t="shared" si="124"/>
        <v>2.0</v>
      </c>
      <c r="IK16" s="42">
        <v>3</v>
      </c>
      <c r="IL16" s="43">
        <v>3</v>
      </c>
      <c r="IM16" s="748">
        <v>7.7</v>
      </c>
      <c r="IN16" s="984">
        <v>6.5</v>
      </c>
      <c r="IO16" s="736"/>
      <c r="IP16" s="28">
        <f t="shared" si="141"/>
        <v>7</v>
      </c>
      <c r="IQ16" s="29">
        <f t="shared" si="142"/>
        <v>7</v>
      </c>
      <c r="IR16" s="501" t="str">
        <f t="shared" si="143"/>
        <v>7.0</v>
      </c>
      <c r="IS16" s="30" t="str">
        <f t="shared" si="144"/>
        <v>B</v>
      </c>
      <c r="IT16" s="31">
        <f t="shared" si="145"/>
        <v>3</v>
      </c>
      <c r="IU16" s="31" t="str">
        <f t="shared" si="146"/>
        <v>3.0</v>
      </c>
      <c r="IV16" s="42">
        <v>3</v>
      </c>
      <c r="IW16" s="43">
        <v>3</v>
      </c>
      <c r="IX16" s="748">
        <v>5.8</v>
      </c>
      <c r="IY16" s="853">
        <v>5</v>
      </c>
      <c r="IZ16" s="736"/>
      <c r="JA16" s="725">
        <f t="shared" si="147"/>
        <v>5.3</v>
      </c>
      <c r="JB16" s="726">
        <f t="shared" si="148"/>
        <v>5.3</v>
      </c>
      <c r="JC16" s="727" t="str">
        <f t="shared" si="149"/>
        <v>5.3</v>
      </c>
      <c r="JD16" s="728" t="str">
        <f t="shared" si="150"/>
        <v>D+</v>
      </c>
      <c r="JE16" s="729">
        <f t="shared" si="151"/>
        <v>1.5</v>
      </c>
      <c r="JF16" s="729" t="str">
        <f t="shared" si="152"/>
        <v>1.5</v>
      </c>
      <c r="JG16" s="730">
        <v>2</v>
      </c>
      <c r="JH16" s="739">
        <v>2</v>
      </c>
      <c r="JI16" s="748">
        <v>8</v>
      </c>
      <c r="JJ16" s="746">
        <v>8</v>
      </c>
      <c r="JK16" s="747"/>
      <c r="JL16" s="725">
        <f t="shared" si="153"/>
        <v>8</v>
      </c>
      <c r="JM16" s="726">
        <f t="shared" si="154"/>
        <v>8</v>
      </c>
      <c r="JN16" s="727" t="str">
        <f t="shared" si="155"/>
        <v>8.0</v>
      </c>
      <c r="JO16" s="728" t="str">
        <f t="shared" si="156"/>
        <v>B+</v>
      </c>
      <c r="JP16" s="729">
        <f t="shared" si="157"/>
        <v>3.5</v>
      </c>
      <c r="JQ16" s="729" t="str">
        <f t="shared" si="158"/>
        <v>3.5</v>
      </c>
      <c r="JR16" s="730">
        <v>2</v>
      </c>
      <c r="JS16" s="739">
        <v>2</v>
      </c>
      <c r="JT16" s="748">
        <v>7</v>
      </c>
      <c r="JU16" s="746">
        <v>7</v>
      </c>
      <c r="JV16" s="736"/>
      <c r="JW16" s="725">
        <f t="shared" si="159"/>
        <v>7</v>
      </c>
      <c r="JX16" s="726">
        <f t="shared" si="160"/>
        <v>7</v>
      </c>
      <c r="JY16" s="727" t="str">
        <f t="shared" si="161"/>
        <v>7.0</v>
      </c>
      <c r="JZ16" s="728" t="str">
        <f t="shared" si="162"/>
        <v>B</v>
      </c>
      <c r="KA16" s="729">
        <f t="shared" si="163"/>
        <v>3</v>
      </c>
      <c r="KB16" s="729" t="str">
        <f t="shared" si="164"/>
        <v>3.0</v>
      </c>
      <c r="KC16" s="730">
        <v>2</v>
      </c>
      <c r="KD16" s="739">
        <v>2</v>
      </c>
      <c r="KE16" s="748">
        <v>8.4</v>
      </c>
      <c r="KF16" s="746">
        <v>9</v>
      </c>
      <c r="KG16" s="736"/>
      <c r="KH16" s="725">
        <f t="shared" si="165"/>
        <v>8.8000000000000007</v>
      </c>
      <c r="KI16" s="726">
        <f t="shared" si="166"/>
        <v>8.8000000000000007</v>
      </c>
      <c r="KJ16" s="727" t="str">
        <f t="shared" si="167"/>
        <v>8.8</v>
      </c>
      <c r="KK16" s="728" t="str">
        <f t="shared" si="168"/>
        <v>A</v>
      </c>
      <c r="KL16" s="729">
        <f t="shared" si="169"/>
        <v>4</v>
      </c>
      <c r="KM16" s="729" t="str">
        <f t="shared" si="170"/>
        <v>4.0</v>
      </c>
      <c r="KN16" s="730">
        <v>5</v>
      </c>
      <c r="KO16" s="739">
        <v>5</v>
      </c>
      <c r="KP16" s="742">
        <f t="shared" si="125"/>
        <v>24</v>
      </c>
      <c r="KQ16" s="734">
        <f t="shared" si="126"/>
        <v>3.0833333333333335</v>
      </c>
      <c r="KR16" s="735" t="str">
        <f t="shared" si="127"/>
        <v>3.08</v>
      </c>
    </row>
    <row r="17" spans="1:304" ht="18.75" x14ac:dyDescent="0.3">
      <c r="A17" s="163">
        <v>20</v>
      </c>
      <c r="B17" s="293" t="s">
        <v>459</v>
      </c>
      <c r="C17" s="294" t="s">
        <v>456</v>
      </c>
      <c r="D17" s="286" t="s">
        <v>470</v>
      </c>
      <c r="E17" s="287" t="s">
        <v>471</v>
      </c>
      <c r="F17" s="276"/>
      <c r="G17" s="288" t="s">
        <v>489</v>
      </c>
      <c r="H17" s="276" t="s">
        <v>169</v>
      </c>
      <c r="I17" s="276" t="s">
        <v>179</v>
      </c>
      <c r="J17" s="169">
        <v>7.8</v>
      </c>
      <c r="K17" s="1" t="str">
        <f t="shared" ref="K17:K19" si="171">IF(J17&gt;=8.5,"A",IF(J17&gt;=8,"B+",IF(J17&gt;=7,"B",IF(J17&gt;=6.5,"C+",IF(J17&gt;=5.5,"C",IF(J17&gt;=5,"D+",IF(J17&gt;=4,"D","F")))))))</f>
        <v>B</v>
      </c>
      <c r="L17" s="2">
        <f t="shared" ref="L17:L19" si="172">IF(K17="A",4,IF(K17="B+",3.5,IF(K17="B",3,IF(K17="C+",2.5,IF(K17="C",2,IF(K17="D+",1.5,IF(K17="D",1,0)))))))</f>
        <v>3</v>
      </c>
      <c r="M17" s="170" t="str">
        <f t="shared" ref="M17:M19" si="173">TEXT(L17,"0.0")</f>
        <v>3.0</v>
      </c>
      <c r="N17" s="197">
        <v>8</v>
      </c>
      <c r="O17" s="1" t="str">
        <f t="shared" ref="O17:O19" si="174">IF(N17&gt;=8.5,"A",IF(N17&gt;=8,"B+",IF(N17&gt;=7,"B",IF(N17&gt;=6.5,"C+",IF(N17&gt;=5.5,"C",IF(N17&gt;=5,"D+",IF(N17&gt;=4,"D","F")))))))</f>
        <v>B+</v>
      </c>
      <c r="P17" s="2">
        <f t="shared" ref="P17:P19" si="175">IF(O17="A",4,IF(O17="B+",3.5,IF(O17="B",3,IF(O17="C+",2.5,IF(O17="C",2,IF(O17="D+",1.5,IF(O17="D",1,0)))))))</f>
        <v>3.5</v>
      </c>
      <c r="Q17" s="172" t="str">
        <f t="shared" ref="Q17:Q19" si="176">TEXT(P17,"0.0")</f>
        <v>3.5</v>
      </c>
      <c r="R17" s="192">
        <v>8.5</v>
      </c>
      <c r="S17" s="55">
        <v>7</v>
      </c>
      <c r="T17" s="55"/>
      <c r="U17" s="28">
        <f t="shared" si="6"/>
        <v>7.6</v>
      </c>
      <c r="V17" s="29">
        <f t="shared" si="7"/>
        <v>7.6</v>
      </c>
      <c r="W17" s="325" t="str">
        <f t="shared" si="8"/>
        <v>7.6</v>
      </c>
      <c r="X17" s="30" t="str">
        <f t="shared" si="9"/>
        <v>B</v>
      </c>
      <c r="Y17" s="31">
        <f t="shared" si="10"/>
        <v>3</v>
      </c>
      <c r="Z17" s="31" t="str">
        <f t="shared" si="11"/>
        <v>3.0</v>
      </c>
      <c r="AA17" s="42">
        <v>4</v>
      </c>
      <c r="AB17" s="43">
        <v>4</v>
      </c>
      <c r="AC17" s="431">
        <v>7</v>
      </c>
      <c r="AD17" s="448">
        <v>8</v>
      </c>
      <c r="AE17" s="157"/>
      <c r="AF17" s="225">
        <f t="shared" si="12"/>
        <v>7.6</v>
      </c>
      <c r="AG17" s="226">
        <f t="shared" si="13"/>
        <v>7.6</v>
      </c>
      <c r="AH17" s="342" t="str">
        <f t="shared" si="14"/>
        <v>7.6</v>
      </c>
      <c r="AI17" s="227" t="str">
        <f t="shared" si="15"/>
        <v>B</v>
      </c>
      <c r="AJ17" s="226">
        <f t="shared" si="16"/>
        <v>3</v>
      </c>
      <c r="AK17" s="226" t="str">
        <f t="shared" si="17"/>
        <v>3.0</v>
      </c>
      <c r="AL17" s="157">
        <v>2</v>
      </c>
      <c r="AM17" s="43">
        <v>2</v>
      </c>
      <c r="AN17" s="180">
        <v>8.6999999999999993</v>
      </c>
      <c r="AO17" s="55">
        <v>8</v>
      </c>
      <c r="AP17" s="55"/>
      <c r="AQ17" s="28">
        <f t="shared" si="18"/>
        <v>8.3000000000000007</v>
      </c>
      <c r="AR17" s="29">
        <f t="shared" si="19"/>
        <v>8.3000000000000007</v>
      </c>
      <c r="AS17" s="325" t="str">
        <f t="shared" si="20"/>
        <v>8.3</v>
      </c>
      <c r="AT17" s="30" t="str">
        <f t="shared" si="21"/>
        <v>B+</v>
      </c>
      <c r="AU17" s="31">
        <f t="shared" si="22"/>
        <v>3.5</v>
      </c>
      <c r="AV17" s="31" t="str">
        <f t="shared" ref="AV17:AV19" si="177">TEXT(AU17,"0.0")</f>
        <v>3.5</v>
      </c>
      <c r="AW17" s="42">
        <v>2</v>
      </c>
      <c r="AX17" s="43">
        <v>2</v>
      </c>
      <c r="AY17" s="188">
        <v>8</v>
      </c>
      <c r="AZ17" s="65">
        <v>8</v>
      </c>
      <c r="BA17" s="65"/>
      <c r="BB17" s="28">
        <f t="shared" si="24"/>
        <v>8</v>
      </c>
      <c r="BC17" s="29">
        <f t="shared" si="25"/>
        <v>8</v>
      </c>
      <c r="BD17" s="325" t="str">
        <f t="shared" si="26"/>
        <v>8.0</v>
      </c>
      <c r="BE17" s="30" t="str">
        <f t="shared" si="27"/>
        <v>B+</v>
      </c>
      <c r="BF17" s="31">
        <f t="shared" si="28"/>
        <v>3.5</v>
      </c>
      <c r="BG17" s="31" t="str">
        <f t="shared" ref="BG17:BG19" si="178">TEXT(BF17,"0.0")</f>
        <v>3.5</v>
      </c>
      <c r="BH17" s="42">
        <v>1</v>
      </c>
      <c r="BI17" s="43">
        <v>1</v>
      </c>
      <c r="BJ17" s="188">
        <v>7.6</v>
      </c>
      <c r="BK17" s="68">
        <v>5</v>
      </c>
      <c r="BL17" s="68"/>
      <c r="BM17" s="28">
        <f t="shared" si="30"/>
        <v>6</v>
      </c>
      <c r="BN17" s="29">
        <f t="shared" si="31"/>
        <v>6</v>
      </c>
      <c r="BO17" s="325" t="str">
        <f t="shared" si="32"/>
        <v>6.0</v>
      </c>
      <c r="BP17" s="30" t="str">
        <f t="shared" si="33"/>
        <v>C</v>
      </c>
      <c r="BQ17" s="31">
        <f t="shared" si="34"/>
        <v>2</v>
      </c>
      <c r="BR17" s="31" t="str">
        <f t="shared" si="35"/>
        <v>2.0</v>
      </c>
      <c r="BS17" s="42">
        <v>2</v>
      </c>
      <c r="BT17" s="43">
        <v>2</v>
      </c>
      <c r="BU17" s="146">
        <v>6</v>
      </c>
      <c r="BV17" s="93">
        <v>8</v>
      </c>
      <c r="BW17" s="93"/>
      <c r="BX17" s="28">
        <f t="shared" si="36"/>
        <v>7.2</v>
      </c>
      <c r="BY17" s="29">
        <f t="shared" si="37"/>
        <v>7.2</v>
      </c>
      <c r="BZ17" s="325" t="str">
        <f t="shared" si="38"/>
        <v>7.2</v>
      </c>
      <c r="CA17" s="30" t="str">
        <f t="shared" si="39"/>
        <v>B</v>
      </c>
      <c r="CB17" s="31">
        <f t="shared" si="40"/>
        <v>3</v>
      </c>
      <c r="CC17" s="31" t="str">
        <f t="shared" si="41"/>
        <v>3.0</v>
      </c>
      <c r="CD17" s="42">
        <v>2</v>
      </c>
      <c r="CE17" s="43">
        <v>2</v>
      </c>
      <c r="CF17" s="48">
        <v>8.8000000000000007</v>
      </c>
      <c r="CG17" s="70">
        <v>9</v>
      </c>
      <c r="CH17" s="70"/>
      <c r="CI17" s="225">
        <f t="shared" si="42"/>
        <v>8.9</v>
      </c>
      <c r="CJ17" s="226">
        <f t="shared" si="43"/>
        <v>8.9</v>
      </c>
      <c r="CK17" s="342" t="str">
        <f t="shared" si="44"/>
        <v>8.9</v>
      </c>
      <c r="CL17" s="227" t="str">
        <f t="shared" si="45"/>
        <v>A</v>
      </c>
      <c r="CM17" s="226">
        <f t="shared" si="46"/>
        <v>4</v>
      </c>
      <c r="CN17" s="226" t="str">
        <f t="shared" si="47"/>
        <v>4.0</v>
      </c>
      <c r="CO17" s="157">
        <v>3</v>
      </c>
      <c r="CP17" s="43">
        <v>3</v>
      </c>
      <c r="CQ17" s="84">
        <f t="shared" si="48"/>
        <v>16</v>
      </c>
      <c r="CR17" s="87">
        <f t="shared" si="49"/>
        <v>3.15625</v>
      </c>
      <c r="CS17" s="88" t="str">
        <f t="shared" si="50"/>
        <v>3.16</v>
      </c>
      <c r="CT17" s="64" t="str">
        <f t="shared" si="51"/>
        <v>Lên lớp</v>
      </c>
      <c r="CU17" s="128">
        <f t="shared" si="52"/>
        <v>16</v>
      </c>
      <c r="CV17" s="129">
        <f t="shared" si="53"/>
        <v>3.15625</v>
      </c>
      <c r="CW17" s="64" t="str">
        <f t="shared" si="54"/>
        <v>Lên lớp</v>
      </c>
      <c r="CX17" s="153"/>
      <c r="CY17" s="192">
        <v>7.9</v>
      </c>
      <c r="CZ17" s="70">
        <v>7</v>
      </c>
      <c r="DA17" s="70"/>
      <c r="DB17" s="28">
        <f t="shared" si="55"/>
        <v>7.4</v>
      </c>
      <c r="DC17" s="29">
        <f t="shared" si="56"/>
        <v>7.4</v>
      </c>
      <c r="DD17" s="501" t="str">
        <f t="shared" si="57"/>
        <v>7.4</v>
      </c>
      <c r="DE17" s="30" t="str">
        <f t="shared" si="58"/>
        <v>B</v>
      </c>
      <c r="DF17" s="31">
        <f t="shared" si="59"/>
        <v>3</v>
      </c>
      <c r="DG17" s="31" t="str">
        <f t="shared" si="60"/>
        <v>3.0</v>
      </c>
      <c r="DH17" s="42">
        <v>3</v>
      </c>
      <c r="DI17" s="43">
        <v>3</v>
      </c>
      <c r="DJ17" s="214">
        <v>8</v>
      </c>
      <c r="DK17" s="73">
        <v>8</v>
      </c>
      <c r="DL17" s="73"/>
      <c r="DM17" s="28">
        <f t="shared" si="61"/>
        <v>8</v>
      </c>
      <c r="DN17" s="29">
        <f t="shared" si="62"/>
        <v>8</v>
      </c>
      <c r="DO17" s="501" t="str">
        <f t="shared" si="63"/>
        <v>8.0</v>
      </c>
      <c r="DP17" s="30" t="str">
        <f t="shared" si="64"/>
        <v>B+</v>
      </c>
      <c r="DQ17" s="31">
        <f t="shared" si="65"/>
        <v>3.5</v>
      </c>
      <c r="DR17" s="31" t="str">
        <f t="shared" si="66"/>
        <v>3.5</v>
      </c>
      <c r="DS17" s="42">
        <v>2</v>
      </c>
      <c r="DT17" s="43">
        <v>2</v>
      </c>
      <c r="DU17" s="48">
        <v>7.8</v>
      </c>
      <c r="DV17" s="70">
        <v>6</v>
      </c>
      <c r="DW17" s="70"/>
      <c r="DX17" s="28">
        <f t="shared" si="67"/>
        <v>6.7</v>
      </c>
      <c r="DY17" s="29">
        <f t="shared" si="68"/>
        <v>6.7</v>
      </c>
      <c r="DZ17" s="501" t="str">
        <f t="shared" si="69"/>
        <v>6.7</v>
      </c>
      <c r="EA17" s="30" t="str">
        <f t="shared" si="70"/>
        <v>C+</v>
      </c>
      <c r="EB17" s="31">
        <f t="shared" si="71"/>
        <v>2.5</v>
      </c>
      <c r="EC17" s="31" t="str">
        <f t="shared" si="72"/>
        <v>2.5</v>
      </c>
      <c r="ED17" s="42">
        <v>2</v>
      </c>
      <c r="EE17" s="43">
        <v>2</v>
      </c>
      <c r="EF17" s="48">
        <v>8.4</v>
      </c>
      <c r="EG17" s="55">
        <v>8</v>
      </c>
      <c r="EH17" s="55"/>
      <c r="EI17" s="28">
        <f t="shared" si="73"/>
        <v>8.1999999999999993</v>
      </c>
      <c r="EJ17" s="29">
        <f t="shared" si="74"/>
        <v>8.1999999999999993</v>
      </c>
      <c r="EK17" s="501" t="str">
        <f t="shared" si="75"/>
        <v>8.2</v>
      </c>
      <c r="EL17" s="30" t="str">
        <f t="shared" si="76"/>
        <v>B+</v>
      </c>
      <c r="EM17" s="31">
        <f t="shared" si="77"/>
        <v>3.5</v>
      </c>
      <c r="EN17" s="31" t="str">
        <f t="shared" si="78"/>
        <v>3.5</v>
      </c>
      <c r="EO17" s="42">
        <v>1</v>
      </c>
      <c r="EP17" s="43">
        <v>1</v>
      </c>
      <c r="EQ17" s="48">
        <v>9</v>
      </c>
      <c r="ER17" s="70">
        <v>7</v>
      </c>
      <c r="ES17" s="70"/>
      <c r="ET17" s="28">
        <f t="shared" si="79"/>
        <v>7.8</v>
      </c>
      <c r="EU17" s="29">
        <f t="shared" si="80"/>
        <v>7.8</v>
      </c>
      <c r="EV17" s="501" t="str">
        <f t="shared" si="81"/>
        <v>7.8</v>
      </c>
      <c r="EW17" s="30" t="str">
        <f t="shared" si="82"/>
        <v>B</v>
      </c>
      <c r="EX17" s="31">
        <f t="shared" si="83"/>
        <v>3</v>
      </c>
      <c r="EY17" s="31" t="str">
        <f t="shared" si="84"/>
        <v>3.0</v>
      </c>
      <c r="EZ17" s="42">
        <v>2</v>
      </c>
      <c r="FA17" s="43">
        <v>2</v>
      </c>
      <c r="FB17" s="48">
        <v>7.8</v>
      </c>
      <c r="FC17" s="70">
        <v>7</v>
      </c>
      <c r="FD17" s="602"/>
      <c r="FE17" s="28">
        <f t="shared" si="85"/>
        <v>7.3</v>
      </c>
      <c r="FF17" s="29">
        <f t="shared" si="86"/>
        <v>7.3</v>
      </c>
      <c r="FG17" s="501" t="str">
        <f t="shared" si="87"/>
        <v>7.3</v>
      </c>
      <c r="FH17" s="30" t="str">
        <f t="shared" si="88"/>
        <v>B</v>
      </c>
      <c r="FI17" s="31">
        <f t="shared" si="89"/>
        <v>3</v>
      </c>
      <c r="FJ17" s="31" t="str">
        <f t="shared" si="90"/>
        <v>3.0</v>
      </c>
      <c r="FK17" s="42">
        <v>2</v>
      </c>
      <c r="FL17" s="43">
        <v>2</v>
      </c>
      <c r="FM17" s="48">
        <v>8.1</v>
      </c>
      <c r="FN17" s="70">
        <v>7</v>
      </c>
      <c r="FO17" s="70"/>
      <c r="FP17" s="28">
        <f t="shared" si="91"/>
        <v>7.4</v>
      </c>
      <c r="FQ17" s="29">
        <f t="shared" si="92"/>
        <v>7.4</v>
      </c>
      <c r="FR17" s="501" t="str">
        <f t="shared" si="93"/>
        <v>7.4</v>
      </c>
      <c r="FS17" s="30" t="str">
        <f t="shared" si="94"/>
        <v>B</v>
      </c>
      <c r="FT17" s="31">
        <f t="shared" si="95"/>
        <v>3</v>
      </c>
      <c r="FU17" s="31" t="str">
        <f t="shared" si="96"/>
        <v>3.0</v>
      </c>
      <c r="FV17" s="42">
        <v>3</v>
      </c>
      <c r="FW17" s="43">
        <v>3</v>
      </c>
      <c r="FX17" s="192">
        <v>9</v>
      </c>
      <c r="FY17" s="70">
        <v>7</v>
      </c>
      <c r="FZ17" s="37"/>
      <c r="GA17" s="28">
        <f t="shared" si="97"/>
        <v>7.8</v>
      </c>
      <c r="GB17" s="29">
        <f t="shared" si="98"/>
        <v>7.8</v>
      </c>
      <c r="GC17" s="501" t="str">
        <f t="shared" si="99"/>
        <v>7.8</v>
      </c>
      <c r="GD17" s="30" t="str">
        <f t="shared" si="100"/>
        <v>B</v>
      </c>
      <c r="GE17" s="31">
        <f t="shared" si="101"/>
        <v>3</v>
      </c>
      <c r="GF17" s="31" t="str">
        <f t="shared" si="102"/>
        <v>3.0</v>
      </c>
      <c r="GG17" s="42">
        <v>2</v>
      </c>
      <c r="GH17" s="43">
        <v>2</v>
      </c>
      <c r="GI17" s="694">
        <f t="shared" si="128"/>
        <v>17</v>
      </c>
      <c r="GJ17" s="695">
        <f t="shared" si="129"/>
        <v>3.0294117647058822</v>
      </c>
      <c r="GK17" s="696" t="str">
        <f t="shared" si="103"/>
        <v>3.03</v>
      </c>
      <c r="GL17" s="697" t="str">
        <f t="shared" si="104"/>
        <v>Lên lớp</v>
      </c>
      <c r="GM17" s="698">
        <f t="shared" si="130"/>
        <v>33</v>
      </c>
      <c r="GN17" s="695">
        <f t="shared" si="131"/>
        <v>3.0909090909090908</v>
      </c>
      <c r="GO17" s="696" t="str">
        <f t="shared" si="105"/>
        <v>3.09</v>
      </c>
      <c r="GP17" s="699">
        <f t="shared" si="132"/>
        <v>33</v>
      </c>
      <c r="GQ17" s="700">
        <f t="shared" si="133"/>
        <v>7.6090909090909093</v>
      </c>
      <c r="GR17" s="701">
        <f t="shared" si="134"/>
        <v>3.0909090909090908</v>
      </c>
      <c r="GS17" s="738" t="str">
        <f t="shared" si="106"/>
        <v>Lên lớp</v>
      </c>
      <c r="GT17" s="812"/>
      <c r="GU17" s="854">
        <v>8.6</v>
      </c>
      <c r="GV17" s="822">
        <v>9</v>
      </c>
      <c r="GW17" s="736"/>
      <c r="GX17" s="725">
        <f t="shared" si="107"/>
        <v>8.8000000000000007</v>
      </c>
      <c r="GY17" s="726">
        <f t="shared" si="108"/>
        <v>8.8000000000000007</v>
      </c>
      <c r="GZ17" s="727" t="str">
        <f t="shared" si="109"/>
        <v>8.8</v>
      </c>
      <c r="HA17" s="728" t="str">
        <f t="shared" si="110"/>
        <v>A</v>
      </c>
      <c r="HB17" s="729">
        <f t="shared" si="111"/>
        <v>4</v>
      </c>
      <c r="HC17" s="729" t="str">
        <f t="shared" si="112"/>
        <v>4.0</v>
      </c>
      <c r="HD17" s="730">
        <v>2</v>
      </c>
      <c r="HE17" s="739">
        <v>2</v>
      </c>
      <c r="HF17" s="829">
        <v>7.8</v>
      </c>
      <c r="HG17" s="837">
        <v>8</v>
      </c>
      <c r="HH17" s="736"/>
      <c r="HI17" s="827">
        <f t="shared" si="113"/>
        <v>7.9</v>
      </c>
      <c r="HJ17" s="839">
        <f t="shared" si="114"/>
        <v>7.9</v>
      </c>
      <c r="HK17" s="845" t="str">
        <f t="shared" si="115"/>
        <v>7.9</v>
      </c>
      <c r="HL17" s="841" t="str">
        <f t="shared" si="116"/>
        <v>B</v>
      </c>
      <c r="HM17" s="842">
        <f t="shared" si="117"/>
        <v>3</v>
      </c>
      <c r="HN17" s="842" t="str">
        <f t="shared" si="118"/>
        <v>3.0</v>
      </c>
      <c r="HO17" s="846">
        <v>3</v>
      </c>
      <c r="HP17" s="844">
        <v>3</v>
      </c>
      <c r="HQ17" s="819">
        <v>9</v>
      </c>
      <c r="HR17" s="853">
        <v>5</v>
      </c>
      <c r="HS17" s="736"/>
      <c r="HT17" s="725">
        <f t="shared" si="135"/>
        <v>6.6</v>
      </c>
      <c r="HU17" s="726">
        <f t="shared" si="136"/>
        <v>6.6</v>
      </c>
      <c r="HV17" s="727" t="str">
        <f t="shared" si="137"/>
        <v>6.6</v>
      </c>
      <c r="HW17" s="728" t="str">
        <f t="shared" si="138"/>
        <v>C+</v>
      </c>
      <c r="HX17" s="729">
        <f t="shared" si="139"/>
        <v>2.5</v>
      </c>
      <c r="HY17" s="729" t="str">
        <f t="shared" si="140"/>
        <v>2.5</v>
      </c>
      <c r="HZ17" s="730">
        <v>2</v>
      </c>
      <c r="IA17" s="739">
        <v>2</v>
      </c>
      <c r="IB17" s="819">
        <v>8.4</v>
      </c>
      <c r="IC17" s="822">
        <v>8</v>
      </c>
      <c r="ID17" s="736"/>
      <c r="IE17" s="28">
        <f t="shared" si="119"/>
        <v>8.1999999999999993</v>
      </c>
      <c r="IF17" s="29">
        <f t="shared" si="120"/>
        <v>8.1999999999999993</v>
      </c>
      <c r="IG17" s="501" t="str">
        <f t="shared" si="121"/>
        <v>8.2</v>
      </c>
      <c r="IH17" s="30" t="str">
        <f t="shared" si="122"/>
        <v>B+</v>
      </c>
      <c r="II17" s="31">
        <f t="shared" si="123"/>
        <v>3.5</v>
      </c>
      <c r="IJ17" s="31" t="str">
        <f t="shared" si="124"/>
        <v>3.5</v>
      </c>
      <c r="IK17" s="42">
        <v>3</v>
      </c>
      <c r="IL17" s="43">
        <v>3</v>
      </c>
      <c r="IM17" s="748">
        <v>8.5</v>
      </c>
      <c r="IN17" s="853">
        <v>7</v>
      </c>
      <c r="IO17" s="736"/>
      <c r="IP17" s="28">
        <f t="shared" si="141"/>
        <v>7.6</v>
      </c>
      <c r="IQ17" s="29">
        <f t="shared" si="142"/>
        <v>7.6</v>
      </c>
      <c r="IR17" s="501" t="str">
        <f t="shared" si="143"/>
        <v>7.6</v>
      </c>
      <c r="IS17" s="30" t="str">
        <f t="shared" si="144"/>
        <v>B</v>
      </c>
      <c r="IT17" s="31">
        <f t="shared" si="145"/>
        <v>3</v>
      </c>
      <c r="IU17" s="31" t="str">
        <f t="shared" si="146"/>
        <v>3.0</v>
      </c>
      <c r="IV17" s="42">
        <v>3</v>
      </c>
      <c r="IW17" s="43">
        <v>3</v>
      </c>
      <c r="IX17" s="748">
        <v>8</v>
      </c>
      <c r="IY17" s="853">
        <v>9</v>
      </c>
      <c r="IZ17" s="736"/>
      <c r="JA17" s="725">
        <f t="shared" si="147"/>
        <v>8.6</v>
      </c>
      <c r="JB17" s="726">
        <f t="shared" si="148"/>
        <v>8.6</v>
      </c>
      <c r="JC17" s="727" t="str">
        <f t="shared" si="149"/>
        <v>8.6</v>
      </c>
      <c r="JD17" s="728" t="str">
        <f t="shared" si="150"/>
        <v>A</v>
      </c>
      <c r="JE17" s="729">
        <f t="shared" si="151"/>
        <v>4</v>
      </c>
      <c r="JF17" s="729" t="str">
        <f t="shared" si="152"/>
        <v>4.0</v>
      </c>
      <c r="JG17" s="730">
        <v>2</v>
      </c>
      <c r="JH17" s="739">
        <v>2</v>
      </c>
      <c r="JI17" s="748">
        <v>8.5</v>
      </c>
      <c r="JJ17" s="746">
        <v>8</v>
      </c>
      <c r="JK17" s="747"/>
      <c r="JL17" s="725">
        <f t="shared" si="153"/>
        <v>8.1999999999999993</v>
      </c>
      <c r="JM17" s="726">
        <f t="shared" si="154"/>
        <v>8.1999999999999993</v>
      </c>
      <c r="JN17" s="727" t="str">
        <f t="shared" si="155"/>
        <v>8.2</v>
      </c>
      <c r="JO17" s="728" t="str">
        <f t="shared" si="156"/>
        <v>B+</v>
      </c>
      <c r="JP17" s="729">
        <f t="shared" si="157"/>
        <v>3.5</v>
      </c>
      <c r="JQ17" s="729" t="str">
        <f t="shared" si="158"/>
        <v>3.5</v>
      </c>
      <c r="JR17" s="730">
        <v>2</v>
      </c>
      <c r="JS17" s="739">
        <v>2</v>
      </c>
      <c r="JT17" s="748">
        <v>9.5</v>
      </c>
      <c r="JU17" s="746">
        <v>9</v>
      </c>
      <c r="JV17" s="736"/>
      <c r="JW17" s="725">
        <f t="shared" si="159"/>
        <v>9.1999999999999993</v>
      </c>
      <c r="JX17" s="726">
        <f t="shared" si="160"/>
        <v>9.1999999999999993</v>
      </c>
      <c r="JY17" s="727" t="str">
        <f t="shared" si="161"/>
        <v>9.2</v>
      </c>
      <c r="JZ17" s="728" t="str">
        <f t="shared" si="162"/>
        <v>A</v>
      </c>
      <c r="KA17" s="729">
        <f t="shared" si="163"/>
        <v>4</v>
      </c>
      <c r="KB17" s="729" t="str">
        <f t="shared" si="164"/>
        <v>4.0</v>
      </c>
      <c r="KC17" s="730">
        <v>2</v>
      </c>
      <c r="KD17" s="739">
        <v>2</v>
      </c>
      <c r="KE17" s="748">
        <v>9.6</v>
      </c>
      <c r="KF17" s="746">
        <v>10</v>
      </c>
      <c r="KG17" s="736"/>
      <c r="KH17" s="725">
        <f t="shared" si="165"/>
        <v>9.8000000000000007</v>
      </c>
      <c r="KI17" s="726">
        <f t="shared" si="166"/>
        <v>9.8000000000000007</v>
      </c>
      <c r="KJ17" s="727" t="str">
        <f t="shared" si="167"/>
        <v>9.8</v>
      </c>
      <c r="KK17" s="728" t="str">
        <f t="shared" si="168"/>
        <v>A</v>
      </c>
      <c r="KL17" s="729">
        <f t="shared" si="169"/>
        <v>4</v>
      </c>
      <c r="KM17" s="729" t="str">
        <f t="shared" si="170"/>
        <v>4.0</v>
      </c>
      <c r="KN17" s="730">
        <v>5</v>
      </c>
      <c r="KO17" s="739">
        <v>5</v>
      </c>
      <c r="KP17" s="742">
        <f t="shared" si="125"/>
        <v>24</v>
      </c>
      <c r="KQ17" s="734">
        <f t="shared" si="126"/>
        <v>3.5208333333333335</v>
      </c>
      <c r="KR17" s="735" t="str">
        <f t="shared" si="127"/>
        <v>3.52</v>
      </c>
    </row>
    <row r="18" spans="1:304" ht="18.75" x14ac:dyDescent="0.3">
      <c r="A18" s="163">
        <v>21</v>
      </c>
      <c r="B18" s="293" t="s">
        <v>459</v>
      </c>
      <c r="C18" s="294" t="s">
        <v>457</v>
      </c>
      <c r="D18" s="616" t="s">
        <v>472</v>
      </c>
      <c r="E18" s="617" t="s">
        <v>473</v>
      </c>
      <c r="F18" s="276"/>
      <c r="G18" s="288" t="s">
        <v>490</v>
      </c>
      <c r="H18" s="276" t="s">
        <v>23</v>
      </c>
      <c r="I18" s="276" t="s">
        <v>179</v>
      </c>
      <c r="J18" s="169">
        <v>7.4</v>
      </c>
      <c r="K18" s="1" t="str">
        <f t="shared" si="171"/>
        <v>B</v>
      </c>
      <c r="L18" s="2">
        <f t="shared" si="172"/>
        <v>3</v>
      </c>
      <c r="M18" s="170" t="str">
        <f t="shared" si="173"/>
        <v>3.0</v>
      </c>
      <c r="N18" s="197">
        <v>6</v>
      </c>
      <c r="O18" s="1" t="str">
        <f t="shared" si="174"/>
        <v>C</v>
      </c>
      <c r="P18" s="2">
        <f t="shared" si="175"/>
        <v>2</v>
      </c>
      <c r="Q18" s="172" t="str">
        <f t="shared" si="176"/>
        <v>2.0</v>
      </c>
      <c r="R18" s="192">
        <v>6.7</v>
      </c>
      <c r="S18" s="55">
        <v>7</v>
      </c>
      <c r="T18" s="55"/>
      <c r="U18" s="28">
        <f t="shared" si="6"/>
        <v>6.9</v>
      </c>
      <c r="V18" s="29">
        <f t="shared" si="7"/>
        <v>6.9</v>
      </c>
      <c r="W18" s="325" t="str">
        <f t="shared" si="8"/>
        <v>6.9</v>
      </c>
      <c r="X18" s="30" t="str">
        <f t="shared" si="9"/>
        <v>C+</v>
      </c>
      <c r="Y18" s="31">
        <f t="shared" si="10"/>
        <v>2.5</v>
      </c>
      <c r="Z18" s="31" t="str">
        <f t="shared" si="11"/>
        <v>2.5</v>
      </c>
      <c r="AA18" s="42">
        <v>4</v>
      </c>
      <c r="AB18" s="43">
        <v>4</v>
      </c>
      <c r="AC18" s="431">
        <v>6.7</v>
      </c>
      <c r="AD18" s="448">
        <v>7</v>
      </c>
      <c r="AE18" s="157"/>
      <c r="AF18" s="225">
        <f t="shared" si="12"/>
        <v>6.9</v>
      </c>
      <c r="AG18" s="226">
        <f t="shared" si="13"/>
        <v>6.9</v>
      </c>
      <c r="AH18" s="342" t="str">
        <f t="shared" si="14"/>
        <v>6.9</v>
      </c>
      <c r="AI18" s="227" t="str">
        <f t="shared" si="15"/>
        <v>C+</v>
      </c>
      <c r="AJ18" s="226">
        <f t="shared" si="16"/>
        <v>2.5</v>
      </c>
      <c r="AK18" s="226" t="str">
        <f t="shared" si="17"/>
        <v>2.5</v>
      </c>
      <c r="AL18" s="157">
        <v>2</v>
      </c>
      <c r="AM18" s="43">
        <v>2</v>
      </c>
      <c r="AN18" s="180">
        <v>8</v>
      </c>
      <c r="AO18" s="55">
        <v>7</v>
      </c>
      <c r="AP18" s="55"/>
      <c r="AQ18" s="28">
        <f t="shared" si="18"/>
        <v>7.4</v>
      </c>
      <c r="AR18" s="29">
        <f t="shared" si="19"/>
        <v>7.4</v>
      </c>
      <c r="AS18" s="325" t="str">
        <f t="shared" si="20"/>
        <v>7.4</v>
      </c>
      <c r="AT18" s="30" t="str">
        <f t="shared" si="21"/>
        <v>B</v>
      </c>
      <c r="AU18" s="31">
        <f t="shared" si="22"/>
        <v>3</v>
      </c>
      <c r="AV18" s="31" t="str">
        <f t="shared" si="177"/>
        <v>3.0</v>
      </c>
      <c r="AW18" s="42">
        <v>2</v>
      </c>
      <c r="AX18" s="43">
        <v>2</v>
      </c>
      <c r="AY18" s="188">
        <v>7</v>
      </c>
      <c r="AZ18" s="65">
        <v>7</v>
      </c>
      <c r="BA18" s="65"/>
      <c r="BB18" s="28">
        <f t="shared" si="24"/>
        <v>7</v>
      </c>
      <c r="BC18" s="29">
        <f t="shared" si="25"/>
        <v>7</v>
      </c>
      <c r="BD18" s="325" t="str">
        <f t="shared" si="26"/>
        <v>7.0</v>
      </c>
      <c r="BE18" s="30" t="str">
        <f t="shared" si="27"/>
        <v>B</v>
      </c>
      <c r="BF18" s="31">
        <f t="shared" si="28"/>
        <v>3</v>
      </c>
      <c r="BG18" s="31" t="str">
        <f t="shared" si="178"/>
        <v>3.0</v>
      </c>
      <c r="BH18" s="42">
        <v>1</v>
      </c>
      <c r="BI18" s="43">
        <v>1</v>
      </c>
      <c r="BJ18" s="188">
        <v>6.2</v>
      </c>
      <c r="BK18" s="68">
        <v>5</v>
      </c>
      <c r="BL18" s="68"/>
      <c r="BM18" s="28">
        <f t="shared" si="30"/>
        <v>5.5</v>
      </c>
      <c r="BN18" s="29">
        <f t="shared" si="31"/>
        <v>5.5</v>
      </c>
      <c r="BO18" s="325" t="str">
        <f t="shared" si="32"/>
        <v>5.5</v>
      </c>
      <c r="BP18" s="30" t="str">
        <f t="shared" si="33"/>
        <v>C</v>
      </c>
      <c r="BQ18" s="31">
        <f t="shared" si="34"/>
        <v>2</v>
      </c>
      <c r="BR18" s="31" t="str">
        <f t="shared" si="35"/>
        <v>2.0</v>
      </c>
      <c r="BS18" s="42">
        <v>2</v>
      </c>
      <c r="BT18" s="43">
        <v>2</v>
      </c>
      <c r="BU18" s="146">
        <v>7</v>
      </c>
      <c r="BV18" s="93">
        <v>8</v>
      </c>
      <c r="BW18" s="93"/>
      <c r="BX18" s="28">
        <f t="shared" si="36"/>
        <v>7.6</v>
      </c>
      <c r="BY18" s="29">
        <f t="shared" si="37"/>
        <v>7.6</v>
      </c>
      <c r="BZ18" s="325" t="str">
        <f t="shared" si="38"/>
        <v>7.6</v>
      </c>
      <c r="CA18" s="30" t="str">
        <f t="shared" si="39"/>
        <v>B</v>
      </c>
      <c r="CB18" s="31">
        <f t="shared" si="40"/>
        <v>3</v>
      </c>
      <c r="CC18" s="31" t="str">
        <f t="shared" si="41"/>
        <v>3.0</v>
      </c>
      <c r="CD18" s="42">
        <v>2</v>
      </c>
      <c r="CE18" s="43">
        <v>2</v>
      </c>
      <c r="CF18" s="48">
        <v>8.8000000000000007</v>
      </c>
      <c r="CG18" s="70">
        <v>9</v>
      </c>
      <c r="CH18" s="70"/>
      <c r="CI18" s="225">
        <f t="shared" si="42"/>
        <v>8.9</v>
      </c>
      <c r="CJ18" s="226">
        <f t="shared" si="43"/>
        <v>8.9</v>
      </c>
      <c r="CK18" s="342" t="str">
        <f t="shared" si="44"/>
        <v>8.9</v>
      </c>
      <c r="CL18" s="227" t="str">
        <f t="shared" si="45"/>
        <v>A</v>
      </c>
      <c r="CM18" s="226">
        <f t="shared" si="46"/>
        <v>4</v>
      </c>
      <c r="CN18" s="226" t="str">
        <f t="shared" si="47"/>
        <v>4.0</v>
      </c>
      <c r="CO18" s="157">
        <v>3</v>
      </c>
      <c r="CP18" s="43">
        <v>3</v>
      </c>
      <c r="CQ18" s="84">
        <f t="shared" si="48"/>
        <v>16</v>
      </c>
      <c r="CR18" s="87">
        <f t="shared" si="49"/>
        <v>2.875</v>
      </c>
      <c r="CS18" s="88" t="str">
        <f t="shared" si="50"/>
        <v>2.88</v>
      </c>
      <c r="CT18" s="64" t="str">
        <f t="shared" si="51"/>
        <v>Lên lớp</v>
      </c>
      <c r="CU18" s="128">
        <f t="shared" si="52"/>
        <v>16</v>
      </c>
      <c r="CV18" s="129">
        <f t="shared" si="53"/>
        <v>2.875</v>
      </c>
      <c r="CW18" s="64" t="str">
        <f t="shared" si="54"/>
        <v>Lên lớp</v>
      </c>
      <c r="CX18" s="153"/>
      <c r="CY18" s="192">
        <v>7</v>
      </c>
      <c r="CZ18" s="70">
        <v>6</v>
      </c>
      <c r="DA18" s="70"/>
      <c r="DB18" s="28">
        <f t="shared" si="55"/>
        <v>6.4</v>
      </c>
      <c r="DC18" s="29">
        <f t="shared" si="56"/>
        <v>6.4</v>
      </c>
      <c r="DD18" s="501" t="str">
        <f t="shared" si="57"/>
        <v>6.4</v>
      </c>
      <c r="DE18" s="30" t="str">
        <f t="shared" si="58"/>
        <v>C</v>
      </c>
      <c r="DF18" s="31">
        <f t="shared" si="59"/>
        <v>2</v>
      </c>
      <c r="DG18" s="31" t="str">
        <f t="shared" si="60"/>
        <v>2.0</v>
      </c>
      <c r="DH18" s="42">
        <v>3</v>
      </c>
      <c r="DI18" s="43">
        <v>3</v>
      </c>
      <c r="DJ18" s="214">
        <v>7</v>
      </c>
      <c r="DK18" s="73">
        <v>6</v>
      </c>
      <c r="DL18" s="73"/>
      <c r="DM18" s="28">
        <f t="shared" si="61"/>
        <v>6.4</v>
      </c>
      <c r="DN18" s="29">
        <f t="shared" si="62"/>
        <v>6.4</v>
      </c>
      <c r="DO18" s="501" t="str">
        <f t="shared" si="63"/>
        <v>6.4</v>
      </c>
      <c r="DP18" s="30" t="str">
        <f t="shared" si="64"/>
        <v>C</v>
      </c>
      <c r="DQ18" s="31">
        <f t="shared" si="65"/>
        <v>2</v>
      </c>
      <c r="DR18" s="31" t="str">
        <f t="shared" si="66"/>
        <v>2.0</v>
      </c>
      <c r="DS18" s="42">
        <v>2</v>
      </c>
      <c r="DT18" s="43">
        <v>2</v>
      </c>
      <c r="DU18" s="48">
        <v>7.6</v>
      </c>
      <c r="DV18" s="70">
        <v>6</v>
      </c>
      <c r="DW18" s="70"/>
      <c r="DX18" s="28">
        <f t="shared" si="67"/>
        <v>6.6</v>
      </c>
      <c r="DY18" s="29">
        <f t="shared" si="68"/>
        <v>6.6</v>
      </c>
      <c r="DZ18" s="501" t="str">
        <f t="shared" si="69"/>
        <v>6.6</v>
      </c>
      <c r="EA18" s="30" t="str">
        <f t="shared" si="70"/>
        <v>C+</v>
      </c>
      <c r="EB18" s="31">
        <f t="shared" si="71"/>
        <v>2.5</v>
      </c>
      <c r="EC18" s="31" t="str">
        <f t="shared" si="72"/>
        <v>2.5</v>
      </c>
      <c r="ED18" s="42">
        <v>2</v>
      </c>
      <c r="EE18" s="43">
        <v>2</v>
      </c>
      <c r="EF18" s="48">
        <v>7</v>
      </c>
      <c r="EG18" s="55">
        <v>9</v>
      </c>
      <c r="EH18" s="55"/>
      <c r="EI18" s="28">
        <f t="shared" si="73"/>
        <v>8.1999999999999993</v>
      </c>
      <c r="EJ18" s="29">
        <f t="shared" si="74"/>
        <v>8.1999999999999993</v>
      </c>
      <c r="EK18" s="501" t="str">
        <f t="shared" si="75"/>
        <v>8.2</v>
      </c>
      <c r="EL18" s="30" t="str">
        <f t="shared" si="76"/>
        <v>B+</v>
      </c>
      <c r="EM18" s="31">
        <f t="shared" si="77"/>
        <v>3.5</v>
      </c>
      <c r="EN18" s="31" t="str">
        <f t="shared" si="78"/>
        <v>3.5</v>
      </c>
      <c r="EO18" s="42">
        <v>1</v>
      </c>
      <c r="EP18" s="43">
        <v>1</v>
      </c>
      <c r="EQ18" s="48">
        <v>8.4</v>
      </c>
      <c r="ER18" s="70">
        <v>5</v>
      </c>
      <c r="ES18" s="70"/>
      <c r="ET18" s="28">
        <f t="shared" si="79"/>
        <v>6.4</v>
      </c>
      <c r="EU18" s="29">
        <f t="shared" si="80"/>
        <v>6.4</v>
      </c>
      <c r="EV18" s="501" t="str">
        <f t="shared" si="81"/>
        <v>6.4</v>
      </c>
      <c r="EW18" s="30" t="str">
        <f t="shared" si="82"/>
        <v>C</v>
      </c>
      <c r="EX18" s="31">
        <f t="shared" si="83"/>
        <v>2</v>
      </c>
      <c r="EY18" s="31" t="str">
        <f t="shared" si="84"/>
        <v>2.0</v>
      </c>
      <c r="EZ18" s="42">
        <v>2</v>
      </c>
      <c r="FA18" s="43">
        <v>2</v>
      </c>
      <c r="FB18" s="48">
        <v>6.8</v>
      </c>
      <c r="FC18" s="70">
        <v>6</v>
      </c>
      <c r="FD18" s="602"/>
      <c r="FE18" s="28">
        <f t="shared" si="85"/>
        <v>6.3</v>
      </c>
      <c r="FF18" s="29">
        <f t="shared" si="86"/>
        <v>6.3</v>
      </c>
      <c r="FG18" s="501" t="str">
        <f t="shared" si="87"/>
        <v>6.3</v>
      </c>
      <c r="FH18" s="30" t="str">
        <f t="shared" si="88"/>
        <v>C</v>
      </c>
      <c r="FI18" s="31">
        <f t="shared" si="89"/>
        <v>2</v>
      </c>
      <c r="FJ18" s="31" t="str">
        <f t="shared" si="90"/>
        <v>2.0</v>
      </c>
      <c r="FK18" s="42">
        <v>2</v>
      </c>
      <c r="FL18" s="43">
        <v>2</v>
      </c>
      <c r="FM18" s="48">
        <v>7</v>
      </c>
      <c r="FN18" s="70">
        <v>5</v>
      </c>
      <c r="FO18" s="70"/>
      <c r="FP18" s="28">
        <f t="shared" si="91"/>
        <v>5.8</v>
      </c>
      <c r="FQ18" s="29">
        <f t="shared" si="92"/>
        <v>5.8</v>
      </c>
      <c r="FR18" s="501" t="str">
        <f t="shared" si="93"/>
        <v>5.8</v>
      </c>
      <c r="FS18" s="30" t="str">
        <f t="shared" si="94"/>
        <v>C</v>
      </c>
      <c r="FT18" s="31">
        <f t="shared" si="95"/>
        <v>2</v>
      </c>
      <c r="FU18" s="31" t="str">
        <f t="shared" si="96"/>
        <v>2.0</v>
      </c>
      <c r="FV18" s="42">
        <v>3</v>
      </c>
      <c r="FW18" s="43">
        <v>3</v>
      </c>
      <c r="FX18" s="192">
        <v>7.4</v>
      </c>
      <c r="FY18" s="70">
        <v>8</v>
      </c>
      <c r="FZ18" s="37"/>
      <c r="GA18" s="28">
        <f t="shared" si="97"/>
        <v>7.8</v>
      </c>
      <c r="GB18" s="29">
        <f t="shared" si="98"/>
        <v>7.8</v>
      </c>
      <c r="GC18" s="501" t="str">
        <f t="shared" si="99"/>
        <v>7.8</v>
      </c>
      <c r="GD18" s="30" t="str">
        <f t="shared" si="100"/>
        <v>B</v>
      </c>
      <c r="GE18" s="31">
        <f t="shared" si="101"/>
        <v>3</v>
      </c>
      <c r="GF18" s="31" t="str">
        <f t="shared" si="102"/>
        <v>3.0</v>
      </c>
      <c r="GG18" s="42">
        <v>2</v>
      </c>
      <c r="GH18" s="43">
        <v>2</v>
      </c>
      <c r="GI18" s="694">
        <f t="shared" si="128"/>
        <v>17</v>
      </c>
      <c r="GJ18" s="695">
        <f t="shared" si="129"/>
        <v>2.2647058823529411</v>
      </c>
      <c r="GK18" s="696" t="str">
        <f t="shared" si="103"/>
        <v>2.26</v>
      </c>
      <c r="GL18" s="697" t="str">
        <f t="shared" si="104"/>
        <v>Lên lớp</v>
      </c>
      <c r="GM18" s="698">
        <f t="shared" si="130"/>
        <v>33</v>
      </c>
      <c r="GN18" s="695">
        <f t="shared" si="131"/>
        <v>2.5606060606060606</v>
      </c>
      <c r="GO18" s="696" t="str">
        <f t="shared" si="105"/>
        <v>2.56</v>
      </c>
      <c r="GP18" s="699">
        <f t="shared" si="132"/>
        <v>33</v>
      </c>
      <c r="GQ18" s="700">
        <f t="shared" si="133"/>
        <v>6.9060606060606062</v>
      </c>
      <c r="GR18" s="701">
        <f t="shared" si="134"/>
        <v>2.5606060606060606</v>
      </c>
      <c r="GS18" s="738" t="str">
        <f t="shared" si="106"/>
        <v>Lên lớp</v>
      </c>
      <c r="GT18" s="812"/>
      <c r="GU18" s="854">
        <v>7.8</v>
      </c>
      <c r="GV18" s="822">
        <v>6</v>
      </c>
      <c r="GW18" s="736"/>
      <c r="GX18" s="725">
        <f t="shared" si="107"/>
        <v>6.7</v>
      </c>
      <c r="GY18" s="726">
        <f t="shared" si="108"/>
        <v>6.7</v>
      </c>
      <c r="GZ18" s="727" t="str">
        <f t="shared" si="109"/>
        <v>6.7</v>
      </c>
      <c r="HA18" s="728" t="str">
        <f t="shared" si="110"/>
        <v>C+</v>
      </c>
      <c r="HB18" s="729">
        <f t="shared" si="111"/>
        <v>2.5</v>
      </c>
      <c r="HC18" s="729" t="str">
        <f t="shared" si="112"/>
        <v>2.5</v>
      </c>
      <c r="HD18" s="730">
        <v>2</v>
      </c>
      <c r="HE18" s="739">
        <v>2</v>
      </c>
      <c r="HF18" s="829">
        <v>6.5</v>
      </c>
      <c r="HG18" s="837">
        <v>6</v>
      </c>
      <c r="HH18" s="736"/>
      <c r="HI18" s="827">
        <f t="shared" si="113"/>
        <v>6.2</v>
      </c>
      <c r="HJ18" s="839">
        <f t="shared" si="114"/>
        <v>6.2</v>
      </c>
      <c r="HK18" s="845" t="str">
        <f t="shared" si="115"/>
        <v>6.2</v>
      </c>
      <c r="HL18" s="841" t="str">
        <f t="shared" si="116"/>
        <v>C</v>
      </c>
      <c r="HM18" s="842">
        <f t="shared" si="117"/>
        <v>2</v>
      </c>
      <c r="HN18" s="842" t="str">
        <f t="shared" si="118"/>
        <v>2.0</v>
      </c>
      <c r="HO18" s="846">
        <v>3</v>
      </c>
      <c r="HP18" s="844">
        <v>3</v>
      </c>
      <c r="HQ18" s="819">
        <v>7</v>
      </c>
      <c r="HR18" s="853">
        <v>2</v>
      </c>
      <c r="HS18" s="736"/>
      <c r="HT18" s="725">
        <f t="shared" si="135"/>
        <v>4</v>
      </c>
      <c r="HU18" s="726">
        <f t="shared" si="136"/>
        <v>4</v>
      </c>
      <c r="HV18" s="727" t="str">
        <f t="shared" si="137"/>
        <v>4.0</v>
      </c>
      <c r="HW18" s="728" t="str">
        <f t="shared" si="138"/>
        <v>D</v>
      </c>
      <c r="HX18" s="729">
        <f t="shared" si="139"/>
        <v>1</v>
      </c>
      <c r="HY18" s="729" t="str">
        <f t="shared" si="140"/>
        <v>1.0</v>
      </c>
      <c r="HZ18" s="730">
        <v>2</v>
      </c>
      <c r="IA18" s="739">
        <v>2</v>
      </c>
      <c r="IB18" s="819">
        <v>6</v>
      </c>
      <c r="IC18" s="822">
        <v>7</v>
      </c>
      <c r="ID18" s="736"/>
      <c r="IE18" s="28">
        <f t="shared" si="119"/>
        <v>6.6</v>
      </c>
      <c r="IF18" s="29">
        <f t="shared" si="120"/>
        <v>6.6</v>
      </c>
      <c r="IG18" s="501" t="str">
        <f t="shared" si="121"/>
        <v>6.6</v>
      </c>
      <c r="IH18" s="30" t="str">
        <f t="shared" si="122"/>
        <v>C+</v>
      </c>
      <c r="II18" s="31">
        <f t="shared" si="123"/>
        <v>2.5</v>
      </c>
      <c r="IJ18" s="31" t="str">
        <f t="shared" si="124"/>
        <v>2.5</v>
      </c>
      <c r="IK18" s="42">
        <v>3</v>
      </c>
      <c r="IL18" s="43">
        <v>3</v>
      </c>
      <c r="IM18" s="748">
        <v>6.3</v>
      </c>
      <c r="IN18" s="853">
        <v>5</v>
      </c>
      <c r="IO18" s="736"/>
      <c r="IP18" s="28">
        <f t="shared" si="141"/>
        <v>5.5</v>
      </c>
      <c r="IQ18" s="29">
        <f t="shared" si="142"/>
        <v>5.5</v>
      </c>
      <c r="IR18" s="501" t="str">
        <f t="shared" si="143"/>
        <v>5.5</v>
      </c>
      <c r="IS18" s="30" t="str">
        <f t="shared" si="144"/>
        <v>C</v>
      </c>
      <c r="IT18" s="31">
        <f t="shared" si="145"/>
        <v>2</v>
      </c>
      <c r="IU18" s="31" t="str">
        <f t="shared" si="146"/>
        <v>2.0</v>
      </c>
      <c r="IV18" s="42">
        <v>3</v>
      </c>
      <c r="IW18" s="43">
        <v>3</v>
      </c>
      <c r="IX18" s="748">
        <v>7</v>
      </c>
      <c r="IY18" s="853">
        <v>1</v>
      </c>
      <c r="IZ18" s="853">
        <v>1</v>
      </c>
      <c r="JA18" s="725">
        <f t="shared" si="147"/>
        <v>3.4</v>
      </c>
      <c r="JB18" s="726">
        <f t="shared" si="148"/>
        <v>3.4</v>
      </c>
      <c r="JC18" s="727" t="str">
        <f t="shared" si="149"/>
        <v>3.4</v>
      </c>
      <c r="JD18" s="728" t="str">
        <f t="shared" si="150"/>
        <v>F</v>
      </c>
      <c r="JE18" s="729">
        <f t="shared" si="151"/>
        <v>0</v>
      </c>
      <c r="JF18" s="729" t="str">
        <f t="shared" si="152"/>
        <v>0.0</v>
      </c>
      <c r="JG18" s="730">
        <v>2</v>
      </c>
      <c r="JH18" s="739"/>
      <c r="JI18" s="748">
        <v>7.5</v>
      </c>
      <c r="JJ18" s="746">
        <v>6</v>
      </c>
      <c r="JK18" s="747"/>
      <c r="JL18" s="725">
        <f t="shared" si="153"/>
        <v>6.6</v>
      </c>
      <c r="JM18" s="726">
        <f t="shared" si="154"/>
        <v>6.6</v>
      </c>
      <c r="JN18" s="727" t="str">
        <f t="shared" si="155"/>
        <v>6.6</v>
      </c>
      <c r="JO18" s="728" t="str">
        <f t="shared" si="156"/>
        <v>C+</v>
      </c>
      <c r="JP18" s="729">
        <f t="shared" si="157"/>
        <v>2.5</v>
      </c>
      <c r="JQ18" s="729" t="str">
        <f t="shared" si="158"/>
        <v>2.5</v>
      </c>
      <c r="JR18" s="730">
        <v>2</v>
      </c>
      <c r="JS18" s="739">
        <v>2</v>
      </c>
      <c r="JT18" s="748">
        <v>7</v>
      </c>
      <c r="JU18" s="746">
        <v>9</v>
      </c>
      <c r="JV18" s="736"/>
      <c r="JW18" s="725">
        <f t="shared" si="159"/>
        <v>8.1999999999999993</v>
      </c>
      <c r="JX18" s="726">
        <f t="shared" si="160"/>
        <v>8.1999999999999993</v>
      </c>
      <c r="JY18" s="727" t="str">
        <f t="shared" si="161"/>
        <v>8.2</v>
      </c>
      <c r="JZ18" s="728" t="str">
        <f t="shared" si="162"/>
        <v>B+</v>
      </c>
      <c r="KA18" s="729">
        <f t="shared" si="163"/>
        <v>3.5</v>
      </c>
      <c r="KB18" s="729" t="str">
        <f t="shared" si="164"/>
        <v>3.5</v>
      </c>
      <c r="KC18" s="730">
        <v>2</v>
      </c>
      <c r="KD18" s="739">
        <v>2</v>
      </c>
      <c r="KE18" s="748">
        <v>8.4</v>
      </c>
      <c r="KF18" s="746">
        <v>9</v>
      </c>
      <c r="KG18" s="736"/>
      <c r="KH18" s="725">
        <f t="shared" si="165"/>
        <v>8.8000000000000007</v>
      </c>
      <c r="KI18" s="726">
        <f t="shared" si="166"/>
        <v>8.8000000000000007</v>
      </c>
      <c r="KJ18" s="727" t="str">
        <f t="shared" si="167"/>
        <v>8.8</v>
      </c>
      <c r="KK18" s="728" t="str">
        <f t="shared" si="168"/>
        <v>A</v>
      </c>
      <c r="KL18" s="729">
        <f t="shared" si="169"/>
        <v>4</v>
      </c>
      <c r="KM18" s="729" t="str">
        <f t="shared" si="170"/>
        <v>4.0</v>
      </c>
      <c r="KN18" s="730">
        <v>5</v>
      </c>
      <c r="KO18" s="739">
        <v>5</v>
      </c>
      <c r="KP18" s="742">
        <f t="shared" si="125"/>
        <v>24</v>
      </c>
      <c r="KQ18" s="734">
        <f t="shared" si="126"/>
        <v>2.4375</v>
      </c>
      <c r="KR18" s="735" t="str">
        <f t="shared" si="127"/>
        <v>2.44</v>
      </c>
    </row>
    <row r="19" spans="1:304" ht="18.75" x14ac:dyDescent="0.3">
      <c r="A19" s="108">
        <v>22</v>
      </c>
      <c r="B19" s="474" t="s">
        <v>459</v>
      </c>
      <c r="C19" s="477" t="s">
        <v>458</v>
      </c>
      <c r="D19" s="469" t="s">
        <v>474</v>
      </c>
      <c r="E19" s="470" t="s">
        <v>279</v>
      </c>
      <c r="F19" s="281"/>
      <c r="G19" s="471" t="s">
        <v>491</v>
      </c>
      <c r="H19" s="281" t="s">
        <v>23</v>
      </c>
      <c r="I19" s="281" t="s">
        <v>179</v>
      </c>
      <c r="J19" s="184">
        <v>5.4</v>
      </c>
      <c r="K19" s="85" t="str">
        <f t="shared" si="171"/>
        <v>D+</v>
      </c>
      <c r="L19" s="86">
        <f t="shared" si="172"/>
        <v>1.5</v>
      </c>
      <c r="M19" s="183" t="str">
        <f t="shared" si="173"/>
        <v>1.5</v>
      </c>
      <c r="N19" s="667">
        <v>6.3</v>
      </c>
      <c r="O19" s="85" t="str">
        <f t="shared" si="174"/>
        <v>C</v>
      </c>
      <c r="P19" s="86">
        <f t="shared" si="175"/>
        <v>2</v>
      </c>
      <c r="Q19" s="193" t="str">
        <f t="shared" si="176"/>
        <v>2.0</v>
      </c>
      <c r="R19" s="341">
        <v>7.3</v>
      </c>
      <c r="S19" s="56">
        <v>6</v>
      </c>
      <c r="T19" s="56"/>
      <c r="U19" s="59">
        <f t="shared" si="6"/>
        <v>6.5</v>
      </c>
      <c r="V19" s="60">
        <f t="shared" si="7"/>
        <v>6.5</v>
      </c>
      <c r="W19" s="326" t="str">
        <f t="shared" si="8"/>
        <v>6.5</v>
      </c>
      <c r="X19" s="61" t="str">
        <f t="shared" si="9"/>
        <v>C+</v>
      </c>
      <c r="Y19" s="62">
        <f t="shared" si="10"/>
        <v>2.5</v>
      </c>
      <c r="Z19" s="62" t="str">
        <f t="shared" si="11"/>
        <v>2.5</v>
      </c>
      <c r="AA19" s="54">
        <v>4</v>
      </c>
      <c r="AB19" s="63">
        <v>4</v>
      </c>
      <c r="AC19" s="432">
        <v>5.3</v>
      </c>
      <c r="AD19" s="449">
        <v>6</v>
      </c>
      <c r="AE19" s="201"/>
      <c r="AF19" s="344">
        <f t="shared" si="12"/>
        <v>5.7</v>
      </c>
      <c r="AG19" s="345">
        <f t="shared" si="13"/>
        <v>5.7</v>
      </c>
      <c r="AH19" s="346" t="str">
        <f t="shared" si="14"/>
        <v>5.7</v>
      </c>
      <c r="AI19" s="347" t="str">
        <f t="shared" si="15"/>
        <v>C</v>
      </c>
      <c r="AJ19" s="345">
        <f t="shared" si="16"/>
        <v>2</v>
      </c>
      <c r="AK19" s="345" t="str">
        <f t="shared" si="17"/>
        <v>2.0</v>
      </c>
      <c r="AL19" s="201">
        <v>2</v>
      </c>
      <c r="AM19" s="63">
        <v>2</v>
      </c>
      <c r="AN19" s="478">
        <v>8.6999999999999993</v>
      </c>
      <c r="AO19" s="56">
        <v>7</v>
      </c>
      <c r="AP19" s="56"/>
      <c r="AQ19" s="59">
        <f t="shared" si="18"/>
        <v>7.7</v>
      </c>
      <c r="AR19" s="60">
        <f t="shared" si="19"/>
        <v>7.7</v>
      </c>
      <c r="AS19" s="326" t="str">
        <f t="shared" si="20"/>
        <v>7.7</v>
      </c>
      <c r="AT19" s="61" t="str">
        <f t="shared" si="21"/>
        <v>B</v>
      </c>
      <c r="AU19" s="62">
        <f t="shared" si="22"/>
        <v>3</v>
      </c>
      <c r="AV19" s="62" t="str">
        <f t="shared" si="177"/>
        <v>3.0</v>
      </c>
      <c r="AW19" s="54">
        <v>2</v>
      </c>
      <c r="AX19" s="63">
        <v>2</v>
      </c>
      <c r="AY19" s="189">
        <v>7.3</v>
      </c>
      <c r="AZ19" s="52">
        <v>7</v>
      </c>
      <c r="BA19" s="52"/>
      <c r="BB19" s="59">
        <f t="shared" si="24"/>
        <v>7.1</v>
      </c>
      <c r="BC19" s="60">
        <f t="shared" si="25"/>
        <v>7.1</v>
      </c>
      <c r="BD19" s="326" t="str">
        <f t="shared" si="26"/>
        <v>7.1</v>
      </c>
      <c r="BE19" s="61" t="str">
        <f t="shared" si="27"/>
        <v>B</v>
      </c>
      <c r="BF19" s="62">
        <f t="shared" si="28"/>
        <v>3</v>
      </c>
      <c r="BG19" s="62" t="str">
        <f t="shared" si="178"/>
        <v>3.0</v>
      </c>
      <c r="BH19" s="54">
        <v>1</v>
      </c>
      <c r="BI19" s="63">
        <v>1</v>
      </c>
      <c r="BJ19" s="220">
        <v>5.8</v>
      </c>
      <c r="BK19" s="69">
        <v>3</v>
      </c>
      <c r="BL19" s="69"/>
      <c r="BM19" s="59">
        <f t="shared" si="30"/>
        <v>4.0999999999999996</v>
      </c>
      <c r="BN19" s="60">
        <f t="shared" si="31"/>
        <v>4.0999999999999996</v>
      </c>
      <c r="BO19" s="326" t="str">
        <f t="shared" si="32"/>
        <v>4.1</v>
      </c>
      <c r="BP19" s="61" t="str">
        <f t="shared" si="33"/>
        <v>D</v>
      </c>
      <c r="BQ19" s="62">
        <f t="shared" si="34"/>
        <v>1</v>
      </c>
      <c r="BR19" s="62" t="str">
        <f t="shared" si="35"/>
        <v>1.0</v>
      </c>
      <c r="BS19" s="54">
        <v>2</v>
      </c>
      <c r="BT19" s="63">
        <v>2</v>
      </c>
      <c r="BU19" s="405">
        <v>5.6</v>
      </c>
      <c r="BV19" s="279">
        <v>7</v>
      </c>
      <c r="BW19" s="279"/>
      <c r="BX19" s="59">
        <f t="shared" si="36"/>
        <v>6.4</v>
      </c>
      <c r="BY19" s="60">
        <f t="shared" si="37"/>
        <v>6.4</v>
      </c>
      <c r="BZ19" s="326" t="str">
        <f t="shared" si="38"/>
        <v>6.4</v>
      </c>
      <c r="CA19" s="61" t="str">
        <f t="shared" si="39"/>
        <v>C</v>
      </c>
      <c r="CB19" s="62">
        <f t="shared" si="40"/>
        <v>2</v>
      </c>
      <c r="CC19" s="62" t="str">
        <f t="shared" si="41"/>
        <v>2.0</v>
      </c>
      <c r="CD19" s="54">
        <v>2</v>
      </c>
      <c r="CE19" s="63">
        <v>2</v>
      </c>
      <c r="CF19" s="216">
        <v>8</v>
      </c>
      <c r="CG19" s="71">
        <v>8</v>
      </c>
      <c r="CH19" s="71"/>
      <c r="CI19" s="344">
        <f t="shared" si="42"/>
        <v>8</v>
      </c>
      <c r="CJ19" s="345">
        <f t="shared" si="43"/>
        <v>8</v>
      </c>
      <c r="CK19" s="346" t="str">
        <f t="shared" si="44"/>
        <v>8.0</v>
      </c>
      <c r="CL19" s="347" t="str">
        <f t="shared" si="45"/>
        <v>B+</v>
      </c>
      <c r="CM19" s="345">
        <f t="shared" si="46"/>
        <v>3.5</v>
      </c>
      <c r="CN19" s="345" t="str">
        <f t="shared" si="47"/>
        <v>3.5</v>
      </c>
      <c r="CO19" s="201">
        <v>3</v>
      </c>
      <c r="CP19" s="63">
        <v>3</v>
      </c>
      <c r="CQ19" s="228">
        <f t="shared" si="48"/>
        <v>16</v>
      </c>
      <c r="CR19" s="461">
        <f t="shared" si="49"/>
        <v>2.46875</v>
      </c>
      <c r="CS19" s="462" t="str">
        <f t="shared" si="50"/>
        <v>2.47</v>
      </c>
      <c r="CT19" s="91" t="str">
        <f t="shared" si="51"/>
        <v>Lên lớp</v>
      </c>
      <c r="CU19" s="110">
        <f t="shared" si="52"/>
        <v>16</v>
      </c>
      <c r="CV19" s="111">
        <f t="shared" si="53"/>
        <v>2.46875</v>
      </c>
      <c r="CW19" s="91" t="str">
        <f t="shared" si="54"/>
        <v>Lên lớp</v>
      </c>
      <c r="CX19" s="376"/>
      <c r="CY19" s="341">
        <v>6.4</v>
      </c>
      <c r="CZ19" s="71">
        <v>6</v>
      </c>
      <c r="DA19" s="71"/>
      <c r="DB19" s="59">
        <f t="shared" si="55"/>
        <v>6.2</v>
      </c>
      <c r="DC19" s="60">
        <f t="shared" si="56"/>
        <v>6.2</v>
      </c>
      <c r="DD19" s="554" t="str">
        <f t="shared" si="57"/>
        <v>6.2</v>
      </c>
      <c r="DE19" s="61" t="str">
        <f t="shared" si="58"/>
        <v>C</v>
      </c>
      <c r="DF19" s="62">
        <f t="shared" si="59"/>
        <v>2</v>
      </c>
      <c r="DG19" s="62" t="str">
        <f t="shared" si="60"/>
        <v>2.0</v>
      </c>
      <c r="DH19" s="54">
        <v>3</v>
      </c>
      <c r="DI19" s="63">
        <v>3</v>
      </c>
      <c r="DJ19" s="491">
        <v>7</v>
      </c>
      <c r="DK19" s="74">
        <v>6</v>
      </c>
      <c r="DL19" s="74"/>
      <c r="DM19" s="59">
        <f t="shared" si="61"/>
        <v>6.4</v>
      </c>
      <c r="DN19" s="60">
        <f t="shared" si="62"/>
        <v>6.4</v>
      </c>
      <c r="DO19" s="554" t="str">
        <f t="shared" si="63"/>
        <v>6.4</v>
      </c>
      <c r="DP19" s="61" t="str">
        <f t="shared" si="64"/>
        <v>C</v>
      </c>
      <c r="DQ19" s="62">
        <f t="shared" si="65"/>
        <v>2</v>
      </c>
      <c r="DR19" s="62" t="str">
        <f t="shared" si="66"/>
        <v>2.0</v>
      </c>
      <c r="DS19" s="54">
        <v>2</v>
      </c>
      <c r="DT19" s="63">
        <v>2</v>
      </c>
      <c r="DU19" s="216">
        <v>5.4</v>
      </c>
      <c r="DV19" s="71">
        <v>5</v>
      </c>
      <c r="DW19" s="71"/>
      <c r="DX19" s="59">
        <f t="shared" si="67"/>
        <v>5.2</v>
      </c>
      <c r="DY19" s="60">
        <f t="shared" si="68"/>
        <v>5.2</v>
      </c>
      <c r="DZ19" s="554" t="str">
        <f t="shared" si="69"/>
        <v>5.2</v>
      </c>
      <c r="EA19" s="61" t="str">
        <f t="shared" si="70"/>
        <v>D+</v>
      </c>
      <c r="EB19" s="62">
        <f t="shared" si="71"/>
        <v>1.5</v>
      </c>
      <c r="EC19" s="62" t="str">
        <f t="shared" si="72"/>
        <v>1.5</v>
      </c>
      <c r="ED19" s="54">
        <v>2</v>
      </c>
      <c r="EE19" s="63">
        <v>2</v>
      </c>
      <c r="EF19" s="216">
        <v>5</v>
      </c>
      <c r="EG19" s="56">
        <v>7</v>
      </c>
      <c r="EH19" s="56"/>
      <c r="EI19" s="28">
        <f t="shared" si="73"/>
        <v>6.2</v>
      </c>
      <c r="EJ19" s="29">
        <f t="shared" si="74"/>
        <v>6.2</v>
      </c>
      <c r="EK19" s="501" t="str">
        <f t="shared" si="75"/>
        <v>6.2</v>
      </c>
      <c r="EL19" s="30" t="str">
        <f t="shared" si="76"/>
        <v>C</v>
      </c>
      <c r="EM19" s="31">
        <f t="shared" si="77"/>
        <v>2</v>
      </c>
      <c r="EN19" s="31" t="str">
        <f t="shared" si="78"/>
        <v>2.0</v>
      </c>
      <c r="EO19" s="42">
        <v>1</v>
      </c>
      <c r="EP19" s="43">
        <v>1</v>
      </c>
      <c r="EQ19" s="216">
        <v>6.8</v>
      </c>
      <c r="ER19" s="71">
        <v>5</v>
      </c>
      <c r="ES19" s="71"/>
      <c r="ET19" s="59">
        <f t="shared" si="79"/>
        <v>5.7</v>
      </c>
      <c r="EU19" s="60">
        <f t="shared" si="80"/>
        <v>5.7</v>
      </c>
      <c r="EV19" s="554" t="str">
        <f t="shared" si="81"/>
        <v>5.7</v>
      </c>
      <c r="EW19" s="61" t="str">
        <f t="shared" si="82"/>
        <v>C</v>
      </c>
      <c r="EX19" s="62">
        <f t="shared" si="83"/>
        <v>2</v>
      </c>
      <c r="EY19" s="62" t="str">
        <f t="shared" si="84"/>
        <v>2.0</v>
      </c>
      <c r="EZ19" s="54">
        <v>2</v>
      </c>
      <c r="FA19" s="63">
        <v>2</v>
      </c>
      <c r="FB19" s="216">
        <v>5.8</v>
      </c>
      <c r="FC19" s="71">
        <v>5</v>
      </c>
      <c r="FD19" s="603"/>
      <c r="FE19" s="59">
        <f t="shared" si="85"/>
        <v>5.3</v>
      </c>
      <c r="FF19" s="60">
        <f t="shared" si="86"/>
        <v>5.3</v>
      </c>
      <c r="FG19" s="554" t="str">
        <f t="shared" si="87"/>
        <v>5.3</v>
      </c>
      <c r="FH19" s="61" t="str">
        <f t="shared" si="88"/>
        <v>D+</v>
      </c>
      <c r="FI19" s="62">
        <f t="shared" si="89"/>
        <v>1.5</v>
      </c>
      <c r="FJ19" s="62" t="str">
        <f t="shared" si="90"/>
        <v>1.5</v>
      </c>
      <c r="FK19" s="54">
        <v>2</v>
      </c>
      <c r="FL19" s="63">
        <v>2</v>
      </c>
      <c r="FM19" s="216">
        <v>6.7</v>
      </c>
      <c r="FN19" s="71">
        <v>5</v>
      </c>
      <c r="FO19" s="71"/>
      <c r="FP19" s="59">
        <f t="shared" si="91"/>
        <v>5.7</v>
      </c>
      <c r="FQ19" s="60">
        <f t="shared" si="92"/>
        <v>5.7</v>
      </c>
      <c r="FR19" s="554" t="str">
        <f t="shared" si="93"/>
        <v>5.7</v>
      </c>
      <c r="FS19" s="61" t="str">
        <f t="shared" si="94"/>
        <v>C</v>
      </c>
      <c r="FT19" s="62">
        <f t="shared" si="95"/>
        <v>2</v>
      </c>
      <c r="FU19" s="62" t="str">
        <f t="shared" si="96"/>
        <v>2.0</v>
      </c>
      <c r="FV19" s="54">
        <v>3</v>
      </c>
      <c r="FW19" s="63">
        <v>3</v>
      </c>
      <c r="FX19" s="341">
        <v>5</v>
      </c>
      <c r="FY19" s="71">
        <v>7</v>
      </c>
      <c r="FZ19" s="38"/>
      <c r="GA19" s="59">
        <f t="shared" si="97"/>
        <v>6.2</v>
      </c>
      <c r="GB19" s="60">
        <f t="shared" si="98"/>
        <v>6.2</v>
      </c>
      <c r="GC19" s="554" t="str">
        <f t="shared" si="99"/>
        <v>6.2</v>
      </c>
      <c r="GD19" s="61" t="str">
        <f t="shared" si="100"/>
        <v>C</v>
      </c>
      <c r="GE19" s="62">
        <f t="shared" si="101"/>
        <v>2</v>
      </c>
      <c r="GF19" s="62" t="str">
        <f t="shared" si="102"/>
        <v>2.0</v>
      </c>
      <c r="GG19" s="54">
        <v>2</v>
      </c>
      <c r="GH19" s="63">
        <v>2</v>
      </c>
      <c r="GI19" s="694">
        <f t="shared" si="128"/>
        <v>17</v>
      </c>
      <c r="GJ19" s="695">
        <f t="shared" si="129"/>
        <v>1.8823529411764706</v>
      </c>
      <c r="GK19" s="696" t="str">
        <f t="shared" si="103"/>
        <v>1.88</v>
      </c>
      <c r="GL19" s="697" t="str">
        <f t="shared" si="104"/>
        <v>Lên lớp</v>
      </c>
      <c r="GM19" s="698">
        <f t="shared" si="130"/>
        <v>33</v>
      </c>
      <c r="GN19" s="695">
        <f t="shared" si="131"/>
        <v>2.1666666666666665</v>
      </c>
      <c r="GO19" s="696" t="str">
        <f t="shared" si="105"/>
        <v>2.17</v>
      </c>
      <c r="GP19" s="699">
        <f t="shared" si="132"/>
        <v>33</v>
      </c>
      <c r="GQ19" s="700">
        <f t="shared" si="133"/>
        <v>6.1939393939393943</v>
      </c>
      <c r="GR19" s="701">
        <f t="shared" si="134"/>
        <v>2.1666666666666665</v>
      </c>
      <c r="GS19" s="738" t="str">
        <f t="shared" si="106"/>
        <v>Lên lớp</v>
      </c>
      <c r="GT19" s="812"/>
      <c r="GU19" s="855">
        <v>6.4</v>
      </c>
      <c r="GV19" s="823">
        <v>6</v>
      </c>
      <c r="GW19" s="737"/>
      <c r="GX19" s="725">
        <f t="shared" si="107"/>
        <v>6.2</v>
      </c>
      <c r="GY19" s="726">
        <f t="shared" si="108"/>
        <v>6.2</v>
      </c>
      <c r="GZ19" s="727" t="str">
        <f t="shared" si="109"/>
        <v>6.2</v>
      </c>
      <c r="HA19" s="728" t="str">
        <f t="shared" si="110"/>
        <v>C</v>
      </c>
      <c r="HB19" s="729">
        <f t="shared" si="111"/>
        <v>2</v>
      </c>
      <c r="HC19" s="729" t="str">
        <f t="shared" si="112"/>
        <v>2.0</v>
      </c>
      <c r="HD19" s="730">
        <v>2</v>
      </c>
      <c r="HE19" s="739">
        <v>2</v>
      </c>
      <c r="HF19" s="830">
        <v>6.3</v>
      </c>
      <c r="HG19" s="838">
        <v>7</v>
      </c>
      <c r="HH19" s="737"/>
      <c r="HI19" s="827">
        <f t="shared" si="113"/>
        <v>6.7</v>
      </c>
      <c r="HJ19" s="839">
        <f t="shared" si="114"/>
        <v>6.7</v>
      </c>
      <c r="HK19" s="845" t="str">
        <f t="shared" si="115"/>
        <v>6.7</v>
      </c>
      <c r="HL19" s="841" t="str">
        <f t="shared" si="116"/>
        <v>C+</v>
      </c>
      <c r="HM19" s="842">
        <f t="shared" si="117"/>
        <v>2.5</v>
      </c>
      <c r="HN19" s="842" t="str">
        <f t="shared" si="118"/>
        <v>2.5</v>
      </c>
      <c r="HO19" s="846">
        <v>3</v>
      </c>
      <c r="HP19" s="844">
        <v>3</v>
      </c>
      <c r="HQ19" s="820">
        <v>7</v>
      </c>
      <c r="HR19" s="967">
        <v>5</v>
      </c>
      <c r="HS19" s="737"/>
      <c r="HT19" s="725">
        <f t="shared" si="135"/>
        <v>5.8</v>
      </c>
      <c r="HU19" s="726">
        <f t="shared" si="136"/>
        <v>5.8</v>
      </c>
      <c r="HV19" s="727" t="str">
        <f t="shared" si="137"/>
        <v>5.8</v>
      </c>
      <c r="HW19" s="728" t="str">
        <f t="shared" si="138"/>
        <v>C</v>
      </c>
      <c r="HX19" s="729">
        <f t="shared" si="139"/>
        <v>2</v>
      </c>
      <c r="HY19" s="729" t="str">
        <f t="shared" si="140"/>
        <v>2.0</v>
      </c>
      <c r="HZ19" s="730">
        <v>2</v>
      </c>
      <c r="IA19" s="739">
        <v>2</v>
      </c>
      <c r="IB19" s="820">
        <v>6.4</v>
      </c>
      <c r="IC19" s="823">
        <v>7</v>
      </c>
      <c r="ID19" s="737"/>
      <c r="IE19" s="725">
        <f t="shared" si="119"/>
        <v>6.8</v>
      </c>
      <c r="IF19" s="726">
        <f t="shared" si="120"/>
        <v>6.8</v>
      </c>
      <c r="IG19" s="727" t="str">
        <f t="shared" si="121"/>
        <v>6.8</v>
      </c>
      <c r="IH19" s="728" t="str">
        <f t="shared" si="122"/>
        <v>C+</v>
      </c>
      <c r="II19" s="729">
        <f t="shared" si="123"/>
        <v>2.5</v>
      </c>
      <c r="IJ19" s="729" t="str">
        <f t="shared" si="124"/>
        <v>2.5</v>
      </c>
      <c r="IK19" s="730">
        <v>3</v>
      </c>
      <c r="IL19" s="739">
        <v>3</v>
      </c>
      <c r="IM19" s="748">
        <v>7.5</v>
      </c>
      <c r="IN19" s="853">
        <v>6</v>
      </c>
      <c r="IO19" s="737"/>
      <c r="IP19" s="725">
        <f t="shared" si="141"/>
        <v>6.6</v>
      </c>
      <c r="IQ19" s="726">
        <f t="shared" si="142"/>
        <v>6.6</v>
      </c>
      <c r="IR19" s="727" t="str">
        <f t="shared" si="143"/>
        <v>6.6</v>
      </c>
      <c r="IS19" s="728" t="str">
        <f t="shared" si="144"/>
        <v>C+</v>
      </c>
      <c r="IT19" s="729">
        <f t="shared" si="145"/>
        <v>2.5</v>
      </c>
      <c r="IU19" s="729" t="str">
        <f t="shared" si="146"/>
        <v>2.5</v>
      </c>
      <c r="IV19" s="730">
        <v>3</v>
      </c>
      <c r="IW19" s="739">
        <v>3</v>
      </c>
      <c r="IX19" s="748">
        <v>5</v>
      </c>
      <c r="IY19" s="967">
        <v>4</v>
      </c>
      <c r="IZ19" s="737"/>
      <c r="JA19" s="725">
        <f t="shared" si="147"/>
        <v>4.4000000000000004</v>
      </c>
      <c r="JB19" s="726">
        <f t="shared" si="148"/>
        <v>4.4000000000000004</v>
      </c>
      <c r="JC19" s="727" t="str">
        <f t="shared" si="149"/>
        <v>4.4</v>
      </c>
      <c r="JD19" s="728" t="str">
        <f t="shared" si="150"/>
        <v>D</v>
      </c>
      <c r="JE19" s="729">
        <f t="shared" si="151"/>
        <v>1</v>
      </c>
      <c r="JF19" s="729" t="str">
        <f t="shared" si="152"/>
        <v>1.0</v>
      </c>
      <c r="JG19" s="730">
        <v>2</v>
      </c>
      <c r="JH19" s="739">
        <v>2</v>
      </c>
      <c r="JI19" s="748">
        <v>7.5</v>
      </c>
      <c r="JJ19" s="746">
        <v>5</v>
      </c>
      <c r="JK19" s="747"/>
      <c r="JL19" s="725">
        <f t="shared" si="153"/>
        <v>6</v>
      </c>
      <c r="JM19" s="726">
        <f t="shared" si="154"/>
        <v>6</v>
      </c>
      <c r="JN19" s="727" t="str">
        <f t="shared" si="155"/>
        <v>6.0</v>
      </c>
      <c r="JO19" s="728" t="str">
        <f t="shared" si="156"/>
        <v>C</v>
      </c>
      <c r="JP19" s="729">
        <f t="shared" si="157"/>
        <v>2</v>
      </c>
      <c r="JQ19" s="729" t="str">
        <f t="shared" si="158"/>
        <v>2.0</v>
      </c>
      <c r="JR19" s="730">
        <v>2</v>
      </c>
      <c r="JS19" s="739">
        <v>2</v>
      </c>
      <c r="JT19" s="748">
        <v>6.5</v>
      </c>
      <c r="JU19" s="746">
        <v>7</v>
      </c>
      <c r="JV19" s="737"/>
      <c r="JW19" s="725">
        <f t="shared" si="159"/>
        <v>6.8</v>
      </c>
      <c r="JX19" s="726">
        <f t="shared" si="160"/>
        <v>6.8</v>
      </c>
      <c r="JY19" s="727" t="str">
        <f t="shared" si="161"/>
        <v>6.8</v>
      </c>
      <c r="JZ19" s="728" t="str">
        <f t="shared" si="162"/>
        <v>C+</v>
      </c>
      <c r="KA19" s="729">
        <f t="shared" si="163"/>
        <v>2.5</v>
      </c>
      <c r="KB19" s="729" t="str">
        <f t="shared" si="164"/>
        <v>2.5</v>
      </c>
      <c r="KC19" s="730">
        <v>2</v>
      </c>
      <c r="KD19" s="739">
        <v>2</v>
      </c>
      <c r="KE19" s="748">
        <v>8</v>
      </c>
      <c r="KF19" s="746">
        <v>8</v>
      </c>
      <c r="KG19" s="737"/>
      <c r="KH19" s="725">
        <f t="shared" si="165"/>
        <v>8</v>
      </c>
      <c r="KI19" s="726">
        <f t="shared" si="166"/>
        <v>8</v>
      </c>
      <c r="KJ19" s="727" t="str">
        <f t="shared" si="167"/>
        <v>8.0</v>
      </c>
      <c r="KK19" s="728" t="str">
        <f t="shared" si="168"/>
        <v>B+</v>
      </c>
      <c r="KL19" s="729">
        <f t="shared" si="169"/>
        <v>3.5</v>
      </c>
      <c r="KM19" s="729" t="str">
        <f t="shared" si="170"/>
        <v>3.5</v>
      </c>
      <c r="KN19" s="730">
        <v>5</v>
      </c>
      <c r="KO19" s="739">
        <v>5</v>
      </c>
      <c r="KP19" s="742">
        <f t="shared" si="125"/>
        <v>24</v>
      </c>
      <c r="KQ19" s="734">
        <f t="shared" si="126"/>
        <v>2.4583333333333335</v>
      </c>
      <c r="KR19" s="735" t="str">
        <f t="shared" si="127"/>
        <v>2.46</v>
      </c>
    </row>
    <row r="20" spans="1:304" x14ac:dyDescent="0.25">
      <c r="BU20" s="18" t="s">
        <v>785</v>
      </c>
    </row>
  </sheetData>
  <autoFilter ref="A1:KR20"/>
  <conditionalFormatting sqref="J1:Q1 J2:L19 N2:P19">
    <cfRule type="cellIs" dxfId="210" priority="48" stopIfTrue="1" operator="lessThan">
      <formula>4.95</formula>
    </cfRule>
  </conditionalFormatting>
  <conditionalFormatting sqref="J1:Q1 V1:Z1 AR1:AV1 CJ1:CL1 BC1:BG1 BN1:BR1 CN1 BC2:BC19 V2:V19 BN2:BN19 AR2:AR19 CJ2:CJ19 BY2:BY19 AG2:AG19 FF2:FF19 DN2:DN19 DC2:DC19 FQ2:FQ19 DY2:DY19 EU2:EU19 EJ2:EJ19 GB2:GB19 GY2:GY19 HJ2:HJ19 IF2:IF19 JB1:JB19 IQ2:IQ19 JM1:JM19 JX1:JX19 HU1:HU19 KI2:KI19">
    <cfRule type="cellIs" dxfId="209" priority="47" operator="lessThan">
      <formula>3.95</formula>
    </cfRule>
  </conditionalFormatting>
  <conditionalFormatting sqref="M1 Q1 K2:L19 O2:P19">
    <cfRule type="cellIs" dxfId="208" priority="44" stopIfTrue="1" operator="lessThan">
      <formula>4.95</formula>
    </cfRule>
    <cfRule type="cellIs" dxfId="207" priority="45" stopIfTrue="1" operator="lessThan">
      <formula>4.95</formula>
    </cfRule>
    <cfRule type="cellIs" dxfId="206" priority="46" stopIfTrue="1" operator="lessThan">
      <formula>4.95</formula>
    </cfRule>
  </conditionalFormatting>
  <conditionalFormatting sqref="K1:K19 O1:O19">
    <cfRule type="containsText" dxfId="205" priority="42" stopIfTrue="1" operator="containsText" text="f">
      <formula>NOT(ISERROR(SEARCH("f",K1)))</formula>
    </cfRule>
    <cfRule type="containsText" dxfId="204" priority="43" stopIfTrue="1" operator="containsText" text="f">
      <formula>NOT(ISERROR(SEARCH("f",K1)))</formula>
    </cfRule>
  </conditionalFormatting>
  <conditionalFormatting sqref="J1 L1:N1 P1:Q1 L2:L19 P2:P19">
    <cfRule type="cellIs" dxfId="203" priority="41" stopIfTrue="1" operator="greaterThan">
      <formula>0</formula>
    </cfRule>
  </conditionalFormatting>
  <conditionalFormatting sqref="CJ1:CL1 CN1">
    <cfRule type="cellIs" dxfId="202" priority="40" operator="lessThan">
      <formula>3.95</formula>
    </cfRule>
  </conditionalFormatting>
  <conditionalFormatting sqref="CJ1:CL1 CN1">
    <cfRule type="cellIs" dxfId="201" priority="39" operator="lessThan">
      <formula>3.95</formula>
    </cfRule>
  </conditionalFormatting>
  <conditionalFormatting sqref="CJ1:CL1 CN1">
    <cfRule type="cellIs" dxfId="200" priority="38" operator="lessThan">
      <formula>3.95</formula>
    </cfRule>
  </conditionalFormatting>
  <conditionalFormatting sqref="CJ1:CL1 CN1">
    <cfRule type="cellIs" dxfId="199" priority="37" operator="lessThan">
      <formula>3.95</formula>
    </cfRule>
  </conditionalFormatting>
  <conditionalFormatting sqref="BY1:CA1 CC1">
    <cfRule type="cellIs" dxfId="198" priority="36" operator="lessThan">
      <formula>3.95</formula>
    </cfRule>
  </conditionalFormatting>
  <conditionalFormatting sqref="AI1 AK1">
    <cfRule type="cellIs" dxfId="197" priority="35" operator="lessThan">
      <formula>3.95</formula>
    </cfRule>
  </conditionalFormatting>
  <conditionalFormatting sqref="DC1:DE1 DG1 DN1:DP1 DR1:DT1 DY1:EA1 EC1 EU1:EW1 EY1:FA1 FF1:FH1 FJ1">
    <cfRule type="cellIs" dxfId="196" priority="34" operator="lessThan">
      <formula>3.95</formula>
    </cfRule>
  </conditionalFormatting>
  <conditionalFormatting sqref="FQ1 FS1 FU1">
    <cfRule type="cellIs" dxfId="195" priority="33" operator="lessThan">
      <formula>3.95</formula>
    </cfRule>
  </conditionalFormatting>
  <conditionalFormatting sqref="EJ1:EL1 EN1">
    <cfRule type="cellIs" dxfId="194" priority="32" operator="lessThan">
      <formula>3.95</formula>
    </cfRule>
  </conditionalFormatting>
  <conditionalFormatting sqref="GB1:GD1 GF1">
    <cfRule type="cellIs" dxfId="193" priority="31" operator="lessThan">
      <formula>3.95</formula>
    </cfRule>
  </conditionalFormatting>
  <conditionalFormatting sqref="GY1:HA1 HC1">
    <cfRule type="cellIs" dxfId="192" priority="30" operator="lessThan">
      <formula>3.95</formula>
    </cfRule>
  </conditionalFormatting>
  <conditionalFormatting sqref="HJ1:HL1 HN1">
    <cfRule type="cellIs" dxfId="191" priority="29" operator="lessThan">
      <formula>3.95</formula>
    </cfRule>
  </conditionalFormatting>
  <conditionalFormatting sqref="HW1 HY1">
    <cfRule type="cellIs" dxfId="190" priority="28" operator="lessThan">
      <formula>3.95</formula>
    </cfRule>
  </conditionalFormatting>
  <conditionalFormatting sqref="IF1:IH1 IJ1">
    <cfRule type="cellIs" dxfId="189" priority="27" operator="lessThan">
      <formula>3.95</formula>
    </cfRule>
  </conditionalFormatting>
  <conditionalFormatting sqref="JD1 JF1">
    <cfRule type="cellIs" dxfId="188" priority="26" operator="lessThan">
      <formula>3.95</formula>
    </cfRule>
  </conditionalFormatting>
  <conditionalFormatting sqref="IQ1:IS1 IU1">
    <cfRule type="cellIs" dxfId="187" priority="25" operator="lessThan">
      <formula>3.95</formula>
    </cfRule>
  </conditionalFormatting>
  <conditionalFormatting sqref="JO1 JQ1 JZ1 KB1 KI1:KM1">
    <cfRule type="cellIs" dxfId="186" priority="24" operator="lessThan">
      <formula>3.95</formula>
    </cfRule>
  </conditionalFormatting>
  <conditionalFormatting sqref="AG1">
    <cfRule type="cellIs" dxfId="185" priority="23" operator="lessThan">
      <formula>3.95</formula>
    </cfRule>
  </conditionalFormatting>
  <conditionalFormatting sqref="AH1">
    <cfRule type="cellIs" dxfId="184" priority="22" operator="lessThan">
      <formula>3.95</formula>
    </cfRule>
  </conditionalFormatting>
  <conditionalFormatting sqref="AM1">
    <cfRule type="cellIs" dxfId="183" priority="21" operator="lessThan">
      <formula>3.95</formula>
    </cfRule>
  </conditionalFormatting>
  <conditionalFormatting sqref="AJ1">
    <cfRule type="cellIs" dxfId="182" priority="20" operator="lessThan">
      <formula>3.95</formula>
    </cfRule>
  </conditionalFormatting>
  <conditionalFormatting sqref="CB1">
    <cfRule type="cellIs" dxfId="181" priority="19" operator="lessThan">
      <formula>3.95</formula>
    </cfRule>
  </conditionalFormatting>
  <conditionalFormatting sqref="CM1">
    <cfRule type="cellIs" dxfId="180" priority="18" operator="lessThan">
      <formula>3.95</formula>
    </cfRule>
  </conditionalFormatting>
  <conditionalFormatting sqref="DF1">
    <cfRule type="cellIs" dxfId="179" priority="17" operator="lessThan">
      <formula>3.95</formula>
    </cfRule>
  </conditionalFormatting>
  <conditionalFormatting sqref="DQ1">
    <cfRule type="cellIs" dxfId="178" priority="16" operator="lessThan">
      <formula>3.95</formula>
    </cfRule>
  </conditionalFormatting>
  <conditionalFormatting sqref="EB1">
    <cfRule type="cellIs" dxfId="177" priority="15" operator="lessThan">
      <formula>3.95</formula>
    </cfRule>
  </conditionalFormatting>
  <conditionalFormatting sqref="EM1">
    <cfRule type="cellIs" dxfId="176" priority="14" operator="lessThan">
      <formula>3.95</formula>
    </cfRule>
  </conditionalFormatting>
  <conditionalFormatting sqref="EX1">
    <cfRule type="cellIs" dxfId="175" priority="13" operator="lessThan">
      <formula>3.95</formula>
    </cfRule>
  </conditionalFormatting>
  <conditionalFormatting sqref="FI1">
    <cfRule type="cellIs" dxfId="174" priority="12" operator="lessThan">
      <formula>3.95</formula>
    </cfRule>
  </conditionalFormatting>
  <conditionalFormatting sqref="FT1">
    <cfRule type="cellIs" dxfId="173" priority="11" operator="lessThan">
      <formula>3.95</formula>
    </cfRule>
  </conditionalFormatting>
  <conditionalFormatting sqref="GE1">
    <cfRule type="cellIs" dxfId="172" priority="10" operator="lessThan">
      <formula>3.95</formula>
    </cfRule>
  </conditionalFormatting>
  <conditionalFormatting sqref="HB1">
    <cfRule type="cellIs" dxfId="171" priority="9" operator="lessThan">
      <formula>3.95</formula>
    </cfRule>
  </conditionalFormatting>
  <conditionalFormatting sqref="HM1">
    <cfRule type="cellIs" dxfId="170" priority="8" operator="lessThan">
      <formula>3.95</formula>
    </cfRule>
  </conditionalFormatting>
  <conditionalFormatting sqref="HX1">
    <cfRule type="cellIs" dxfId="169" priority="7" operator="lessThan">
      <formula>3.95</formula>
    </cfRule>
  </conditionalFormatting>
  <conditionalFormatting sqref="II1">
    <cfRule type="cellIs" dxfId="168" priority="6" operator="lessThan">
      <formula>3.95</formula>
    </cfRule>
  </conditionalFormatting>
  <conditionalFormatting sqref="IT1">
    <cfRule type="cellIs" dxfId="167" priority="5" operator="lessThan">
      <formula>3.95</formula>
    </cfRule>
  </conditionalFormatting>
  <conditionalFormatting sqref="JE1">
    <cfRule type="cellIs" dxfId="166" priority="4" operator="lessThan">
      <formula>3.95</formula>
    </cfRule>
  </conditionalFormatting>
  <conditionalFormatting sqref="JP1">
    <cfRule type="cellIs" dxfId="165" priority="3" operator="lessThan">
      <formula>3.95</formula>
    </cfRule>
  </conditionalFormatting>
  <conditionalFormatting sqref="KA1">
    <cfRule type="cellIs" dxfId="164" priority="2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42"/>
  <sheetViews>
    <sheetView zoomScaleNormal="100" workbookViewId="0">
      <pane xSplit="5" ySplit="1" topLeftCell="F34" activePane="bottomRight" state="frozen"/>
      <selection pane="topRight" activeCell="F1" sqref="F1"/>
      <selection pane="bottomLeft" activeCell="A2" sqref="A2"/>
      <selection pane="bottomRight" activeCell="E2" sqref="E2:E40"/>
    </sheetView>
  </sheetViews>
  <sheetFormatPr defaultColWidth="9.125" defaultRowHeight="16.5" x14ac:dyDescent="0.25"/>
  <cols>
    <col min="1" max="1" width="5.25" style="12" customWidth="1"/>
    <col min="2" max="2" width="10" style="12" customWidth="1"/>
    <col min="3" max="3" width="17.125" style="4" customWidth="1"/>
    <col min="4" max="4" width="24.875" style="4" customWidth="1"/>
    <col min="5" max="5" width="9.125" style="14"/>
    <col min="6" max="6" width="13.75" style="14" customWidth="1"/>
    <col min="7" max="7" width="15.125" style="13" customWidth="1"/>
    <col min="8" max="8" width="9.125" style="4"/>
    <col min="9" max="9" width="13.375" style="4" customWidth="1"/>
    <col min="10" max="13" width="4.375" style="4" customWidth="1"/>
    <col min="14" max="14" width="4.375" style="18" customWidth="1"/>
    <col min="15" max="17" width="4.375" style="4" customWidth="1"/>
    <col min="18" max="50" width="4.25" style="4" customWidth="1"/>
    <col min="51" max="72" width="4.375" style="4" customWidth="1"/>
    <col min="73" max="94" width="4.375" style="18" customWidth="1"/>
    <col min="95" max="95" width="5.625" style="4" customWidth="1"/>
    <col min="96" max="96" width="6.875" style="4" customWidth="1"/>
    <col min="97" max="97" width="7" style="4" customWidth="1"/>
    <col min="98" max="98" width="12.75" style="4" customWidth="1"/>
    <col min="99" max="99" width="5.875" style="4" customWidth="1"/>
    <col min="100" max="100" width="7" style="4" customWidth="1"/>
    <col min="101" max="101" width="11.75" style="4" customWidth="1"/>
    <col min="102" max="102" width="9.125" style="4"/>
    <col min="103" max="106" width="4.625" customWidth="1"/>
    <col min="107" max="124" width="4.625" style="4" customWidth="1"/>
    <col min="125" max="125" width="6" style="4" customWidth="1"/>
    <col min="126" max="168" width="4.625" style="4" customWidth="1"/>
    <col min="169" max="199" width="5" style="4" customWidth="1"/>
    <col min="200" max="201" width="4.375" style="4" customWidth="1"/>
    <col min="202" max="202" width="6" style="4" customWidth="1"/>
    <col min="203" max="204" width="6.875" style="4" customWidth="1"/>
    <col min="205" max="205" width="9.125" style="4" customWidth="1"/>
    <col min="206" max="209" width="7" style="4" customWidth="1"/>
    <col min="210" max="212" width="9.125" style="4"/>
    <col min="213" max="213" width="11.125" style="4" customWidth="1"/>
    <col min="214" max="214" width="5.125" style="4" customWidth="1"/>
    <col min="215" max="269" width="4.375" style="4" customWidth="1"/>
    <col min="270" max="270" width="5.875" style="4" customWidth="1"/>
    <col min="271" max="271" width="6" style="4" customWidth="1"/>
    <col min="272" max="16384" width="9.125" style="4"/>
  </cols>
  <sheetData>
    <row r="1" spans="1:273" s="106" customFormat="1" ht="198" customHeight="1" x14ac:dyDescent="0.2">
      <c r="A1" s="581" t="s">
        <v>0</v>
      </c>
      <c r="B1" s="582" t="s">
        <v>1</v>
      </c>
      <c r="C1" s="582" t="s">
        <v>2</v>
      </c>
      <c r="D1" s="582" t="s">
        <v>3</v>
      </c>
      <c r="E1" s="583" t="s">
        <v>4</v>
      </c>
      <c r="F1" s="583" t="s">
        <v>70</v>
      </c>
      <c r="G1" s="162" t="s">
        <v>5</v>
      </c>
      <c r="H1" s="581" t="s">
        <v>6</v>
      </c>
      <c r="I1" s="584" t="s">
        <v>1818</v>
      </c>
      <c r="J1" s="116" t="s">
        <v>1583</v>
      </c>
      <c r="K1" s="117" t="s">
        <v>8</v>
      </c>
      <c r="L1" s="118" t="s">
        <v>9</v>
      </c>
      <c r="M1" s="119" t="s">
        <v>1662</v>
      </c>
      <c r="N1" s="116" t="s">
        <v>106</v>
      </c>
      <c r="O1" s="117" t="s">
        <v>10</v>
      </c>
      <c r="P1" s="118" t="s">
        <v>11</v>
      </c>
      <c r="Q1" s="120" t="s">
        <v>1369</v>
      </c>
      <c r="R1" s="94" t="s">
        <v>71</v>
      </c>
      <c r="S1" s="95" t="s">
        <v>110</v>
      </c>
      <c r="T1" s="95" t="s">
        <v>111</v>
      </c>
      <c r="U1" s="96" t="s">
        <v>112</v>
      </c>
      <c r="V1" s="92" t="s">
        <v>1584</v>
      </c>
      <c r="W1" s="235" t="s">
        <v>1585</v>
      </c>
      <c r="X1" s="97" t="s">
        <v>114</v>
      </c>
      <c r="Y1" s="98" t="s">
        <v>115</v>
      </c>
      <c r="Z1" s="99" t="s">
        <v>1663</v>
      </c>
      <c r="AA1" s="100" t="s">
        <v>113</v>
      </c>
      <c r="AB1" s="101" t="s">
        <v>113</v>
      </c>
      <c r="AC1" s="102" t="s">
        <v>71</v>
      </c>
      <c r="AD1" s="95" t="s">
        <v>72</v>
      </c>
      <c r="AE1" s="95" t="s">
        <v>73</v>
      </c>
      <c r="AF1" s="96" t="s">
        <v>74</v>
      </c>
      <c r="AG1" s="92" t="s">
        <v>1590</v>
      </c>
      <c r="AH1" s="235" t="s">
        <v>1591</v>
      </c>
      <c r="AI1" s="97" t="s">
        <v>76</v>
      </c>
      <c r="AJ1" s="98" t="s">
        <v>77</v>
      </c>
      <c r="AK1" s="99" t="s">
        <v>1592</v>
      </c>
      <c r="AL1" s="100" t="s">
        <v>75</v>
      </c>
      <c r="AM1" s="101" t="s">
        <v>75</v>
      </c>
      <c r="AN1" s="94" t="s">
        <v>71</v>
      </c>
      <c r="AO1" s="95" t="s">
        <v>181</v>
      </c>
      <c r="AP1" s="95" t="s">
        <v>182</v>
      </c>
      <c r="AQ1" s="96" t="s">
        <v>183</v>
      </c>
      <c r="AR1" s="92" t="s">
        <v>1593</v>
      </c>
      <c r="AS1" s="814" t="s">
        <v>1594</v>
      </c>
      <c r="AT1" s="97" t="s">
        <v>184</v>
      </c>
      <c r="AU1" s="98" t="s">
        <v>185</v>
      </c>
      <c r="AV1" s="58" t="s">
        <v>1595</v>
      </c>
      <c r="AW1" s="100" t="s">
        <v>187</v>
      </c>
      <c r="AX1" s="101" t="s">
        <v>187</v>
      </c>
      <c r="AY1" s="102" t="s">
        <v>71</v>
      </c>
      <c r="AZ1" s="95" t="s">
        <v>99</v>
      </c>
      <c r="BA1" s="95" t="s">
        <v>100</v>
      </c>
      <c r="BB1" s="96" t="s">
        <v>101</v>
      </c>
      <c r="BC1" s="92" t="s">
        <v>1587</v>
      </c>
      <c r="BD1" s="814" t="s">
        <v>1588</v>
      </c>
      <c r="BE1" s="97" t="s">
        <v>103</v>
      </c>
      <c r="BF1" s="98" t="s">
        <v>104</v>
      </c>
      <c r="BG1" s="58" t="s">
        <v>1589</v>
      </c>
      <c r="BH1" s="100" t="s">
        <v>102</v>
      </c>
      <c r="BI1" s="101" t="s">
        <v>102</v>
      </c>
      <c r="BJ1" s="102" t="s">
        <v>71</v>
      </c>
      <c r="BK1" s="95" t="s">
        <v>188</v>
      </c>
      <c r="BL1" s="95" t="s">
        <v>189</v>
      </c>
      <c r="BM1" s="96" t="s">
        <v>190</v>
      </c>
      <c r="BN1" s="92" t="s">
        <v>1664</v>
      </c>
      <c r="BO1" s="814" t="s">
        <v>1665</v>
      </c>
      <c r="BP1" s="97" t="s">
        <v>191</v>
      </c>
      <c r="BQ1" s="98" t="s">
        <v>192</v>
      </c>
      <c r="BR1" s="58" t="s">
        <v>1666</v>
      </c>
      <c r="BS1" s="100" t="s">
        <v>193</v>
      </c>
      <c r="BT1" s="101" t="s">
        <v>193</v>
      </c>
      <c r="BU1" s="19" t="s">
        <v>71</v>
      </c>
      <c r="BV1" s="20" t="s">
        <v>688</v>
      </c>
      <c r="BW1" s="20" t="s">
        <v>689</v>
      </c>
      <c r="BX1" s="21" t="s">
        <v>690</v>
      </c>
      <c r="BY1" s="22" t="s">
        <v>1667</v>
      </c>
      <c r="BZ1" s="329" t="s">
        <v>1603</v>
      </c>
      <c r="CA1" s="23" t="s">
        <v>691</v>
      </c>
      <c r="CB1" s="815" t="s">
        <v>692</v>
      </c>
      <c r="CC1" s="24" t="s">
        <v>1668</v>
      </c>
      <c r="CD1" s="25" t="s">
        <v>694</v>
      </c>
      <c r="CE1" s="26" t="s">
        <v>694</v>
      </c>
      <c r="CF1" s="19" t="s">
        <v>71</v>
      </c>
      <c r="CG1" s="20" t="s">
        <v>701</v>
      </c>
      <c r="CH1" s="20" t="s">
        <v>702</v>
      </c>
      <c r="CI1" s="21" t="s">
        <v>703</v>
      </c>
      <c r="CJ1" s="22" t="s">
        <v>1669</v>
      </c>
      <c r="CK1" s="329" t="s">
        <v>1670</v>
      </c>
      <c r="CL1" s="23" t="s">
        <v>704</v>
      </c>
      <c r="CM1" s="57" t="s">
        <v>705</v>
      </c>
      <c r="CN1" s="24" t="s">
        <v>1671</v>
      </c>
      <c r="CO1" s="25" t="s">
        <v>706</v>
      </c>
      <c r="CP1" s="26" t="s">
        <v>706</v>
      </c>
      <c r="CQ1" s="103" t="s">
        <v>128</v>
      </c>
      <c r="CR1" s="104" t="s">
        <v>129</v>
      </c>
      <c r="CS1" s="105" t="s">
        <v>130</v>
      </c>
      <c r="CT1" s="121" t="s">
        <v>143</v>
      </c>
      <c r="CU1" s="122" t="s">
        <v>131</v>
      </c>
      <c r="CV1" s="123" t="s">
        <v>132</v>
      </c>
      <c r="CW1" s="121" t="s">
        <v>133</v>
      </c>
      <c r="CX1" s="121" t="s">
        <v>144</v>
      </c>
      <c r="CY1" s="102" t="s">
        <v>71</v>
      </c>
      <c r="CZ1" s="95" t="s">
        <v>960</v>
      </c>
      <c r="DA1" s="95" t="s">
        <v>961</v>
      </c>
      <c r="DB1" s="96" t="s">
        <v>962</v>
      </c>
      <c r="DC1" s="92" t="s">
        <v>1672</v>
      </c>
      <c r="DD1" s="235" t="s">
        <v>1673</v>
      </c>
      <c r="DE1" s="97" t="s">
        <v>963</v>
      </c>
      <c r="DF1" s="98" t="s">
        <v>964</v>
      </c>
      <c r="DG1" s="58" t="s">
        <v>1674</v>
      </c>
      <c r="DH1" s="100" t="s">
        <v>965</v>
      </c>
      <c r="DI1" s="101" t="s">
        <v>965</v>
      </c>
      <c r="DJ1" s="102" t="s">
        <v>71</v>
      </c>
      <c r="DK1" s="95" t="s">
        <v>966</v>
      </c>
      <c r="DL1" s="95" t="s">
        <v>967</v>
      </c>
      <c r="DM1" s="96" t="s">
        <v>968</v>
      </c>
      <c r="DN1" s="92" t="s">
        <v>1675</v>
      </c>
      <c r="DO1" s="508" t="s">
        <v>1676</v>
      </c>
      <c r="DP1" s="97" t="s">
        <v>969</v>
      </c>
      <c r="DQ1" s="98" t="s">
        <v>970</v>
      </c>
      <c r="DR1" s="58" t="s">
        <v>1677</v>
      </c>
      <c r="DS1" s="58" t="s">
        <v>971</v>
      </c>
      <c r="DT1" s="509" t="s">
        <v>971</v>
      </c>
      <c r="DU1" s="39" t="s">
        <v>71</v>
      </c>
      <c r="DV1" s="20" t="s">
        <v>984</v>
      </c>
      <c r="DW1" s="20" t="s">
        <v>985</v>
      </c>
      <c r="DX1" s="21" t="s">
        <v>986</v>
      </c>
      <c r="DY1" s="22" t="s">
        <v>1678</v>
      </c>
      <c r="DZ1" s="329" t="s">
        <v>1679</v>
      </c>
      <c r="EA1" s="23" t="s">
        <v>987</v>
      </c>
      <c r="EB1" s="57" t="s">
        <v>988</v>
      </c>
      <c r="EC1" s="24" t="s">
        <v>1680</v>
      </c>
      <c r="ED1" s="25" t="s">
        <v>989</v>
      </c>
      <c r="EE1" s="26" t="s">
        <v>989</v>
      </c>
      <c r="EF1" s="39" t="s">
        <v>71</v>
      </c>
      <c r="EG1" s="20" t="s">
        <v>990</v>
      </c>
      <c r="EH1" s="20" t="s">
        <v>991</v>
      </c>
      <c r="EI1" s="21" t="s">
        <v>992</v>
      </c>
      <c r="EJ1" s="22" t="s">
        <v>1681</v>
      </c>
      <c r="EK1" s="329" t="s">
        <v>1682</v>
      </c>
      <c r="EL1" s="23" t="s">
        <v>993</v>
      </c>
      <c r="EM1" s="816" t="s">
        <v>994</v>
      </c>
      <c r="EN1" s="23" t="s">
        <v>1683</v>
      </c>
      <c r="EO1" s="515" t="s">
        <v>995</v>
      </c>
      <c r="EP1" s="516" t="s">
        <v>995</v>
      </c>
      <c r="EQ1" s="19" t="s">
        <v>71</v>
      </c>
      <c r="ER1" s="20" t="s">
        <v>972</v>
      </c>
      <c r="ES1" s="20" t="s">
        <v>973</v>
      </c>
      <c r="ET1" s="21" t="s">
        <v>974</v>
      </c>
      <c r="EU1" s="22" t="s">
        <v>1721</v>
      </c>
      <c r="EV1" s="329" t="s">
        <v>1722</v>
      </c>
      <c r="EW1" s="23" t="s">
        <v>975</v>
      </c>
      <c r="EX1" s="57" t="s">
        <v>976</v>
      </c>
      <c r="EY1" s="24" t="s">
        <v>1684</v>
      </c>
      <c r="EZ1" s="25" t="s">
        <v>977</v>
      </c>
      <c r="FA1" s="26" t="s">
        <v>977</v>
      </c>
      <c r="FB1" s="19" t="s">
        <v>71</v>
      </c>
      <c r="FC1" s="20" t="s">
        <v>978</v>
      </c>
      <c r="FD1" s="20" t="s">
        <v>979</v>
      </c>
      <c r="FE1" s="21" t="s">
        <v>980</v>
      </c>
      <c r="FF1" s="22" t="s">
        <v>1685</v>
      </c>
      <c r="FG1" s="329" t="s">
        <v>1686</v>
      </c>
      <c r="FH1" s="23" t="s">
        <v>982</v>
      </c>
      <c r="FI1" s="57" t="s">
        <v>983</v>
      </c>
      <c r="FJ1" s="24" t="s">
        <v>1687</v>
      </c>
      <c r="FK1" s="25" t="s">
        <v>981</v>
      </c>
      <c r="FL1" s="26" t="s">
        <v>981</v>
      </c>
      <c r="FM1" s="102" t="s">
        <v>71</v>
      </c>
      <c r="FN1" s="95" t="s">
        <v>996</v>
      </c>
      <c r="FO1" s="95" t="s">
        <v>997</v>
      </c>
      <c r="FP1" s="96" t="s">
        <v>998</v>
      </c>
      <c r="FQ1" s="92" t="s">
        <v>1688</v>
      </c>
      <c r="FR1" s="235" t="s">
        <v>1689</v>
      </c>
      <c r="FS1" s="97" t="s">
        <v>999</v>
      </c>
      <c r="FT1" s="98" t="s">
        <v>1000</v>
      </c>
      <c r="FU1" s="58" t="s">
        <v>1690</v>
      </c>
      <c r="FV1" s="100" t="s">
        <v>1001</v>
      </c>
      <c r="FW1" s="101" t="s">
        <v>1001</v>
      </c>
      <c r="FX1" s="19" t="s">
        <v>71</v>
      </c>
      <c r="FY1" s="20" t="s">
        <v>1066</v>
      </c>
      <c r="FZ1" s="20" t="s">
        <v>1067</v>
      </c>
      <c r="GA1" s="21" t="s">
        <v>1068</v>
      </c>
      <c r="GB1" s="22" t="s">
        <v>1691</v>
      </c>
      <c r="GC1" s="22" t="s">
        <v>1692</v>
      </c>
      <c r="GD1" s="23" t="s">
        <v>1070</v>
      </c>
      <c r="GE1" s="57" t="s">
        <v>1071</v>
      </c>
      <c r="GF1" s="24" t="s">
        <v>1693</v>
      </c>
      <c r="GG1" s="25" t="s">
        <v>1069</v>
      </c>
      <c r="GH1" s="26" t="s">
        <v>1069</v>
      </c>
      <c r="GI1" s="39" t="s">
        <v>71</v>
      </c>
      <c r="GJ1" s="20" t="s">
        <v>1072</v>
      </c>
      <c r="GK1" s="20" t="s">
        <v>1073</v>
      </c>
      <c r="GL1" s="21" t="s">
        <v>1074</v>
      </c>
      <c r="GM1" s="22" t="s">
        <v>1694</v>
      </c>
      <c r="GN1" s="329" t="s">
        <v>1695</v>
      </c>
      <c r="GO1" s="23" t="s">
        <v>1075</v>
      </c>
      <c r="GP1" s="57" t="s">
        <v>1076</v>
      </c>
      <c r="GQ1" s="24" t="s">
        <v>1696</v>
      </c>
      <c r="GR1" s="25" t="s">
        <v>1077</v>
      </c>
      <c r="GS1" s="26" t="s">
        <v>1077</v>
      </c>
      <c r="GT1" s="678" t="s">
        <v>1078</v>
      </c>
      <c r="GU1" s="679" t="s">
        <v>1079</v>
      </c>
      <c r="GV1" s="680" t="s">
        <v>1080</v>
      </c>
      <c r="GW1" s="681" t="s">
        <v>1081</v>
      </c>
      <c r="GX1" s="678" t="s">
        <v>1082</v>
      </c>
      <c r="GY1" s="679" t="s">
        <v>1083</v>
      </c>
      <c r="GZ1" s="682" t="s">
        <v>1084</v>
      </c>
      <c r="HA1" s="681" t="s">
        <v>1085</v>
      </c>
      <c r="HB1" s="683" t="s">
        <v>1086</v>
      </c>
      <c r="HC1" s="681" t="s">
        <v>1087</v>
      </c>
      <c r="HD1" s="684" t="s">
        <v>1088</v>
      </c>
      <c r="HE1" s="809" t="s">
        <v>1797</v>
      </c>
      <c r="HF1" s="19" t="s">
        <v>71</v>
      </c>
      <c r="HG1" s="20" t="s">
        <v>1229</v>
      </c>
      <c r="HH1" s="20" t="s">
        <v>1230</v>
      </c>
      <c r="HI1" s="21" t="s">
        <v>1231</v>
      </c>
      <c r="HJ1" s="22" t="s">
        <v>1697</v>
      </c>
      <c r="HK1" s="329" t="s">
        <v>1698</v>
      </c>
      <c r="HL1" s="23" t="s">
        <v>1233</v>
      </c>
      <c r="HM1" s="57" t="s">
        <v>1234</v>
      </c>
      <c r="HN1" s="24" t="s">
        <v>1699</v>
      </c>
      <c r="HO1" s="25" t="s">
        <v>1232</v>
      </c>
      <c r="HP1" s="26" t="s">
        <v>1232</v>
      </c>
      <c r="HQ1" s="19" t="s">
        <v>71</v>
      </c>
      <c r="HR1" s="20" t="s">
        <v>1235</v>
      </c>
      <c r="HS1" s="20" t="s">
        <v>1236</v>
      </c>
      <c r="HT1" s="21" t="s">
        <v>1237</v>
      </c>
      <c r="HU1" s="22" t="s">
        <v>1700</v>
      </c>
      <c r="HV1" s="329" t="s">
        <v>1701</v>
      </c>
      <c r="HW1" s="23" t="s">
        <v>1238</v>
      </c>
      <c r="HX1" s="57" t="s">
        <v>1239</v>
      </c>
      <c r="HY1" s="24" t="s">
        <v>1702</v>
      </c>
      <c r="HZ1" s="25" t="s">
        <v>1240</v>
      </c>
      <c r="IA1" s="26" t="s">
        <v>1240</v>
      </c>
      <c r="IB1" s="19" t="s">
        <v>71</v>
      </c>
      <c r="IC1" s="20" t="s">
        <v>1241</v>
      </c>
      <c r="ID1" s="20" t="s">
        <v>1242</v>
      </c>
      <c r="IE1" s="21" t="s">
        <v>1243</v>
      </c>
      <c r="IF1" s="22" t="s">
        <v>1703</v>
      </c>
      <c r="IG1" s="329" t="s">
        <v>1704</v>
      </c>
      <c r="IH1" s="23" t="s">
        <v>1245</v>
      </c>
      <c r="II1" s="57" t="s">
        <v>1246</v>
      </c>
      <c r="IJ1" s="24" t="s">
        <v>1705</v>
      </c>
      <c r="IK1" s="25" t="s">
        <v>1244</v>
      </c>
      <c r="IL1" s="26" t="s">
        <v>1244</v>
      </c>
      <c r="IM1" s="39" t="s">
        <v>71</v>
      </c>
      <c r="IN1" s="20" t="s">
        <v>1247</v>
      </c>
      <c r="IO1" s="20" t="s">
        <v>1248</v>
      </c>
      <c r="IP1" s="21" t="s">
        <v>1249</v>
      </c>
      <c r="IQ1" s="22" t="s">
        <v>1706</v>
      </c>
      <c r="IR1" s="329" t="s">
        <v>1707</v>
      </c>
      <c r="IS1" s="23" t="s">
        <v>1250</v>
      </c>
      <c r="IT1" s="57" t="s">
        <v>1251</v>
      </c>
      <c r="IU1" s="24" t="s">
        <v>1708</v>
      </c>
      <c r="IV1" s="25" t="s">
        <v>1252</v>
      </c>
      <c r="IW1" s="26" t="s">
        <v>1252</v>
      </c>
      <c r="IX1" s="39" t="s">
        <v>71</v>
      </c>
      <c r="IY1" s="20" t="s">
        <v>1253</v>
      </c>
      <c r="IZ1" s="20" t="s">
        <v>1254</v>
      </c>
      <c r="JA1" s="21" t="s">
        <v>1255</v>
      </c>
      <c r="JB1" s="22" t="s">
        <v>1709</v>
      </c>
      <c r="JC1" s="329" t="s">
        <v>1710</v>
      </c>
      <c r="JD1" s="23" t="s">
        <v>1256</v>
      </c>
      <c r="JE1" s="57" t="s">
        <v>1257</v>
      </c>
      <c r="JF1" s="24" t="s">
        <v>1711</v>
      </c>
      <c r="JG1" s="25" t="s">
        <v>1258</v>
      </c>
      <c r="JH1" s="26" t="s">
        <v>1258</v>
      </c>
      <c r="JI1" s="79" t="s">
        <v>1121</v>
      </c>
      <c r="JJ1" s="80" t="s">
        <v>1816</v>
      </c>
      <c r="JK1" s="81" t="s">
        <v>1814</v>
      </c>
    </row>
    <row r="2" spans="1:273" ht="18.75" x14ac:dyDescent="0.3">
      <c r="A2" s="565">
        <v>1</v>
      </c>
      <c r="B2" s="566" t="s">
        <v>531</v>
      </c>
      <c r="C2" s="580" t="s">
        <v>493</v>
      </c>
      <c r="D2" s="567" t="s">
        <v>150</v>
      </c>
      <c r="E2" s="568" t="s">
        <v>19</v>
      </c>
      <c r="F2" s="303"/>
      <c r="G2" s="304" t="s">
        <v>563</v>
      </c>
      <c r="H2" s="282" t="s">
        <v>23</v>
      </c>
      <c r="I2" s="282" t="s">
        <v>179</v>
      </c>
      <c r="J2" s="174">
        <v>6.4</v>
      </c>
      <c r="K2" s="8" t="str">
        <f t="shared" ref="K2:K17" si="0">IF(J2&gt;=8.5,"A",IF(J2&gt;=8,"B+",IF(J2&gt;=7,"B",IF(J2&gt;=6.5,"C+",IF(J2&gt;=5.5,"C",IF(J2&gt;=5,"D+",IF(J2&gt;=4,"D","F")))))))</f>
        <v>C</v>
      </c>
      <c r="L2" s="9">
        <f t="shared" ref="L2:L17" si="1">IF(K2="A",4,IF(K2="B+",3.5,IF(K2="B",3,IF(K2="C+",2.5,IF(K2="C",2,IF(K2="D+",1.5,IF(K2="D",1,0)))))))</f>
        <v>2</v>
      </c>
      <c r="M2" s="168" t="str">
        <f t="shared" ref="M2:M17" si="2">TEXT(L2,"0.0")</f>
        <v>2.0</v>
      </c>
      <c r="N2" s="664">
        <v>7.7</v>
      </c>
      <c r="O2" s="8" t="str">
        <f t="shared" ref="O2:O17" si="3">IF(N2&gt;=8.5,"A",IF(N2&gt;=8,"B+",IF(N2&gt;=7,"B",IF(N2&gt;=6.5,"C+",IF(N2&gt;=5.5,"C",IF(N2&gt;=5,"D+",IF(N2&gt;=4,"D","F")))))))</f>
        <v>B</v>
      </c>
      <c r="P2" s="9">
        <f t="shared" ref="P2:P17" si="4">IF(O2="A",4,IF(O2="B+",3.5,IF(O2="B",3,IF(O2="C+",2.5,IF(O2="C",2,IF(O2="D+",1.5,IF(O2="D",1,0)))))))</f>
        <v>3</v>
      </c>
      <c r="Q2" s="171" t="str">
        <f t="shared" ref="Q2:Q17" si="5">TEXT(P2,"0.0")</f>
        <v>3.0</v>
      </c>
      <c r="R2" s="194">
        <v>5.2</v>
      </c>
      <c r="S2" s="124">
        <v>6</v>
      </c>
      <c r="T2" s="124"/>
      <c r="U2" s="33">
        <f>ROUND((R2*0.4+S2*0.6),1)</f>
        <v>5.7</v>
      </c>
      <c r="V2" s="34">
        <f>ROUND(MAX((R2*0.4+S2*0.6),(R2*0.4+T2*0.6)),1)</f>
        <v>5.7</v>
      </c>
      <c r="W2" s="233" t="str">
        <f>TEXT(V2,"0.0")</f>
        <v>5.7</v>
      </c>
      <c r="X2" s="35" t="str">
        <f>IF(V2&gt;=8.5,"A",IF(V2&gt;=8,"B+",IF(V2&gt;=7,"B",IF(V2&gt;=6.5,"C+",IF(V2&gt;=5.5,"C",IF(V2&gt;=5,"D+",IF(V2&gt;=4,"D","F")))))))</f>
        <v>C</v>
      </c>
      <c r="Y2" s="36">
        <f t="shared" ref="Y2:Y40" si="6">IF(X2="A",4,IF(X2="B+",3.5,IF(X2="B",3,IF(X2="C+",2.5,IF(X2="C",2,IF(X2="D+",1.5,IF(X2="D",1,0)))))))</f>
        <v>2</v>
      </c>
      <c r="Z2" s="36" t="str">
        <f t="shared" ref="Z2" si="7">TEXT(Y2,"0.0")</f>
        <v>2.0</v>
      </c>
      <c r="AA2" s="32">
        <v>4</v>
      </c>
      <c r="AB2" s="160">
        <v>4</v>
      </c>
      <c r="AC2" s="196">
        <v>6.7</v>
      </c>
      <c r="AD2" s="72">
        <v>6</v>
      </c>
      <c r="AE2" s="72"/>
      <c r="AF2" s="33">
        <f>ROUND((AC2*0.4+AD2*0.6),1)</f>
        <v>6.3</v>
      </c>
      <c r="AG2" s="34">
        <f>ROUND(MAX((AC2*0.4+AD2*0.6),(AC2*0.4+AE2*0.6)),1)</f>
        <v>6.3</v>
      </c>
      <c r="AH2" s="233" t="str">
        <f t="shared" ref="AH2:AH40" si="8">TEXT(AG2,"0.0")</f>
        <v>6.3</v>
      </c>
      <c r="AI2" s="35" t="str">
        <f t="shared" ref="AI2:AI40" si="9">IF(AG2&gt;=8.5,"A",IF(AG2&gt;=8,"B+",IF(AG2&gt;=7,"B",IF(AG2&gt;=6.5,"C+",IF(AG2&gt;=5.5,"C",IF(AG2&gt;=5,"D+",IF(AG2&gt;=4,"D","F")))))))</f>
        <v>C</v>
      </c>
      <c r="AJ2" s="36">
        <f t="shared" ref="AJ2:AJ40" si="10">IF(AI2="A",4,IF(AI2="B+",3.5,IF(AI2="B",3,IF(AI2="C+",2.5,IF(AI2="C",2,IF(AI2="D+",1.5,IF(AI2="D",1,0)))))))</f>
        <v>2</v>
      </c>
      <c r="AK2" s="36" t="str">
        <f t="shared" ref="AK2:AK40" si="11">TEXT(AJ2,"0.0")</f>
        <v>2.0</v>
      </c>
      <c r="AL2" s="32">
        <v>2</v>
      </c>
      <c r="AM2" s="160">
        <v>2</v>
      </c>
      <c r="AN2" s="307">
        <v>7.7</v>
      </c>
      <c r="AO2" s="260">
        <v>6</v>
      </c>
      <c r="AP2" s="260"/>
      <c r="AQ2" s="33">
        <f t="shared" ref="AQ2" si="12">ROUND((AN2*0.4+AO2*0.6),1)</f>
        <v>6.7</v>
      </c>
      <c r="AR2" s="34">
        <f t="shared" ref="AR2" si="13">ROUND(MAX((AN2*0.4+AO2*0.6),(AN2*0.4+AP2*0.6)),1)</f>
        <v>6.7</v>
      </c>
      <c r="AS2" s="233" t="str">
        <f>TEXT(AR2,"0.0")</f>
        <v>6.7</v>
      </c>
      <c r="AT2" s="35" t="str">
        <f t="shared" ref="AT2" si="14">IF(AR2&gt;=8.5,"A",IF(AR2&gt;=8,"B+",IF(AR2&gt;=7,"B",IF(AR2&gt;=6.5,"C+",IF(AR2&gt;=5.5,"C",IF(AR2&gt;=5,"D+",IF(AR2&gt;=4,"D","F")))))))</f>
        <v>C+</v>
      </c>
      <c r="AU2" s="36">
        <f t="shared" ref="AU2" si="15">IF(AT2="A",4,IF(AT2="B+",3.5,IF(AT2="B",3,IF(AT2="C+",2.5,IF(AT2="C",2,IF(AT2="D+",1.5,IF(AT2="D",1,0)))))))</f>
        <v>2.5</v>
      </c>
      <c r="AV2" s="36" t="str">
        <f t="shared" ref="AV2" si="16">TEXT(AU2,"0.0")</f>
        <v>2.5</v>
      </c>
      <c r="AW2" s="32">
        <v>1</v>
      </c>
      <c r="AX2" s="160">
        <v>1</v>
      </c>
      <c r="AY2" s="198">
        <v>8.6999999999999993</v>
      </c>
      <c r="AZ2" s="124">
        <v>8</v>
      </c>
      <c r="BA2" s="124"/>
      <c r="BB2" s="33">
        <f>ROUND((AY2*0.4+AZ2*0.6),1)</f>
        <v>8.3000000000000007</v>
      </c>
      <c r="BC2" s="34">
        <f>ROUND(MAX((AY2*0.4+AZ2*0.6),(AY2*0.4+BA2*0.6)),1)</f>
        <v>8.3000000000000007</v>
      </c>
      <c r="BD2" s="233" t="str">
        <f>TEXT(BC2,"0.0")</f>
        <v>8.3</v>
      </c>
      <c r="BE2" s="35" t="str">
        <f t="shared" ref="BE2:BE40" si="17">IF(BC2&gt;=8.5,"A",IF(BC2&gt;=8,"B+",IF(BC2&gt;=7,"B",IF(BC2&gt;=6.5,"C+",IF(BC2&gt;=5.5,"C",IF(BC2&gt;=5,"D+",IF(BC2&gt;=4,"D","F")))))))</f>
        <v>B+</v>
      </c>
      <c r="BF2" s="36">
        <f t="shared" ref="BF2:BF40" si="18">IF(BE2="A",4,IF(BE2="B+",3.5,IF(BE2="B",3,IF(BE2="C+",2.5,IF(BE2="C",2,IF(BE2="D+",1.5,IF(BE2="D",1,0)))))))</f>
        <v>3.5</v>
      </c>
      <c r="BG2" s="36" t="str">
        <f t="shared" ref="BG2:BG40" si="19">TEXT(BF2,"0.0")</f>
        <v>3.5</v>
      </c>
      <c r="BH2" s="32">
        <v>2</v>
      </c>
      <c r="BI2" s="160">
        <v>2</v>
      </c>
      <c r="BJ2" s="309">
        <v>8.3000000000000007</v>
      </c>
      <c r="BK2" s="109">
        <v>8</v>
      </c>
      <c r="BL2" s="109"/>
      <c r="BM2" s="225">
        <f>ROUND((BJ2*0.4+BK2*0.6),1)</f>
        <v>8.1</v>
      </c>
      <c r="BN2" s="226">
        <f t="shared" ref="BN2:BN40" si="20">ROUND(MAX((BJ2*0.4+BK2*0.6),(BJ2*0.4+BL2*0.6)),1)</f>
        <v>8.1</v>
      </c>
      <c r="BO2" s="342" t="str">
        <f>TEXT(BN2,"0.0")</f>
        <v>8.1</v>
      </c>
      <c r="BP2" s="227" t="str">
        <f t="shared" ref="BP2:BP40" si="21">IF(BN2&gt;=8.5,"A",IF(BN2&gt;=8,"B+",IF(BN2&gt;=7,"B",IF(BN2&gt;=6.5,"C+",IF(BN2&gt;=5.5,"C",IF(BN2&gt;=5,"D+",IF(BN2&gt;=4,"D","F")))))))</f>
        <v>B+</v>
      </c>
      <c r="BQ2" s="226">
        <f t="shared" ref="BQ2:BQ40" si="22">IF(BP2="A",4,IF(BP2="B+",3.5,IF(BP2="B",3,IF(BP2="C+",2.5,IF(BP2="C",2,IF(BP2="D+",1.5,IF(BP2="D",1,0)))))))</f>
        <v>3.5</v>
      </c>
      <c r="BR2" s="226" t="str">
        <f t="shared" ref="BR2:BR40" si="23">TEXT(BQ2,"0.0")</f>
        <v>3.5</v>
      </c>
      <c r="BS2" s="157">
        <v>2</v>
      </c>
      <c r="BT2" s="43">
        <v>2</v>
      </c>
      <c r="BU2" s="191">
        <v>7.4</v>
      </c>
      <c r="BV2" s="278">
        <v>8</v>
      </c>
      <c r="BW2" s="78"/>
      <c r="BX2" s="208">
        <f>ROUND((BU2*0.4+BV2*0.6),1)</f>
        <v>7.8</v>
      </c>
      <c r="BY2" s="209">
        <f>ROUND(MAX((BU2*0.4+BV2*0.6),(BU2*0.4+BW2*0.6)),1)</f>
        <v>7.8</v>
      </c>
      <c r="BZ2" s="330" t="str">
        <f>TEXT(BY2,"0.0")</f>
        <v>7.8</v>
      </c>
      <c r="CA2" s="210" t="str">
        <f t="shared" ref="CA2:CA40" si="24">IF(BY2&gt;=8.5,"A",IF(BY2&gt;=8,"B+",IF(BY2&gt;=7,"B",IF(BY2&gt;=6.5,"C+",IF(BY2&gt;=5.5,"C",IF(BY2&gt;=5,"D+",IF(BY2&gt;=4,"D","F")))))))</f>
        <v>B</v>
      </c>
      <c r="CB2" s="209">
        <f t="shared" ref="CB2:CB40" si="25">IF(CA2="A",4,IF(CA2="B+",3.5,IF(CA2="B",3,IF(CA2="C+",2.5,IF(CA2="C",2,IF(CA2="D+",1.5,IF(CA2="D",1,0)))))))</f>
        <v>3</v>
      </c>
      <c r="CC2" s="209" t="str">
        <f t="shared" ref="CC2:CC40" si="26">TEXT(CB2,"0.0")</f>
        <v>3.0</v>
      </c>
      <c r="CD2" s="211">
        <v>3</v>
      </c>
      <c r="CE2" s="160">
        <v>3</v>
      </c>
      <c r="CF2" s="191">
        <v>7.7</v>
      </c>
      <c r="CG2" s="49">
        <v>8</v>
      </c>
      <c r="CH2" s="331"/>
      <c r="CI2" s="33">
        <f>ROUND((CF2*0.4+CG2*0.6),1)</f>
        <v>7.9</v>
      </c>
      <c r="CJ2" s="34">
        <f>ROUND(MAX((CF2*0.4+CG2*0.6),(CF2*0.4+CH2*0.6)),1)</f>
        <v>7.9</v>
      </c>
      <c r="CK2" s="233" t="str">
        <f>TEXT(CJ2,"0.0")</f>
        <v>7.9</v>
      </c>
      <c r="CL2" s="35" t="str">
        <f t="shared" ref="CL2:CL40" si="27">IF(CJ2&gt;=8.5,"A",IF(CJ2&gt;=8,"B+",IF(CJ2&gt;=7,"B",IF(CJ2&gt;=6.5,"C+",IF(CJ2&gt;=5.5,"C",IF(CJ2&gt;=5,"D+",IF(CJ2&gt;=4,"D","F")))))))</f>
        <v>B</v>
      </c>
      <c r="CM2" s="36">
        <f t="shared" ref="CM2:CM40" si="28">IF(CL2="A",4,IF(CL2="B+",3.5,IF(CL2="B",3,IF(CL2="C+",2.5,IF(CL2="C",2,IF(CL2="D+",1.5,IF(CL2="D",1,0)))))))</f>
        <v>3</v>
      </c>
      <c r="CN2" s="36" t="str">
        <f t="shared" ref="CN2:CN40" si="29">TEXT(CM2,"0.0")</f>
        <v>3.0</v>
      </c>
      <c r="CO2" s="32">
        <v>2</v>
      </c>
      <c r="CP2" s="160">
        <v>2</v>
      </c>
      <c r="CQ2" s="151">
        <f>AA2+AL2+AW2+BH2+BS2+CD2+CO2</f>
        <v>16</v>
      </c>
      <c r="CR2" s="82">
        <f>(Y2*AA2+AJ2*AL2+AU2*AW2+BF2*BH2+BQ2*BS2+CB2*CD2+CM2*CO2)/CQ2</f>
        <v>2.71875</v>
      </c>
      <c r="CS2" s="83" t="str">
        <f>TEXT(CR2,"0.00")</f>
        <v>2.72</v>
      </c>
      <c r="CT2" s="125" t="str">
        <f>IF(AND(CR2&lt;0.8),"Cảnh báo KQHT","Lên lớp")</f>
        <v>Lên lớp</v>
      </c>
      <c r="CU2" s="126">
        <f>AB2+AM2+AX2+BI2+BT2+CE2+CP2</f>
        <v>16</v>
      </c>
      <c r="CV2" s="127">
        <f xml:space="preserve"> (AB2*Y2+AJ2*AM2+AU2*AX2+BF2*BI2+BT2*BQ2+CE2*CB2+CP2*CM2)/CU2</f>
        <v>2.71875</v>
      </c>
      <c r="CW2" s="125" t="str">
        <f>IF(AND(CV2&lt;1.2),"Cảnh báo KQHT","Lên lớp")</f>
        <v>Lên lớp</v>
      </c>
      <c r="CX2" s="512"/>
      <c r="CY2" s="551">
        <v>6.6</v>
      </c>
      <c r="CZ2" s="552">
        <v>6</v>
      </c>
      <c r="DA2" s="595"/>
      <c r="DB2" s="33">
        <f>ROUND((CY2*0.4+CZ2*0.6),1)</f>
        <v>6.2</v>
      </c>
      <c r="DC2" s="34">
        <f>ROUND(MAX((CY2*0.4+CZ2*0.6),(CY2*0.4+DA2*0.6)),1)</f>
        <v>6.2</v>
      </c>
      <c r="DD2" s="233" t="str">
        <f>TEXT(DC2,"0.0")</f>
        <v>6.2</v>
      </c>
      <c r="DE2" s="35" t="str">
        <f t="shared" ref="DE2:DE40" si="30">IF(DC2&gt;=8.5,"A",IF(DC2&gt;=8,"B+",IF(DC2&gt;=7,"B",IF(DC2&gt;=6.5,"C+",IF(DC2&gt;=5.5,"C",IF(DC2&gt;=5,"D+",IF(DC2&gt;=4,"D","F")))))))</f>
        <v>C</v>
      </c>
      <c r="DF2" s="36">
        <f t="shared" ref="DF2:DF40" si="31">IF(DE2="A",4,IF(DE2="B+",3.5,IF(DE2="B",3,IF(DE2="C+",2.5,IF(DE2="C",2,IF(DE2="D+",1.5,IF(DE2="D",1,0)))))))</f>
        <v>2</v>
      </c>
      <c r="DG2" s="36" t="str">
        <f t="shared" ref="DG2:DG40" si="32">TEXT(DF2,"0.0")</f>
        <v>2.0</v>
      </c>
      <c r="DH2" s="32">
        <v>2</v>
      </c>
      <c r="DI2" s="160">
        <v>2</v>
      </c>
      <c r="DJ2" s="510">
        <v>7</v>
      </c>
      <c r="DK2" s="511">
        <v>7</v>
      </c>
      <c r="DL2" s="511"/>
      <c r="DM2" s="33">
        <f>ROUND((DJ2*0.4+DK2*0.6),1)</f>
        <v>7</v>
      </c>
      <c r="DN2" s="34">
        <f t="shared" ref="DN2:DN40" si="33">ROUND(MAX((DJ2*0.4+DK2*0.6),(DJ2*0.4+DL2*0.6)),1)</f>
        <v>7</v>
      </c>
      <c r="DO2" s="233" t="str">
        <f>TEXT(DN2,"0.0")</f>
        <v>7.0</v>
      </c>
      <c r="DP2" s="35" t="str">
        <f t="shared" ref="DP2:DP40" si="34">IF(DN2&gt;=8.5,"A",IF(DN2&gt;=8,"B+",IF(DN2&gt;=7,"B",IF(DN2&gt;=6.5,"C+",IF(DN2&gt;=5.5,"C",IF(DN2&gt;=5,"D+",IF(DN2&gt;=4,"D","F")))))))</f>
        <v>B</v>
      </c>
      <c r="DQ2" s="36">
        <f t="shared" ref="DQ2:DQ40" si="35">IF(DP2="A",4,IF(DP2="B+",3.5,IF(DP2="B",3,IF(DP2="C+",2.5,IF(DP2="C",2,IF(DP2="D+",1.5,IF(DP2="D",1,0)))))))</f>
        <v>3</v>
      </c>
      <c r="DR2" s="36" t="str">
        <f t="shared" ref="DR2:DR40" si="36">TEXT(DQ2,"0.0")</f>
        <v>3.0</v>
      </c>
      <c r="DS2" s="32">
        <v>2</v>
      </c>
      <c r="DT2" s="160">
        <v>2</v>
      </c>
      <c r="DU2" s="514">
        <v>6.7</v>
      </c>
      <c r="DV2" s="75">
        <v>6</v>
      </c>
      <c r="DW2" s="76"/>
      <c r="DX2" s="33">
        <f>ROUND((DU2*0.4+DV2*0.6),1)</f>
        <v>6.3</v>
      </c>
      <c r="DY2" s="34">
        <f>ROUND(MAX((DU2*0.4+DV2*0.6),(DU2*0.4+DW2*0.6)),1)</f>
        <v>6.3</v>
      </c>
      <c r="DZ2" s="233" t="str">
        <f>TEXT(DY2,"0.0")</f>
        <v>6.3</v>
      </c>
      <c r="EA2" s="35" t="str">
        <f>IF(DY2&gt;=8.5,"A",IF(DY2&gt;=8,"B+",IF(DY2&gt;=7,"B",IF(DY2&gt;=6.5,"C+",IF(DY2&gt;=5.5,"C",IF(DY2&gt;=5,"D+",IF(DY2&gt;=4,"D","F")))))))</f>
        <v>C</v>
      </c>
      <c r="EB2" s="36">
        <f>IF(EA2="A",4,IF(EA2="B+",3.5,IF(EA2="B",3,IF(EA2="C+",2.5,IF(EA2="C",2,IF(EA2="D+",1.5,IF(EA2="D",1,0)))))))</f>
        <v>2</v>
      </c>
      <c r="EC2" s="36" t="str">
        <f>TEXT(EB2,"0.0")</f>
        <v>2.0</v>
      </c>
      <c r="ED2" s="32">
        <v>2</v>
      </c>
      <c r="EE2" s="160">
        <v>2</v>
      </c>
      <c r="EF2" s="409">
        <v>6.2</v>
      </c>
      <c r="EG2" s="66">
        <v>7</v>
      </c>
      <c r="EH2" s="50"/>
      <c r="EI2" s="33">
        <f>ROUND((EF2*0.4+EG2*0.6),1)</f>
        <v>6.7</v>
      </c>
      <c r="EJ2" s="34">
        <f>ROUND(MAX((EF2*0.4+EG2*0.6),(EF2*0.4+EH2*0.6)),1)</f>
        <v>6.7</v>
      </c>
      <c r="EK2" s="233" t="str">
        <f>TEXT(EJ2,"0.0")</f>
        <v>6.7</v>
      </c>
      <c r="EL2" s="35" t="str">
        <f>IF(EJ2&gt;=8.5,"A",IF(EJ2&gt;=8,"B+",IF(EJ2&gt;=7,"B",IF(EJ2&gt;=6.5,"C+",IF(EJ2&gt;=5.5,"C",IF(EJ2&gt;=5,"D+",IF(EJ2&gt;=4,"D","F")))))))</f>
        <v>C+</v>
      </c>
      <c r="EM2" s="36">
        <f>IF(EL2="A",4,IF(EL2="B+",3.5,IF(EL2="B",3,IF(EL2="C+",2.5,IF(EL2="C",2,IF(EL2="D+",1.5,IF(EL2="D",1,0)))))))</f>
        <v>2.5</v>
      </c>
      <c r="EN2" s="36" t="str">
        <f>TEXT(EM2,"0.0")</f>
        <v>2.5</v>
      </c>
      <c r="EO2" s="32">
        <v>2</v>
      </c>
      <c r="EP2" s="160">
        <v>2</v>
      </c>
      <c r="EQ2" s="174">
        <v>6</v>
      </c>
      <c r="ER2" s="49">
        <v>7</v>
      </c>
      <c r="ES2" s="78"/>
      <c r="ET2" s="33">
        <f>ROUND((EQ2*0.4+ER2*0.6),1)</f>
        <v>6.6</v>
      </c>
      <c r="EU2" s="34">
        <f>ROUND(MAX((EQ2*0.4+ER2*0.6),(EQ2*0.4+ES2*0.6)),1)</f>
        <v>6.6</v>
      </c>
      <c r="EV2" s="233" t="str">
        <f>TEXT(EU2,"0.0")</f>
        <v>6.6</v>
      </c>
      <c r="EW2" s="35" t="str">
        <f t="shared" ref="EW2:EW40" si="37">IF(EU2&gt;=8.5,"A",IF(EU2&gt;=8,"B+",IF(EU2&gt;=7,"B",IF(EU2&gt;=6.5,"C+",IF(EU2&gt;=5.5,"C",IF(EU2&gt;=5,"D+",IF(EU2&gt;=4,"D","F")))))))</f>
        <v>C+</v>
      </c>
      <c r="EX2" s="36">
        <f t="shared" ref="EX2:EX40" si="38">IF(EW2="A",4,IF(EW2="B+",3.5,IF(EW2="B",3,IF(EW2="C+",2.5,IF(EW2="C",2,IF(EW2="D+",1.5,IF(EW2="D",1,0)))))))</f>
        <v>2.5</v>
      </c>
      <c r="EY2" s="36" t="str">
        <f t="shared" ref="EY2:EY40" si="39">TEXT(EX2,"0.0")</f>
        <v>2.5</v>
      </c>
      <c r="EZ2" s="32">
        <v>2</v>
      </c>
      <c r="FA2" s="160">
        <v>2</v>
      </c>
      <c r="FB2" s="174">
        <v>6.7</v>
      </c>
      <c r="FC2" s="49">
        <v>8</v>
      </c>
      <c r="FD2" s="78"/>
      <c r="FE2" s="33">
        <f>ROUND((FB2*0.4+FC2*0.6),1)</f>
        <v>7.5</v>
      </c>
      <c r="FF2" s="34">
        <f>ROUND(MAX((FB2*0.4+FC2*0.6),(FB2*0.4+FD2*0.6)),1)</f>
        <v>7.5</v>
      </c>
      <c r="FG2" s="233" t="str">
        <f>TEXT(FF2,"0.0")</f>
        <v>7.5</v>
      </c>
      <c r="FH2" s="35" t="str">
        <f t="shared" ref="FH2:FH40" si="40">IF(FF2&gt;=8.5,"A",IF(FF2&gt;=8,"B+",IF(FF2&gt;=7,"B",IF(FF2&gt;=6.5,"C+",IF(FF2&gt;=5.5,"C",IF(FF2&gt;=5,"D+",IF(FF2&gt;=4,"D","F")))))))</f>
        <v>B</v>
      </c>
      <c r="FI2" s="36">
        <f t="shared" ref="FI2:FI40" si="41">IF(FH2="A",4,IF(FH2="B+",3.5,IF(FH2="B",3,IF(FH2="C+",2.5,IF(FH2="C",2,IF(FH2="D+",1.5,IF(FH2="D",1,0)))))))</f>
        <v>3</v>
      </c>
      <c r="FJ2" s="36" t="str">
        <f t="shared" ref="FJ2:FJ40" si="42">TEXT(FI2,"0.0")</f>
        <v>3.0</v>
      </c>
      <c r="FK2" s="32">
        <v>2</v>
      </c>
      <c r="FL2" s="160">
        <v>2</v>
      </c>
      <c r="FM2" s="510">
        <v>6.7</v>
      </c>
      <c r="FN2" s="511">
        <v>6</v>
      </c>
      <c r="FO2" s="511"/>
      <c r="FP2" s="33">
        <f>ROUND((FM2*0.4+FN2*0.6),1)</f>
        <v>6.3</v>
      </c>
      <c r="FQ2" s="34">
        <f>ROUND(MAX((FM2*0.4+FN2*0.6),(FM2*0.4+FO2*0.6)),1)</f>
        <v>6.3</v>
      </c>
      <c r="FR2" s="233" t="str">
        <f>TEXT(FQ2,"0.0")</f>
        <v>6.3</v>
      </c>
      <c r="FS2" s="35" t="str">
        <f t="shared" ref="FS2:FS40" si="43">IF(FQ2&gt;=8.5,"A",IF(FQ2&gt;=8,"B+",IF(FQ2&gt;=7,"B",IF(FQ2&gt;=6.5,"C+",IF(FQ2&gt;=5.5,"C",IF(FQ2&gt;=5,"D+",IF(FQ2&gt;=4,"D","F")))))))</f>
        <v>C</v>
      </c>
      <c r="FT2" s="36">
        <f t="shared" ref="FT2:FT40" si="44">IF(FS2="A",4,IF(FS2="B+",3.5,IF(FS2="B",3,IF(FS2="C+",2.5,IF(FS2="C",2,IF(FS2="D+",1.5,IF(FS2="D",1,0)))))))</f>
        <v>2</v>
      </c>
      <c r="FU2" s="36" t="str">
        <f t="shared" ref="FU2:FU40" si="45">TEXT(FT2,"0.0")</f>
        <v>2.0</v>
      </c>
      <c r="FV2" s="32">
        <v>2</v>
      </c>
      <c r="FW2" s="160">
        <v>2</v>
      </c>
      <c r="FX2" s="174">
        <v>6.8</v>
      </c>
      <c r="FY2" s="49">
        <v>7</v>
      </c>
      <c r="FZ2" s="78"/>
      <c r="GA2" s="33">
        <f>ROUND((FX2*0.4+FY2*0.6),1)</f>
        <v>6.9</v>
      </c>
      <c r="GB2" s="34">
        <f>ROUND(MAX((FX2*0.4+FY2*0.6),(FX2*0.4+FZ2*0.6)),1)</f>
        <v>6.9</v>
      </c>
      <c r="GC2" s="233" t="str">
        <f>TEXT(GB2,"0.0")</f>
        <v>6.9</v>
      </c>
      <c r="GD2" s="35" t="str">
        <f t="shared" ref="GD2:GD40" si="46">IF(GB2&gt;=8.5,"A",IF(GB2&gt;=8,"B+",IF(GB2&gt;=7,"B",IF(GB2&gt;=6.5,"C+",IF(GB2&gt;=5.5,"C",IF(GB2&gt;=5,"D+",IF(GB2&gt;=4,"D","F")))))))</f>
        <v>C+</v>
      </c>
      <c r="GE2" s="36">
        <f t="shared" ref="GE2:GE40" si="47">IF(GD2="A",4,IF(GD2="B+",3.5,IF(GD2="B",3,IF(GD2="C+",2.5,IF(GD2="C",2,IF(GD2="D+",1.5,IF(GD2="D",1,0)))))))</f>
        <v>2.5</v>
      </c>
      <c r="GF2" s="36" t="str">
        <f t="shared" ref="GF2:GF40" si="48">TEXT(GE2,"0.0")</f>
        <v>2.5</v>
      </c>
      <c r="GG2" s="32">
        <v>3</v>
      </c>
      <c r="GH2" s="160">
        <v>3</v>
      </c>
      <c r="GI2" s="409">
        <v>6.8</v>
      </c>
      <c r="GJ2" s="66">
        <v>9</v>
      </c>
      <c r="GK2" s="50"/>
      <c r="GL2" s="33">
        <f>ROUND((GI2*0.4+GJ2*0.6),1)</f>
        <v>8.1</v>
      </c>
      <c r="GM2" s="34">
        <f>ROUND(MAX((GI2*0.4+GJ2*0.6),(GI2*0.4+GK2*0.6)),1)</f>
        <v>8.1</v>
      </c>
      <c r="GN2" s="233" t="str">
        <f>TEXT(GM2,"0.0")</f>
        <v>8.1</v>
      </c>
      <c r="GO2" s="35" t="str">
        <f>IF(GM2&gt;=8.5,"A",IF(GM2&gt;=8,"B+",IF(GM2&gt;=7,"B",IF(GM2&gt;=6.5,"C+",IF(GM2&gt;=5.5,"C",IF(GM2&gt;=5,"D+",IF(GM2&gt;=4,"D","F")))))))</f>
        <v>B+</v>
      </c>
      <c r="GP2" s="36">
        <f>IF(GO2="A",4,IF(GO2="B+",3.5,IF(GO2="B",3,IF(GO2="C+",2.5,IF(GO2="C",2,IF(GO2="D+",1.5,IF(GO2="D",1,0)))))))</f>
        <v>3.5</v>
      </c>
      <c r="GQ2" s="36" t="str">
        <f>TEXT(GP2,"0.0")</f>
        <v>3.5</v>
      </c>
      <c r="GR2" s="32">
        <v>2</v>
      </c>
      <c r="GS2" s="160">
        <v>2</v>
      </c>
      <c r="GT2" s="694">
        <f>GR2+GG2+FV2+FK2+EZ2+EO2+ED2+DS2+DH2</f>
        <v>19</v>
      </c>
      <c r="GU2" s="695">
        <f>(GR2*GP2+GG2*GE2+FV2*FT2+FK2*FI2+EZ2*EX2+EO2*EM2+ED2*EB2+DS2*DQ2+DH2*DF2)/GT2</f>
        <v>2.5526315789473686</v>
      </c>
      <c r="GV2" s="696" t="str">
        <f>TEXT(GU2,"0.00")</f>
        <v>2.55</v>
      </c>
      <c r="GW2" s="697" t="str">
        <f>IF(AND(GU2&lt;1),"Cảnh báo KQHT","Lên lớp")</f>
        <v>Lên lớp</v>
      </c>
      <c r="GX2" s="698">
        <f>CQ2+GT2</f>
        <v>35</v>
      </c>
      <c r="GY2" s="695">
        <f>(CQ2*CR2+GT2*GU2)/GX2</f>
        <v>2.6285714285714286</v>
      </c>
      <c r="GZ2" s="696" t="str">
        <f>TEXT(GY2,"0.00")</f>
        <v>2.63</v>
      </c>
      <c r="HA2" s="699">
        <f>GS2+GH2+FW2+FL2+FA2+EP2+EE2+DT2+DI2+CP2+CE2+BT2+BI2+AX2+AM2+AB2</f>
        <v>35</v>
      </c>
      <c r="HB2" s="700">
        <f>(GS2*GM2+GH2*GB2+FW2*FQ2+FL2*FF2+FA2*EU2+EP2*EJ2+EE2*DY2+DT2*DN2+DI2*DC2+CP2*CJ2+CE2*BY2+BT2*BN2+BI2*BC2+AX2*AR2+AM2*AG2+AB2*V2)/HA2</f>
        <v>6.9771428571428569</v>
      </c>
      <c r="HC2" s="701">
        <f>(GS2*GP2+GH2*GE2+FW2*FT2+FL2*FI2+FA2*EX2+EP2*EM2+EE2*EB2+DT2*DQ2+DI2*DF2+CP2*CM2+CE2*CB2+BT2*BQ2+BI2*BF2+AX2*AU2+AM2*AJ2+AB2*Y2)/HA2</f>
        <v>2.6285714285714286</v>
      </c>
      <c r="HD2" s="738" t="str">
        <f>IF(AND(HC2&lt;1.2),"Cảnh báo KQHT","Lên lớp")</f>
        <v>Lên lớp</v>
      </c>
      <c r="HE2" s="813"/>
      <c r="HF2" s="849">
        <v>8.6999999999999993</v>
      </c>
      <c r="HG2" s="750">
        <v>6</v>
      </c>
      <c r="HH2" s="751"/>
      <c r="HI2" s="715">
        <f>ROUND((HF2*0.4+HG2*0.6),1)</f>
        <v>7.1</v>
      </c>
      <c r="HJ2" s="716">
        <f>ROUND(MAX((HF2*0.4+HG2*0.6),(HF2*0.4+HH2*0.6)),1)</f>
        <v>7.1</v>
      </c>
      <c r="HK2" s="752" t="str">
        <f>TEXT(HJ2,"0.0")</f>
        <v>7.1</v>
      </c>
      <c r="HL2" s="718" t="str">
        <f t="shared" ref="HL2" si="49">IF(HJ2&gt;=8.5,"A",IF(HJ2&gt;=8,"B+",IF(HJ2&gt;=7,"B",IF(HJ2&gt;=6.5,"C+",IF(HJ2&gt;=5.5,"C",IF(HJ2&gt;=5,"D+",IF(HJ2&gt;=4,"D","F")))))))</f>
        <v>B</v>
      </c>
      <c r="HM2" s="719">
        <f t="shared" ref="HM2" si="50">IF(HL2="A",4,IF(HL2="B+",3.5,IF(HL2="B",3,IF(HL2="C+",2.5,IF(HL2="C",2,IF(HL2="D+",1.5,IF(HL2="D",1,0)))))))</f>
        <v>3</v>
      </c>
      <c r="HN2" s="719" t="str">
        <f t="shared" ref="HN2" si="51">TEXT(HM2,"0.0")</f>
        <v>3.0</v>
      </c>
      <c r="HO2" s="720">
        <v>2</v>
      </c>
      <c r="HP2" s="721">
        <v>2</v>
      </c>
      <c r="HQ2" s="749">
        <v>7.1</v>
      </c>
      <c r="HR2" s="750">
        <v>8</v>
      </c>
      <c r="HS2" s="714"/>
      <c r="HT2" s="715">
        <f>ROUND((HQ2*0.4+HR2*0.6),1)</f>
        <v>7.6</v>
      </c>
      <c r="HU2" s="716">
        <f>ROUND(MAX((HQ2*0.4+HR2*0.6),(HQ2*0.4+HS2*0.6)),1)</f>
        <v>7.6</v>
      </c>
      <c r="HV2" s="752" t="str">
        <f>TEXT(HU2,"0.0")</f>
        <v>7.6</v>
      </c>
      <c r="HW2" s="718" t="str">
        <f t="shared" ref="HW2" si="52">IF(HU2&gt;=8.5,"A",IF(HU2&gt;=8,"B+",IF(HU2&gt;=7,"B",IF(HU2&gt;=6.5,"C+",IF(HU2&gt;=5.5,"C",IF(HU2&gt;=5,"D+",IF(HU2&gt;=4,"D","F")))))))</f>
        <v>B</v>
      </c>
      <c r="HX2" s="719">
        <f t="shared" ref="HX2" si="53">IF(HW2="A",4,IF(HW2="B+",3.5,IF(HW2="B",3,IF(HW2="C+",2.5,IF(HW2="C",2,IF(HW2="D+",1.5,IF(HW2="D",1,0)))))))</f>
        <v>3</v>
      </c>
      <c r="HY2" s="719" t="str">
        <f t="shared" ref="HY2" si="54">TEXT(HX2,"0.0")</f>
        <v>3.0</v>
      </c>
      <c r="HZ2" s="720">
        <v>3</v>
      </c>
      <c r="IA2" s="721">
        <v>3</v>
      </c>
      <c r="IB2" s="818">
        <v>8.6999999999999993</v>
      </c>
      <c r="IC2" s="821">
        <v>6</v>
      </c>
      <c r="ID2" s="714"/>
      <c r="IE2" s="33">
        <f>ROUND((IB2*0.4+IC2*0.6),1)</f>
        <v>7.1</v>
      </c>
      <c r="IF2" s="34">
        <f>ROUND(MAX((IB2*0.4+IC2*0.6),(IB2*0.4+ID2*0.6)),1)</f>
        <v>7.1</v>
      </c>
      <c r="IG2" s="233" t="str">
        <f>TEXT(IF2,"0.0")</f>
        <v>7.1</v>
      </c>
      <c r="IH2" s="35" t="str">
        <f t="shared" ref="IH2" si="55">IF(IF2&gt;=8.5,"A",IF(IF2&gt;=8,"B+",IF(IF2&gt;=7,"B",IF(IF2&gt;=6.5,"C+",IF(IF2&gt;=5.5,"C",IF(IF2&gt;=5,"D+",IF(IF2&gt;=4,"D","F")))))))</f>
        <v>B</v>
      </c>
      <c r="II2" s="36">
        <f t="shared" ref="II2" si="56">IF(IH2="A",4,IF(IH2="B+",3.5,IF(IH2="B",3,IF(IH2="C+",2.5,IF(IH2="C",2,IF(IH2="D+",1.5,IF(IH2="D",1,0)))))))</f>
        <v>3</v>
      </c>
      <c r="IJ2" s="36" t="str">
        <f t="shared" ref="IJ2" si="57">TEXT(II2,"0.0")</f>
        <v>3.0</v>
      </c>
      <c r="IK2" s="32">
        <v>2</v>
      </c>
      <c r="IL2" s="160">
        <v>2</v>
      </c>
      <c r="IM2" s="921">
        <v>6.6</v>
      </c>
      <c r="IN2" s="825">
        <v>4</v>
      </c>
      <c r="IO2" s="755"/>
      <c r="IP2" s="33">
        <f>ROUND((IM2*0.4+IN2*0.6),1)</f>
        <v>5</v>
      </c>
      <c r="IQ2" s="34">
        <f>ROUND(MAX((IM2*0.4+IN2*0.6),(IM2*0.4+IO2*0.6)),1)</f>
        <v>5</v>
      </c>
      <c r="IR2" s="233" t="str">
        <f>TEXT(IQ2,"0.0")</f>
        <v>5.0</v>
      </c>
      <c r="IS2" s="35" t="str">
        <f>IF(IQ2&gt;=8.5,"A",IF(IQ2&gt;=8,"B+",IF(IQ2&gt;=7,"B",IF(IQ2&gt;=6.5,"C+",IF(IQ2&gt;=5.5,"C",IF(IQ2&gt;=5,"D+",IF(IQ2&gt;=4,"D","F")))))))</f>
        <v>D+</v>
      </c>
      <c r="IT2" s="36">
        <f>IF(IS2="A",4,IF(IS2="B+",3.5,IF(IS2="B",3,IF(IS2="C+",2.5,IF(IS2="C",2,IF(IS2="D+",1.5,IF(IS2="D",1,0)))))))</f>
        <v>1.5</v>
      </c>
      <c r="IU2" s="36" t="str">
        <f>TEXT(IT2,"0.0")</f>
        <v>1.5</v>
      </c>
      <c r="IV2" s="32">
        <v>3</v>
      </c>
      <c r="IW2" s="160">
        <v>3</v>
      </c>
      <c r="IX2" s="1032">
        <v>7</v>
      </c>
      <c r="IY2" s="1068">
        <v>7</v>
      </c>
      <c r="IZ2" s="1033"/>
      <c r="JA2" s="827">
        <f>ROUND((IX2*0.4+IY2*0.6),1)</f>
        <v>7</v>
      </c>
      <c r="JB2" s="839">
        <f>ROUND(MAX((IX2*0.4+IY2*0.6),(IX2*0.4+IZ2*0.6)),1)</f>
        <v>7</v>
      </c>
      <c r="JC2" s="840" t="str">
        <f>TEXT(JB2,"0.0")</f>
        <v>7.0</v>
      </c>
      <c r="JD2" s="841" t="str">
        <f>IF(JB2&gt;=8.5,"A",IF(JB2&gt;=8,"B+",IF(JB2&gt;=7,"B",IF(JB2&gt;=6.5,"C+",IF(JB2&gt;=5.5,"C",IF(JB2&gt;=5,"D+",IF(JB2&gt;=4,"D","F")))))))</f>
        <v>B</v>
      </c>
      <c r="JE2" s="842">
        <f>IF(JD2="A",4,IF(JD2="B+",3.5,IF(JD2="B",3,IF(JD2="C+",2.5,IF(JD2="C",2,IF(JD2="D+",1.5,IF(JD2="D",1,0)))))))</f>
        <v>3</v>
      </c>
      <c r="JF2" s="842" t="str">
        <f>TEXT(JE2,"0.0")</f>
        <v>3.0</v>
      </c>
      <c r="JG2" s="846">
        <v>5</v>
      </c>
      <c r="JH2" s="844">
        <v>5</v>
      </c>
      <c r="JI2" s="742">
        <f>HO2+HZ2+IK2+IV2+JG2</f>
        <v>15</v>
      </c>
      <c r="JJ2" s="734">
        <f>(HM2*HO2+HX2*HZ2+II2*IK2+IT2*IV2+JE2*JG2)/JI2</f>
        <v>2.7</v>
      </c>
      <c r="JK2" s="735" t="str">
        <f>TEXT(JJ2,"0.00")</f>
        <v>2.70</v>
      </c>
      <c r="JL2" s="756"/>
    </row>
    <row r="3" spans="1:273" ht="18.75" x14ac:dyDescent="0.3">
      <c r="A3" s="5">
        <v>2</v>
      </c>
      <c r="B3" s="306" t="s">
        <v>531</v>
      </c>
      <c r="C3" s="299" t="s">
        <v>494</v>
      </c>
      <c r="D3" s="300" t="s">
        <v>532</v>
      </c>
      <c r="E3" s="301" t="s">
        <v>164</v>
      </c>
      <c r="F3" s="244"/>
      <c r="G3" s="275" t="s">
        <v>564</v>
      </c>
      <c r="H3" s="276" t="s">
        <v>169</v>
      </c>
      <c r="I3" s="276" t="s">
        <v>395</v>
      </c>
      <c r="J3" s="788">
        <v>5.3</v>
      </c>
      <c r="K3" s="1096" t="str">
        <f t="shared" si="0"/>
        <v>D+</v>
      </c>
      <c r="L3" s="1097">
        <f t="shared" si="1"/>
        <v>1.5</v>
      </c>
      <c r="M3" s="1099" t="str">
        <f t="shared" si="2"/>
        <v>1.5</v>
      </c>
      <c r="N3" s="665">
        <v>7</v>
      </c>
      <c r="O3" s="1" t="str">
        <f t="shared" si="3"/>
        <v>B</v>
      </c>
      <c r="P3" s="2">
        <f t="shared" si="4"/>
        <v>3</v>
      </c>
      <c r="Q3" s="172" t="str">
        <f t="shared" si="5"/>
        <v>3.0</v>
      </c>
      <c r="R3" s="195">
        <v>7.3</v>
      </c>
      <c r="S3" s="68">
        <v>9</v>
      </c>
      <c r="T3" s="68"/>
      <c r="U3" s="28">
        <f t="shared" ref="U3:U40" si="58">ROUND((R3*0.4+S3*0.6),1)</f>
        <v>8.3000000000000007</v>
      </c>
      <c r="V3" s="29">
        <f t="shared" ref="V3:V40" si="59">ROUND(MAX((R3*0.4+S3*0.6),(R3*0.4+T3*0.6)),1)</f>
        <v>8.3000000000000007</v>
      </c>
      <c r="W3" s="325" t="str">
        <f t="shared" ref="W3:W40" si="60">TEXT(V3,"0.0")</f>
        <v>8.3</v>
      </c>
      <c r="X3" s="30" t="str">
        <f t="shared" ref="X3:X40" si="61">IF(V3&gt;=8.5,"A",IF(V3&gt;=8,"B+",IF(V3&gt;=7,"B",IF(V3&gt;=6.5,"C+",IF(V3&gt;=5.5,"C",IF(V3&gt;=5,"D+",IF(V3&gt;=4,"D","F")))))))</f>
        <v>B+</v>
      </c>
      <c r="Y3" s="31">
        <f t="shared" si="6"/>
        <v>3.5</v>
      </c>
      <c r="Z3" s="31" t="str">
        <f t="shared" ref="Z3:Z33" si="62">TEXT(Y3,"0.0")</f>
        <v>3.5</v>
      </c>
      <c r="AA3" s="42">
        <v>4</v>
      </c>
      <c r="AB3" s="43">
        <v>4</v>
      </c>
      <c r="AC3" s="177">
        <v>7</v>
      </c>
      <c r="AD3" s="65">
        <v>7</v>
      </c>
      <c r="AE3" s="65"/>
      <c r="AF3" s="28">
        <f t="shared" ref="AF3:AF40" si="63">ROUND((AC3*0.4+AD3*0.6),1)</f>
        <v>7</v>
      </c>
      <c r="AG3" s="29">
        <f t="shared" ref="AG3:AG40" si="64">ROUND(MAX((AC3*0.4+AD3*0.6),(AC3*0.4+AE3*0.6)),1)</f>
        <v>7</v>
      </c>
      <c r="AH3" s="325" t="str">
        <f t="shared" si="8"/>
        <v>7.0</v>
      </c>
      <c r="AI3" s="30" t="str">
        <f t="shared" si="9"/>
        <v>B</v>
      </c>
      <c r="AJ3" s="31">
        <f t="shared" si="10"/>
        <v>3</v>
      </c>
      <c r="AK3" s="31" t="str">
        <f t="shared" si="11"/>
        <v>3.0</v>
      </c>
      <c r="AL3" s="42">
        <v>2</v>
      </c>
      <c r="AM3" s="43">
        <v>2</v>
      </c>
      <c r="AN3" s="181">
        <v>7</v>
      </c>
      <c r="AO3" s="45">
        <v>6</v>
      </c>
      <c r="AP3" s="45"/>
      <c r="AQ3" s="28">
        <f t="shared" ref="AQ3:AQ33" si="65">ROUND((AN3*0.4+AO3*0.6),1)</f>
        <v>6.4</v>
      </c>
      <c r="AR3" s="29">
        <f t="shared" ref="AR3:AR33" si="66">ROUND(MAX((AN3*0.4+AO3*0.6),(AN3*0.4+AP3*0.6)),1)</f>
        <v>6.4</v>
      </c>
      <c r="AS3" s="325" t="str">
        <f t="shared" ref="AS3:AS33" si="67">TEXT(AR3,"0.0")</f>
        <v>6.4</v>
      </c>
      <c r="AT3" s="30" t="str">
        <f t="shared" ref="AT3:AT33" si="68">IF(AR3&gt;=8.5,"A",IF(AR3&gt;=8,"B+",IF(AR3&gt;=7,"B",IF(AR3&gt;=6.5,"C+",IF(AR3&gt;=5.5,"C",IF(AR3&gt;=5,"D+",IF(AR3&gt;=4,"D","F")))))))</f>
        <v>C</v>
      </c>
      <c r="AU3" s="31">
        <f t="shared" ref="AU3:AU33" si="69">IF(AT3="A",4,IF(AT3="B+",3.5,IF(AT3="B",3,IF(AT3="C+",2.5,IF(AT3="C",2,IF(AT3="D+",1.5,IF(AT3="D",1,0)))))))</f>
        <v>2</v>
      </c>
      <c r="AV3" s="31" t="str">
        <f t="shared" ref="AV3:AV33" si="70">TEXT(AU3,"0.0")</f>
        <v>2.0</v>
      </c>
      <c r="AW3" s="42">
        <v>1</v>
      </c>
      <c r="AX3" s="43">
        <v>1</v>
      </c>
      <c r="AY3" s="188">
        <v>8.6999999999999993</v>
      </c>
      <c r="AZ3" s="68">
        <v>9</v>
      </c>
      <c r="BA3" s="68"/>
      <c r="BB3" s="28">
        <f t="shared" ref="BB3:BB40" si="71">ROUND((AY3*0.4+AZ3*0.6),1)</f>
        <v>8.9</v>
      </c>
      <c r="BC3" s="29">
        <f t="shared" ref="BC3:BC40" si="72">ROUND(MAX((AY3*0.4+AZ3*0.6),(AY3*0.4+BA3*0.6)),1)</f>
        <v>8.9</v>
      </c>
      <c r="BD3" s="325" t="str">
        <f t="shared" ref="BD3:BD40" si="73">TEXT(BC3,"0.0")</f>
        <v>8.9</v>
      </c>
      <c r="BE3" s="30" t="str">
        <f t="shared" si="17"/>
        <v>A</v>
      </c>
      <c r="BF3" s="31">
        <f t="shared" si="18"/>
        <v>4</v>
      </c>
      <c r="BG3" s="31" t="str">
        <f t="shared" si="19"/>
        <v>4.0</v>
      </c>
      <c r="BH3" s="42">
        <v>2</v>
      </c>
      <c r="BI3" s="43">
        <v>2</v>
      </c>
      <c r="BJ3" s="309">
        <v>7.7</v>
      </c>
      <c r="BK3" s="109">
        <v>9</v>
      </c>
      <c r="BL3" s="414"/>
      <c r="BM3" s="225">
        <f t="shared" ref="BM3:BM40" si="74">ROUND((BJ3*0.4+BK3*0.6),1)</f>
        <v>8.5</v>
      </c>
      <c r="BN3" s="226">
        <f t="shared" si="20"/>
        <v>8.5</v>
      </c>
      <c r="BO3" s="342" t="str">
        <f t="shared" ref="BO3:BO40" si="75">TEXT(BN3,"0.0")</f>
        <v>8.5</v>
      </c>
      <c r="BP3" s="227" t="str">
        <f t="shared" si="21"/>
        <v>A</v>
      </c>
      <c r="BQ3" s="226">
        <f t="shared" si="22"/>
        <v>4</v>
      </c>
      <c r="BR3" s="226" t="str">
        <f t="shared" si="23"/>
        <v>4.0</v>
      </c>
      <c r="BS3" s="157">
        <v>2</v>
      </c>
      <c r="BT3" s="43">
        <v>2</v>
      </c>
      <c r="BU3" s="219">
        <v>8.6</v>
      </c>
      <c r="BV3" s="68">
        <v>7</v>
      </c>
      <c r="BW3" s="157"/>
      <c r="BX3" s="225">
        <f t="shared" ref="BX3:BX40" si="76">ROUND((BU3*0.4+BV3*0.6),1)</f>
        <v>7.6</v>
      </c>
      <c r="BY3" s="226">
        <f t="shared" ref="BY3:BY40" si="77">ROUND(MAX((BU3*0.4+BV3*0.6),(BU3*0.4+BW3*0.6)),1)</f>
        <v>7.6</v>
      </c>
      <c r="BZ3" s="342" t="str">
        <f t="shared" ref="BZ3:BZ40" si="78">TEXT(BY3,"0.0")</f>
        <v>7.6</v>
      </c>
      <c r="CA3" s="227" t="str">
        <f t="shared" si="24"/>
        <v>B</v>
      </c>
      <c r="CB3" s="226">
        <f t="shared" si="25"/>
        <v>3</v>
      </c>
      <c r="CC3" s="226" t="str">
        <f t="shared" si="26"/>
        <v>3.0</v>
      </c>
      <c r="CD3" s="157">
        <v>3</v>
      </c>
      <c r="CE3" s="43">
        <v>3</v>
      </c>
      <c r="CF3" s="309">
        <v>9</v>
      </c>
      <c r="CG3" s="109">
        <v>8</v>
      </c>
      <c r="CH3" s="157"/>
      <c r="CI3" s="28">
        <f t="shared" ref="CI3:CI40" si="79">ROUND((CF3*0.4+CG3*0.6),1)</f>
        <v>8.4</v>
      </c>
      <c r="CJ3" s="29">
        <f t="shared" ref="CJ3:CJ40" si="80">ROUND(MAX((CF3*0.4+CG3*0.6),(CF3*0.4+CH3*0.6)),1)</f>
        <v>8.4</v>
      </c>
      <c r="CK3" s="325" t="str">
        <f t="shared" ref="CK3:CK40" si="81">TEXT(CJ3,"0.0")</f>
        <v>8.4</v>
      </c>
      <c r="CL3" s="30" t="str">
        <f t="shared" si="27"/>
        <v>B+</v>
      </c>
      <c r="CM3" s="31">
        <f t="shared" si="28"/>
        <v>3.5</v>
      </c>
      <c r="CN3" s="31" t="str">
        <f t="shared" si="29"/>
        <v>3.5</v>
      </c>
      <c r="CO3" s="42">
        <v>2</v>
      </c>
      <c r="CP3" s="43">
        <v>2</v>
      </c>
      <c r="CQ3" s="84">
        <f t="shared" ref="CQ3:CQ40" si="82">AA3+AL3+AW3+BH3+BS3+CD3+CO3</f>
        <v>16</v>
      </c>
      <c r="CR3" s="87">
        <f t="shared" ref="CR3:CR40" si="83">(Y3*AA3+AJ3*AL3+AU3*AW3+BF3*BH3+BQ3*BS3+CB3*CD3+CM3*CO3)/CQ3</f>
        <v>3.375</v>
      </c>
      <c r="CS3" s="88" t="str">
        <f t="shared" ref="CS3:CS40" si="84">TEXT(CR3,"0.00")</f>
        <v>3.38</v>
      </c>
      <c r="CT3" s="64" t="str">
        <f t="shared" ref="CT3:CT40" si="85">IF(AND(CR3&lt;0.8),"Cảnh báo KQHT","Lên lớp")</f>
        <v>Lên lớp</v>
      </c>
      <c r="CU3" s="128">
        <f t="shared" ref="CU3:CU40" si="86">AB3+AM3+AX3+BI3+BT3+CE3+CP3</f>
        <v>16</v>
      </c>
      <c r="CV3" s="129">
        <f t="shared" ref="CV3:CV40" si="87" xml:space="preserve"> (AB3*Y3+AJ3*AM3+AU3*AX3+BF3*BI3+BT3*BQ3+CE3*CB3+CP3*CM3)/CU3</f>
        <v>3.375</v>
      </c>
      <c r="CW3" s="64" t="str">
        <f t="shared" ref="CW3:CW40" si="88">IF(AND(CV3&lt;1.2),"Cảnh báo KQHT","Lên lớp")</f>
        <v>Lên lớp</v>
      </c>
      <c r="CX3" s="504"/>
      <c r="CY3" s="214">
        <v>7.4</v>
      </c>
      <c r="CZ3" s="73">
        <v>9</v>
      </c>
      <c r="DA3" s="73"/>
      <c r="DB3" s="28">
        <f t="shared" ref="DB3:DB40" si="89">ROUND((CY3*0.4+CZ3*0.6),1)</f>
        <v>8.4</v>
      </c>
      <c r="DC3" s="29">
        <f t="shared" ref="DC3:DC40" si="90">ROUND(MAX((CY3*0.4+CZ3*0.6),(CY3*0.4+DA3*0.6)),1)</f>
        <v>8.4</v>
      </c>
      <c r="DD3" s="325" t="str">
        <f t="shared" ref="DD3:DD40" si="91">TEXT(DC3,"0.0")</f>
        <v>8.4</v>
      </c>
      <c r="DE3" s="30" t="str">
        <f t="shared" si="30"/>
        <v>B+</v>
      </c>
      <c r="DF3" s="31">
        <f t="shared" si="31"/>
        <v>3.5</v>
      </c>
      <c r="DG3" s="31" t="str">
        <f t="shared" si="32"/>
        <v>3.5</v>
      </c>
      <c r="DH3" s="42">
        <v>2</v>
      </c>
      <c r="DI3" s="43">
        <v>2</v>
      </c>
      <c r="DJ3" s="48">
        <v>7</v>
      </c>
      <c r="DK3" s="70">
        <v>8</v>
      </c>
      <c r="DL3" s="70"/>
      <c r="DM3" s="28">
        <f t="shared" ref="DM3:DM40" si="92">ROUND((DJ3*0.4+DK3*0.6),1)</f>
        <v>7.6</v>
      </c>
      <c r="DN3" s="29">
        <f t="shared" si="33"/>
        <v>7.6</v>
      </c>
      <c r="DO3" s="325" t="str">
        <f t="shared" ref="DO3:DO40" si="93">TEXT(DN3,"0.0")</f>
        <v>7.6</v>
      </c>
      <c r="DP3" s="30" t="str">
        <f t="shared" si="34"/>
        <v>B</v>
      </c>
      <c r="DQ3" s="31">
        <f t="shared" si="35"/>
        <v>3</v>
      </c>
      <c r="DR3" s="31" t="str">
        <f t="shared" si="36"/>
        <v>3.0</v>
      </c>
      <c r="DS3" s="42">
        <v>2</v>
      </c>
      <c r="DT3" s="43">
        <v>2</v>
      </c>
      <c r="DU3" s="214">
        <v>7</v>
      </c>
      <c r="DV3" s="73">
        <v>9</v>
      </c>
      <c r="DW3" s="73"/>
      <c r="DX3" s="28">
        <f t="shared" ref="DX3:DX40" si="94">ROUND((DU3*0.4+DV3*0.6),1)</f>
        <v>8.1999999999999993</v>
      </c>
      <c r="DY3" s="29">
        <f t="shared" ref="DY3:DY40" si="95">ROUND(MAX((DU3*0.4+DV3*0.6),(DU3*0.4+DW3*0.6)),1)</f>
        <v>8.1999999999999993</v>
      </c>
      <c r="DZ3" s="325" t="str">
        <f t="shared" ref="DZ3:DZ40" si="96">TEXT(DY3,"0.0")</f>
        <v>8.2</v>
      </c>
      <c r="EA3" s="30" t="str">
        <f t="shared" ref="EA3:EA40" si="97">IF(DY3&gt;=8.5,"A",IF(DY3&gt;=8,"B+",IF(DY3&gt;=7,"B",IF(DY3&gt;=6.5,"C+",IF(DY3&gt;=5.5,"C",IF(DY3&gt;=5,"D+",IF(DY3&gt;=4,"D","F")))))))</f>
        <v>B+</v>
      </c>
      <c r="EB3" s="31">
        <f t="shared" ref="EB3:EB40" si="98">IF(EA3="A",4,IF(EA3="B+",3.5,IF(EA3="B",3,IF(EA3="C+",2.5,IF(EA3="C",2,IF(EA3="D+",1.5,IF(EA3="D",1,0)))))))</f>
        <v>3.5</v>
      </c>
      <c r="EC3" s="31" t="str">
        <f t="shared" ref="EC3:EC40" si="99">TEXT(EB3,"0.0")</f>
        <v>3.5</v>
      </c>
      <c r="ED3" s="42">
        <v>2</v>
      </c>
      <c r="EE3" s="43">
        <v>2</v>
      </c>
      <c r="EF3" s="48">
        <v>6.6</v>
      </c>
      <c r="EG3" s="70">
        <v>7</v>
      </c>
      <c r="EH3" s="70"/>
      <c r="EI3" s="28">
        <f t="shared" ref="EI3:EI40" si="100">ROUND((EF3*0.4+EG3*0.6),1)</f>
        <v>6.8</v>
      </c>
      <c r="EJ3" s="29">
        <f t="shared" ref="EJ3:EJ40" si="101">ROUND(MAX((EF3*0.4+EG3*0.6),(EF3*0.4+EH3*0.6)),1)</f>
        <v>6.8</v>
      </c>
      <c r="EK3" s="325" t="str">
        <f t="shared" ref="EK3:EK40" si="102">TEXT(EJ3,"0.0")</f>
        <v>6.8</v>
      </c>
      <c r="EL3" s="30" t="str">
        <f t="shared" ref="EL3:EL40" si="103">IF(EJ3&gt;=8.5,"A",IF(EJ3&gt;=8,"B+",IF(EJ3&gt;=7,"B",IF(EJ3&gt;=6.5,"C+",IF(EJ3&gt;=5.5,"C",IF(EJ3&gt;=5,"D+",IF(EJ3&gt;=4,"D","F")))))))</f>
        <v>C+</v>
      </c>
      <c r="EM3" s="31">
        <f t="shared" ref="EM3:EM40" si="104">IF(EL3="A",4,IF(EL3="B+",3.5,IF(EL3="B",3,IF(EL3="C+",2.5,IF(EL3="C",2,IF(EL3="D+",1.5,IF(EL3="D",1,0)))))))</f>
        <v>2.5</v>
      </c>
      <c r="EN3" s="31" t="str">
        <f t="shared" ref="EN3:EN40" si="105">TEXT(EM3,"0.0")</f>
        <v>2.5</v>
      </c>
      <c r="EO3" s="42">
        <v>2</v>
      </c>
      <c r="EP3" s="43">
        <v>2</v>
      </c>
      <c r="EQ3" s="48">
        <v>7.3</v>
      </c>
      <c r="ER3" s="70">
        <v>8</v>
      </c>
      <c r="ES3" s="70"/>
      <c r="ET3" s="28">
        <f t="shared" ref="ET3:ET40" si="106">ROUND((EQ3*0.4+ER3*0.6),1)</f>
        <v>7.7</v>
      </c>
      <c r="EU3" s="29">
        <f t="shared" ref="EU3:EU40" si="107">ROUND(MAX((EQ3*0.4+ER3*0.6),(EQ3*0.4+ES3*0.6)),1)</f>
        <v>7.7</v>
      </c>
      <c r="EV3" s="325" t="str">
        <f t="shared" ref="EV3:EV40" si="108">TEXT(EU3,"0.0")</f>
        <v>7.7</v>
      </c>
      <c r="EW3" s="30" t="str">
        <f t="shared" si="37"/>
        <v>B</v>
      </c>
      <c r="EX3" s="31">
        <f t="shared" si="38"/>
        <v>3</v>
      </c>
      <c r="EY3" s="31" t="str">
        <f t="shared" si="39"/>
        <v>3.0</v>
      </c>
      <c r="EZ3" s="42">
        <v>2</v>
      </c>
      <c r="FA3" s="43">
        <v>2</v>
      </c>
      <c r="FB3" s="48">
        <v>7</v>
      </c>
      <c r="FC3" s="70">
        <v>8</v>
      </c>
      <c r="FD3" s="70"/>
      <c r="FE3" s="28">
        <f t="shared" ref="FE3:FE40" si="109">ROUND((FB3*0.4+FC3*0.6),1)</f>
        <v>7.6</v>
      </c>
      <c r="FF3" s="29">
        <f t="shared" ref="FF3:FF40" si="110">ROUND(MAX((FB3*0.4+FC3*0.6),(FB3*0.4+FD3*0.6)),1)</f>
        <v>7.6</v>
      </c>
      <c r="FG3" s="325" t="str">
        <f t="shared" ref="FG3:FG40" si="111">TEXT(FF3,"0.0")</f>
        <v>7.6</v>
      </c>
      <c r="FH3" s="30" t="str">
        <f t="shared" si="40"/>
        <v>B</v>
      </c>
      <c r="FI3" s="31">
        <f t="shared" si="41"/>
        <v>3</v>
      </c>
      <c r="FJ3" s="31" t="str">
        <f t="shared" si="42"/>
        <v>3.0</v>
      </c>
      <c r="FK3" s="42">
        <v>2</v>
      </c>
      <c r="FL3" s="43">
        <v>2</v>
      </c>
      <c r="FM3" s="48">
        <v>7.7</v>
      </c>
      <c r="FN3" s="55">
        <v>8</v>
      </c>
      <c r="FO3" s="55"/>
      <c r="FP3" s="28">
        <f t="shared" ref="FP3:FP40" si="112">ROUND((FM3*0.4+FN3*0.6),1)</f>
        <v>7.9</v>
      </c>
      <c r="FQ3" s="29">
        <f t="shared" ref="FQ3:FQ40" si="113">ROUND(MAX((FM3*0.4+FN3*0.6),(FM3*0.4+FO3*0.6)),1)</f>
        <v>7.9</v>
      </c>
      <c r="FR3" s="325" t="str">
        <f t="shared" ref="FR3:FR40" si="114">TEXT(FQ3,"0.0")</f>
        <v>7.9</v>
      </c>
      <c r="FS3" s="30" t="str">
        <f t="shared" si="43"/>
        <v>B</v>
      </c>
      <c r="FT3" s="31">
        <f t="shared" si="44"/>
        <v>3</v>
      </c>
      <c r="FU3" s="31" t="str">
        <f t="shared" si="45"/>
        <v>3.0</v>
      </c>
      <c r="FV3" s="42">
        <v>2</v>
      </c>
      <c r="FW3" s="43">
        <v>2</v>
      </c>
      <c r="FX3" s="48">
        <v>6.5</v>
      </c>
      <c r="FY3" s="70">
        <v>5</v>
      </c>
      <c r="FZ3" s="70"/>
      <c r="GA3" s="28">
        <f t="shared" ref="GA3:GA40" si="115">ROUND((FX3*0.4+FY3*0.6),1)</f>
        <v>5.6</v>
      </c>
      <c r="GB3" s="29">
        <f t="shared" ref="GB3:GB40" si="116">ROUND(MAX((FX3*0.4+FY3*0.6),(FX3*0.4+FZ3*0.6)),1)</f>
        <v>5.6</v>
      </c>
      <c r="GC3" s="325" t="str">
        <f t="shared" ref="GC3:GC40" si="117">TEXT(GB3,"0.0")</f>
        <v>5.6</v>
      </c>
      <c r="GD3" s="30" t="str">
        <f t="shared" si="46"/>
        <v>C</v>
      </c>
      <c r="GE3" s="31">
        <f t="shared" si="47"/>
        <v>2</v>
      </c>
      <c r="GF3" s="31" t="str">
        <f t="shared" si="48"/>
        <v>2.0</v>
      </c>
      <c r="GG3" s="42">
        <v>3</v>
      </c>
      <c r="GH3" s="43">
        <v>3</v>
      </c>
      <c r="GI3" s="48">
        <v>7.4</v>
      </c>
      <c r="GJ3" s="70">
        <v>8</v>
      </c>
      <c r="GK3" s="70"/>
      <c r="GL3" s="28">
        <f t="shared" ref="GL3:GL40" si="118">ROUND((GI3*0.4+GJ3*0.6),1)</f>
        <v>7.8</v>
      </c>
      <c r="GM3" s="29">
        <f t="shared" ref="GM3:GM40" si="119">ROUND(MAX((GI3*0.4+GJ3*0.6),(GI3*0.4+GK3*0.6)),1)</f>
        <v>7.8</v>
      </c>
      <c r="GN3" s="325" t="str">
        <f t="shared" ref="GN3:GN40" si="120">TEXT(GM3,"0.0")</f>
        <v>7.8</v>
      </c>
      <c r="GO3" s="30" t="str">
        <f t="shared" ref="GO3:GO40" si="121">IF(GM3&gt;=8.5,"A",IF(GM3&gt;=8,"B+",IF(GM3&gt;=7,"B",IF(GM3&gt;=6.5,"C+",IF(GM3&gt;=5.5,"C",IF(GM3&gt;=5,"D+",IF(GM3&gt;=4,"D","F")))))))</f>
        <v>B</v>
      </c>
      <c r="GP3" s="31">
        <f t="shared" ref="GP3:GP40" si="122">IF(GO3="A",4,IF(GO3="B+",3.5,IF(GO3="B",3,IF(GO3="C+",2.5,IF(GO3="C",2,IF(GO3="D+",1.5,IF(GO3="D",1,0)))))))</f>
        <v>3</v>
      </c>
      <c r="GQ3" s="31" t="str">
        <f t="shared" ref="GQ3:GQ40" si="123">TEXT(GP3,"0.0")</f>
        <v>3.0</v>
      </c>
      <c r="GR3" s="42">
        <v>2</v>
      </c>
      <c r="GS3" s="43">
        <v>2</v>
      </c>
      <c r="GT3" s="694">
        <f t="shared" ref="GT3:GT40" si="124">GR3+GG3+FV3+FK3+EZ3+EO3+ED3+DS3+DH3</f>
        <v>19</v>
      </c>
      <c r="GU3" s="695">
        <f t="shared" ref="GU3:GU40" si="125">(GR3*GP3+GG3*GE3+FV3*FT3+FK3*FI3+EZ3*EX3+EO3*EM3+ED3*EB3+DS3*DQ3+DH3*DF3)/GT3</f>
        <v>2.8947368421052633</v>
      </c>
      <c r="GV3" s="696" t="str">
        <f t="shared" ref="GV3:GV40" si="126">TEXT(GU3,"0.00")</f>
        <v>2.89</v>
      </c>
      <c r="GW3" s="697" t="str">
        <f t="shared" ref="GW3:GW40" si="127">IF(AND(GU3&lt;1),"Cảnh báo KQHT","Lên lớp")</f>
        <v>Lên lớp</v>
      </c>
      <c r="GX3" s="698">
        <f t="shared" ref="GX3:GX40" si="128">CQ3+GT3</f>
        <v>35</v>
      </c>
      <c r="GY3" s="695">
        <f t="shared" ref="GY3:GY40" si="129">(CQ3*CR3+GT3*GU3)/GX3</f>
        <v>3.1142857142857143</v>
      </c>
      <c r="GZ3" s="696" t="str">
        <f t="shared" ref="GZ3:GZ40" si="130">TEXT(GY3,"0.00")</f>
        <v>3.11</v>
      </c>
      <c r="HA3" s="699">
        <f t="shared" ref="HA3:HA40" si="131">GS3+GH3+FW3+FL3+FA3+EP3+EE3+DT3+DI3+CP3+CE3+BT3+BI3+AX3+AM3+AB3</f>
        <v>35</v>
      </c>
      <c r="HB3" s="700">
        <f t="shared" ref="HB3:HB40" si="132">(GS3*GM3+GH3*GB3+FW3*FQ3+FL3*FF3+FA3*EU3+EP3*EJ3+EE3*DY3+DT3*DN3+DI3*DC3+CP3*CJ3+CE3*BY3+BT3*BN3+BI3*BC3+AX3*AR3+AM3*AG3+AB3*V3)/HA3</f>
        <v>7.6800000000000024</v>
      </c>
      <c r="HC3" s="701">
        <f t="shared" ref="HC3:HC40" si="133">(GS3*GP3+GH3*GE3+FW3*FT3+FL3*FI3+FA3*EX3+EP3*EM3+EE3*EB3+DT3*DQ3+DI3*DF3+CP3*CM3+CE3*CB3+BT3*BQ3+BI3*BF3+AX3*AU3+AM3*AJ3+AB3*Y3)/HA3</f>
        <v>3.1142857142857143</v>
      </c>
      <c r="HD3" s="738" t="str">
        <f t="shared" ref="HD3:HD40" si="134">IF(AND(HC3&lt;1.2),"Cảnh báo KQHT","Lên lớp")</f>
        <v>Lên lớp</v>
      </c>
      <c r="HE3" s="812"/>
      <c r="HF3" s="850">
        <v>7</v>
      </c>
      <c r="HG3" s="837">
        <v>8</v>
      </c>
      <c r="HH3" s="736"/>
      <c r="HI3" s="827">
        <f t="shared" ref="HI3:HI40" si="135">ROUND((HF3*0.4+HG3*0.6),1)</f>
        <v>7.6</v>
      </c>
      <c r="HJ3" s="839">
        <f t="shared" ref="HJ3:HJ40" si="136">ROUND(MAX((HF3*0.4+HG3*0.6),(HF3*0.4+HH3*0.6)),1)</f>
        <v>7.6</v>
      </c>
      <c r="HK3" s="840" t="str">
        <f t="shared" ref="HK3:HK40" si="137">TEXT(HJ3,"0.0")</f>
        <v>7.6</v>
      </c>
      <c r="HL3" s="841" t="str">
        <f t="shared" ref="HL3:HL40" si="138">IF(HJ3&gt;=8.5,"A",IF(HJ3&gt;=8,"B+",IF(HJ3&gt;=7,"B",IF(HJ3&gt;=6.5,"C+",IF(HJ3&gt;=5.5,"C",IF(HJ3&gt;=5,"D+",IF(HJ3&gt;=4,"D","F")))))))</f>
        <v>B</v>
      </c>
      <c r="HM3" s="842">
        <f t="shared" ref="HM3:HM40" si="139">IF(HL3="A",4,IF(HL3="B+",3.5,IF(HL3="B",3,IF(HL3="C+",2.5,IF(HL3="C",2,IF(HL3="D+",1.5,IF(HL3="D",1,0)))))))</f>
        <v>3</v>
      </c>
      <c r="HN3" s="842" t="str">
        <f t="shared" ref="HN3:HN40" si="140">TEXT(HM3,"0.0")</f>
        <v>3.0</v>
      </c>
      <c r="HO3" s="846">
        <v>2</v>
      </c>
      <c r="HP3" s="844">
        <v>2</v>
      </c>
      <c r="HQ3" s="829">
        <v>6.3</v>
      </c>
      <c r="HR3" s="837">
        <v>7</v>
      </c>
      <c r="HS3" s="736"/>
      <c r="HT3" s="827">
        <f t="shared" ref="HT3:HT40" si="141">ROUND((HQ3*0.4+HR3*0.6),1)</f>
        <v>6.7</v>
      </c>
      <c r="HU3" s="839">
        <f t="shared" ref="HU3:HU40" si="142">ROUND(MAX((HQ3*0.4+HR3*0.6),(HQ3*0.4+HS3*0.6)),1)</f>
        <v>6.7</v>
      </c>
      <c r="HV3" s="840" t="str">
        <f t="shared" ref="HV3:HV40" si="143">TEXT(HU3,"0.0")</f>
        <v>6.7</v>
      </c>
      <c r="HW3" s="841" t="str">
        <f t="shared" ref="HW3:HW40" si="144">IF(HU3&gt;=8.5,"A",IF(HU3&gt;=8,"B+",IF(HU3&gt;=7,"B",IF(HU3&gt;=6.5,"C+",IF(HU3&gt;=5.5,"C",IF(HU3&gt;=5,"D+",IF(HU3&gt;=4,"D","F")))))))</f>
        <v>C+</v>
      </c>
      <c r="HX3" s="842">
        <f t="shared" ref="HX3:HX40" si="145">IF(HW3="A",4,IF(HW3="B+",3.5,IF(HW3="B",3,IF(HW3="C+",2.5,IF(HW3="C",2,IF(HW3="D+",1.5,IF(HW3="D",1,0)))))))</f>
        <v>2.5</v>
      </c>
      <c r="HY3" s="842" t="str">
        <f t="shared" ref="HY3:HY40" si="146">TEXT(HX3,"0.0")</f>
        <v>2.5</v>
      </c>
      <c r="HZ3" s="846">
        <v>3</v>
      </c>
      <c r="IA3" s="844">
        <v>3</v>
      </c>
      <c r="IB3" s="819">
        <v>7.7</v>
      </c>
      <c r="IC3" s="822">
        <v>7</v>
      </c>
      <c r="ID3" s="736"/>
      <c r="IE3" s="28">
        <f t="shared" ref="IE3:IE40" si="147">ROUND((IB3*0.4+IC3*0.6),1)</f>
        <v>7.3</v>
      </c>
      <c r="IF3" s="29">
        <f t="shared" ref="IF3:IF40" si="148">ROUND(MAX((IB3*0.4+IC3*0.6),(IB3*0.4+ID3*0.6)),1)</f>
        <v>7.3</v>
      </c>
      <c r="IG3" s="325" t="str">
        <f t="shared" ref="IG3:IG40" si="149">TEXT(IF3,"0.0")</f>
        <v>7.3</v>
      </c>
      <c r="IH3" s="30" t="str">
        <f t="shared" ref="IH3:IH40" si="150">IF(IF3&gt;=8.5,"A",IF(IF3&gt;=8,"B+",IF(IF3&gt;=7,"B",IF(IF3&gt;=6.5,"C+",IF(IF3&gt;=5.5,"C",IF(IF3&gt;=5,"D+",IF(IF3&gt;=4,"D","F")))))))</f>
        <v>B</v>
      </c>
      <c r="II3" s="31">
        <f t="shared" ref="II3:II40" si="151">IF(IH3="A",4,IF(IH3="B+",3.5,IF(IH3="B",3,IF(IH3="C+",2.5,IF(IH3="C",2,IF(IH3="D+",1.5,IF(IH3="D",1,0)))))))</f>
        <v>3</v>
      </c>
      <c r="IJ3" s="31" t="str">
        <f t="shared" ref="IJ3:IJ40" si="152">TEXT(II3,"0.0")</f>
        <v>3.0</v>
      </c>
      <c r="IK3" s="42">
        <v>2</v>
      </c>
      <c r="IL3" s="43">
        <v>2</v>
      </c>
      <c r="IM3" s="819">
        <v>5.6</v>
      </c>
      <c r="IN3" s="822">
        <v>5</v>
      </c>
      <c r="IO3" s="736"/>
      <c r="IP3" s="28">
        <f t="shared" ref="IP3:IP40" si="153">ROUND((IM3*0.4+IN3*0.6),1)</f>
        <v>5.2</v>
      </c>
      <c r="IQ3" s="29">
        <f t="shared" ref="IQ3:IQ40" si="154">ROUND(MAX((IM3*0.4+IN3*0.6),(IM3*0.4+IO3*0.6)),1)</f>
        <v>5.2</v>
      </c>
      <c r="IR3" s="325" t="str">
        <f t="shared" ref="IR3:IR40" si="155">TEXT(IQ3,"0.0")</f>
        <v>5.2</v>
      </c>
      <c r="IS3" s="30" t="str">
        <f t="shared" ref="IS3:IS40" si="156">IF(IQ3&gt;=8.5,"A",IF(IQ3&gt;=8,"B+",IF(IQ3&gt;=7,"B",IF(IQ3&gt;=6.5,"C+",IF(IQ3&gt;=5.5,"C",IF(IQ3&gt;=5,"D+",IF(IQ3&gt;=4,"D","F")))))))</f>
        <v>D+</v>
      </c>
      <c r="IT3" s="31">
        <f t="shared" ref="IT3:IT40" si="157">IF(IS3="A",4,IF(IS3="B+",3.5,IF(IS3="B",3,IF(IS3="C+",2.5,IF(IS3="C",2,IF(IS3="D+",1.5,IF(IS3="D",1,0)))))))</f>
        <v>1.5</v>
      </c>
      <c r="IU3" s="31" t="str">
        <f t="shared" ref="IU3:IU40" si="158">TEXT(IT3,"0.0")</f>
        <v>1.5</v>
      </c>
      <c r="IV3" s="42">
        <v>3</v>
      </c>
      <c r="IW3" s="43">
        <v>3</v>
      </c>
      <c r="IX3" s="1032">
        <v>7</v>
      </c>
      <c r="IY3" s="1068">
        <v>7</v>
      </c>
      <c r="IZ3" s="736"/>
      <c r="JA3" s="827">
        <f t="shared" ref="JA3:JA40" si="159">ROUND((IX3*0.4+IY3*0.6),1)</f>
        <v>7</v>
      </c>
      <c r="JB3" s="839">
        <f t="shared" ref="JB3:JB40" si="160">ROUND(MAX((IX3*0.4+IY3*0.6),(IX3*0.4+IZ3*0.6)),1)</f>
        <v>7</v>
      </c>
      <c r="JC3" s="840" t="str">
        <f t="shared" ref="JC3:JC40" si="161">TEXT(JB3,"0.0")</f>
        <v>7.0</v>
      </c>
      <c r="JD3" s="841" t="str">
        <f t="shared" ref="JD3:JD40" si="162">IF(JB3&gt;=8.5,"A",IF(JB3&gt;=8,"B+",IF(JB3&gt;=7,"B",IF(JB3&gt;=6.5,"C+",IF(JB3&gt;=5.5,"C",IF(JB3&gt;=5,"D+",IF(JB3&gt;=4,"D","F")))))))</f>
        <v>B</v>
      </c>
      <c r="JE3" s="842">
        <f t="shared" ref="JE3:JE40" si="163">IF(JD3="A",4,IF(JD3="B+",3.5,IF(JD3="B",3,IF(JD3="C+",2.5,IF(JD3="C",2,IF(JD3="D+",1.5,IF(JD3="D",1,0)))))))</f>
        <v>3</v>
      </c>
      <c r="JF3" s="842" t="str">
        <f t="shared" ref="JF3:JF40" si="164">TEXT(JE3,"0.0")</f>
        <v>3.0</v>
      </c>
      <c r="JG3" s="846">
        <v>5</v>
      </c>
      <c r="JH3" s="844">
        <v>5</v>
      </c>
      <c r="JI3" s="742">
        <f t="shared" ref="JI3:JI40" si="165">HO3+HZ3+IK3+IV3+JG3</f>
        <v>15</v>
      </c>
      <c r="JJ3" s="734">
        <f t="shared" ref="JJ3:JJ40" si="166">(HM3*HO3+HX3*HZ3+II3*IK3+IT3*IV3+JE3*JG3)/JI3</f>
        <v>2.6</v>
      </c>
      <c r="JK3" s="735" t="str">
        <f t="shared" ref="JK3:JK40" si="167">TEXT(JJ3,"0.00")</f>
        <v>2.60</v>
      </c>
      <c r="JL3" s="756"/>
      <c r="JM3" s="756"/>
    </row>
    <row r="4" spans="1:273" ht="18.75" x14ac:dyDescent="0.3">
      <c r="A4" s="5">
        <v>3</v>
      </c>
      <c r="B4" s="306" t="s">
        <v>531</v>
      </c>
      <c r="C4" s="299" t="s">
        <v>495</v>
      </c>
      <c r="D4" s="300" t="s">
        <v>533</v>
      </c>
      <c r="E4" s="301" t="s">
        <v>534</v>
      </c>
      <c r="F4" s="244"/>
      <c r="G4" s="275" t="s">
        <v>565</v>
      </c>
      <c r="H4" s="276" t="s">
        <v>23</v>
      </c>
      <c r="I4" s="276" t="s">
        <v>179</v>
      </c>
      <c r="J4" s="146">
        <v>6</v>
      </c>
      <c r="K4" s="1" t="str">
        <f t="shared" si="0"/>
        <v>C</v>
      </c>
      <c r="L4" s="2">
        <f t="shared" si="1"/>
        <v>2</v>
      </c>
      <c r="M4" s="170" t="str">
        <f t="shared" si="2"/>
        <v>2.0</v>
      </c>
      <c r="N4" s="665">
        <v>7.3</v>
      </c>
      <c r="O4" s="1" t="str">
        <f t="shared" si="3"/>
        <v>B</v>
      </c>
      <c r="P4" s="2">
        <f t="shared" si="4"/>
        <v>3</v>
      </c>
      <c r="Q4" s="172" t="str">
        <f t="shared" si="5"/>
        <v>3.0</v>
      </c>
      <c r="R4" s="195">
        <v>5.7</v>
      </c>
      <c r="S4" s="68">
        <v>5</v>
      </c>
      <c r="T4" s="68"/>
      <c r="U4" s="28">
        <f t="shared" si="58"/>
        <v>5.3</v>
      </c>
      <c r="V4" s="29">
        <f t="shared" si="59"/>
        <v>5.3</v>
      </c>
      <c r="W4" s="325" t="str">
        <f t="shared" si="60"/>
        <v>5.3</v>
      </c>
      <c r="X4" s="30" t="str">
        <f t="shared" si="61"/>
        <v>D+</v>
      </c>
      <c r="Y4" s="31">
        <f t="shared" si="6"/>
        <v>1.5</v>
      </c>
      <c r="Z4" s="31" t="str">
        <f t="shared" si="62"/>
        <v>1.5</v>
      </c>
      <c r="AA4" s="42">
        <v>4</v>
      </c>
      <c r="AB4" s="43">
        <v>4</v>
      </c>
      <c r="AC4" s="177">
        <v>6.3</v>
      </c>
      <c r="AD4" s="65">
        <v>0</v>
      </c>
      <c r="AE4" s="65">
        <v>7</v>
      </c>
      <c r="AF4" s="28">
        <f t="shared" si="63"/>
        <v>2.5</v>
      </c>
      <c r="AG4" s="29">
        <f t="shared" si="64"/>
        <v>6.7</v>
      </c>
      <c r="AH4" s="325" t="str">
        <f t="shared" si="8"/>
        <v>6.7</v>
      </c>
      <c r="AI4" s="30" t="str">
        <f t="shared" si="9"/>
        <v>C+</v>
      </c>
      <c r="AJ4" s="31">
        <f t="shared" si="10"/>
        <v>2.5</v>
      </c>
      <c r="AK4" s="31" t="str">
        <f t="shared" si="11"/>
        <v>2.5</v>
      </c>
      <c r="AL4" s="42">
        <v>2</v>
      </c>
      <c r="AM4" s="43">
        <v>2</v>
      </c>
      <c r="AN4" s="181">
        <v>6.3</v>
      </c>
      <c r="AO4" s="45">
        <v>6</v>
      </c>
      <c r="AP4" s="45"/>
      <c r="AQ4" s="28">
        <f t="shared" si="65"/>
        <v>6.1</v>
      </c>
      <c r="AR4" s="29">
        <f t="shared" si="66"/>
        <v>6.1</v>
      </c>
      <c r="AS4" s="325" t="str">
        <f t="shared" si="67"/>
        <v>6.1</v>
      </c>
      <c r="AT4" s="30" t="str">
        <f t="shared" si="68"/>
        <v>C</v>
      </c>
      <c r="AU4" s="31">
        <f t="shared" si="69"/>
        <v>2</v>
      </c>
      <c r="AV4" s="31" t="str">
        <f t="shared" si="70"/>
        <v>2.0</v>
      </c>
      <c r="AW4" s="42">
        <v>1</v>
      </c>
      <c r="AX4" s="43">
        <v>1</v>
      </c>
      <c r="AY4" s="188">
        <v>6.7</v>
      </c>
      <c r="AZ4" s="68">
        <v>5</v>
      </c>
      <c r="BA4" s="68"/>
      <c r="BB4" s="28">
        <f t="shared" si="71"/>
        <v>5.7</v>
      </c>
      <c r="BC4" s="29">
        <f t="shared" si="72"/>
        <v>5.7</v>
      </c>
      <c r="BD4" s="325" t="str">
        <f t="shared" si="73"/>
        <v>5.7</v>
      </c>
      <c r="BE4" s="30" t="str">
        <f t="shared" si="17"/>
        <v>C</v>
      </c>
      <c r="BF4" s="31">
        <f t="shared" si="18"/>
        <v>2</v>
      </c>
      <c r="BG4" s="31" t="str">
        <f t="shared" si="19"/>
        <v>2.0</v>
      </c>
      <c r="BH4" s="42">
        <v>2</v>
      </c>
      <c r="BI4" s="43">
        <v>2</v>
      </c>
      <c r="BJ4" s="309">
        <v>6</v>
      </c>
      <c r="BK4" s="109">
        <v>6</v>
      </c>
      <c r="BL4" s="414"/>
      <c r="BM4" s="225">
        <f t="shared" si="74"/>
        <v>6</v>
      </c>
      <c r="BN4" s="226">
        <f t="shared" si="20"/>
        <v>6</v>
      </c>
      <c r="BO4" s="342" t="str">
        <f t="shared" si="75"/>
        <v>6.0</v>
      </c>
      <c r="BP4" s="227" t="str">
        <f t="shared" si="21"/>
        <v>C</v>
      </c>
      <c r="BQ4" s="226">
        <f t="shared" si="22"/>
        <v>2</v>
      </c>
      <c r="BR4" s="226" t="str">
        <f t="shared" si="23"/>
        <v>2.0</v>
      </c>
      <c r="BS4" s="157">
        <v>2</v>
      </c>
      <c r="BT4" s="43">
        <v>2</v>
      </c>
      <c r="BU4" s="219">
        <v>8.4</v>
      </c>
      <c r="BV4" s="68">
        <v>8</v>
      </c>
      <c r="BW4" s="157"/>
      <c r="BX4" s="225">
        <f t="shared" si="76"/>
        <v>8.1999999999999993</v>
      </c>
      <c r="BY4" s="226">
        <f t="shared" si="77"/>
        <v>8.1999999999999993</v>
      </c>
      <c r="BZ4" s="342" t="str">
        <f t="shared" si="78"/>
        <v>8.2</v>
      </c>
      <c r="CA4" s="227" t="str">
        <f t="shared" si="24"/>
        <v>B+</v>
      </c>
      <c r="CB4" s="226">
        <f t="shared" si="25"/>
        <v>3.5</v>
      </c>
      <c r="CC4" s="226" t="str">
        <f t="shared" si="26"/>
        <v>3.5</v>
      </c>
      <c r="CD4" s="157">
        <v>3</v>
      </c>
      <c r="CE4" s="43">
        <v>3</v>
      </c>
      <c r="CF4" s="309">
        <v>5.3</v>
      </c>
      <c r="CG4" s="109">
        <v>5</v>
      </c>
      <c r="CH4" s="157"/>
      <c r="CI4" s="28">
        <f t="shared" si="79"/>
        <v>5.0999999999999996</v>
      </c>
      <c r="CJ4" s="29">
        <f t="shared" si="80"/>
        <v>5.0999999999999996</v>
      </c>
      <c r="CK4" s="325" t="str">
        <f t="shared" si="81"/>
        <v>5.1</v>
      </c>
      <c r="CL4" s="30" t="str">
        <f t="shared" si="27"/>
        <v>D+</v>
      </c>
      <c r="CM4" s="31">
        <f t="shared" si="28"/>
        <v>1.5</v>
      </c>
      <c r="CN4" s="31" t="str">
        <f t="shared" si="29"/>
        <v>1.5</v>
      </c>
      <c r="CO4" s="42">
        <v>2</v>
      </c>
      <c r="CP4" s="43">
        <v>2</v>
      </c>
      <c r="CQ4" s="84">
        <f t="shared" si="82"/>
        <v>16</v>
      </c>
      <c r="CR4" s="87">
        <f t="shared" si="83"/>
        <v>2.15625</v>
      </c>
      <c r="CS4" s="88" t="str">
        <f t="shared" si="84"/>
        <v>2.16</v>
      </c>
      <c r="CT4" s="64" t="str">
        <f t="shared" si="85"/>
        <v>Lên lớp</v>
      </c>
      <c r="CU4" s="128">
        <f t="shared" si="86"/>
        <v>16</v>
      </c>
      <c r="CV4" s="129">
        <f t="shared" si="87"/>
        <v>2.15625</v>
      </c>
      <c r="CW4" s="64" t="str">
        <f t="shared" si="88"/>
        <v>Lên lớp</v>
      </c>
      <c r="CX4" s="504"/>
      <c r="CY4" s="214">
        <v>7.8</v>
      </c>
      <c r="CZ4" s="73">
        <v>8</v>
      </c>
      <c r="DA4" s="73"/>
      <c r="DB4" s="28">
        <f t="shared" si="89"/>
        <v>7.9</v>
      </c>
      <c r="DC4" s="29">
        <f t="shared" si="90"/>
        <v>7.9</v>
      </c>
      <c r="DD4" s="325" t="str">
        <f t="shared" si="91"/>
        <v>7.9</v>
      </c>
      <c r="DE4" s="30" t="str">
        <f t="shared" si="30"/>
        <v>B</v>
      </c>
      <c r="DF4" s="31">
        <f t="shared" si="31"/>
        <v>3</v>
      </c>
      <c r="DG4" s="31" t="str">
        <f t="shared" si="32"/>
        <v>3.0</v>
      </c>
      <c r="DH4" s="42">
        <v>2</v>
      </c>
      <c r="DI4" s="43">
        <v>2</v>
      </c>
      <c r="DJ4" s="48">
        <v>6.3</v>
      </c>
      <c r="DK4" s="70">
        <v>7</v>
      </c>
      <c r="DL4" s="70"/>
      <c r="DM4" s="28">
        <f t="shared" si="92"/>
        <v>6.7</v>
      </c>
      <c r="DN4" s="29">
        <f t="shared" si="33"/>
        <v>6.7</v>
      </c>
      <c r="DO4" s="325" t="str">
        <f t="shared" si="93"/>
        <v>6.7</v>
      </c>
      <c r="DP4" s="30" t="str">
        <f t="shared" si="34"/>
        <v>C+</v>
      </c>
      <c r="DQ4" s="31">
        <f t="shared" si="35"/>
        <v>2.5</v>
      </c>
      <c r="DR4" s="31" t="str">
        <f t="shared" si="36"/>
        <v>2.5</v>
      </c>
      <c r="DS4" s="42">
        <v>2</v>
      </c>
      <c r="DT4" s="43">
        <v>2</v>
      </c>
      <c r="DU4" s="214">
        <v>8.6999999999999993</v>
      </c>
      <c r="DV4" s="73">
        <v>8</v>
      </c>
      <c r="DW4" s="73"/>
      <c r="DX4" s="28">
        <f t="shared" si="94"/>
        <v>8.3000000000000007</v>
      </c>
      <c r="DY4" s="29">
        <f t="shared" si="95"/>
        <v>8.3000000000000007</v>
      </c>
      <c r="DZ4" s="325" t="str">
        <f t="shared" si="96"/>
        <v>8.3</v>
      </c>
      <c r="EA4" s="30" t="str">
        <f t="shared" si="97"/>
        <v>B+</v>
      </c>
      <c r="EB4" s="31">
        <f t="shared" si="98"/>
        <v>3.5</v>
      </c>
      <c r="EC4" s="31" t="str">
        <f t="shared" si="99"/>
        <v>3.5</v>
      </c>
      <c r="ED4" s="42">
        <v>2</v>
      </c>
      <c r="EE4" s="43">
        <v>2</v>
      </c>
      <c r="EF4" s="48">
        <v>7</v>
      </c>
      <c r="EG4" s="70">
        <v>7</v>
      </c>
      <c r="EH4" s="70"/>
      <c r="EI4" s="28">
        <f t="shared" si="100"/>
        <v>7</v>
      </c>
      <c r="EJ4" s="29">
        <f t="shared" si="101"/>
        <v>7</v>
      </c>
      <c r="EK4" s="325" t="str">
        <f t="shared" si="102"/>
        <v>7.0</v>
      </c>
      <c r="EL4" s="30" t="str">
        <f t="shared" si="103"/>
        <v>B</v>
      </c>
      <c r="EM4" s="31">
        <f t="shared" si="104"/>
        <v>3</v>
      </c>
      <c r="EN4" s="31" t="str">
        <f t="shared" si="105"/>
        <v>3.0</v>
      </c>
      <c r="EO4" s="42">
        <v>2</v>
      </c>
      <c r="EP4" s="43">
        <v>2</v>
      </c>
      <c r="EQ4" s="48">
        <v>7</v>
      </c>
      <c r="ER4" s="70">
        <v>8</v>
      </c>
      <c r="ES4" s="70"/>
      <c r="ET4" s="28">
        <f t="shared" si="106"/>
        <v>7.6</v>
      </c>
      <c r="EU4" s="29">
        <f t="shared" si="107"/>
        <v>7.6</v>
      </c>
      <c r="EV4" s="325" t="str">
        <f t="shared" si="108"/>
        <v>7.6</v>
      </c>
      <c r="EW4" s="30" t="str">
        <f t="shared" si="37"/>
        <v>B</v>
      </c>
      <c r="EX4" s="31">
        <f t="shared" si="38"/>
        <v>3</v>
      </c>
      <c r="EY4" s="31" t="str">
        <f t="shared" si="39"/>
        <v>3.0</v>
      </c>
      <c r="EZ4" s="42">
        <v>2</v>
      </c>
      <c r="FA4" s="43">
        <v>2</v>
      </c>
      <c r="FB4" s="48">
        <v>6.7</v>
      </c>
      <c r="FC4" s="70">
        <v>7</v>
      </c>
      <c r="FD4" s="70"/>
      <c r="FE4" s="28">
        <f t="shared" si="109"/>
        <v>6.9</v>
      </c>
      <c r="FF4" s="29">
        <f t="shared" si="110"/>
        <v>6.9</v>
      </c>
      <c r="FG4" s="325" t="str">
        <f t="shared" si="111"/>
        <v>6.9</v>
      </c>
      <c r="FH4" s="30" t="str">
        <f t="shared" si="40"/>
        <v>C+</v>
      </c>
      <c r="FI4" s="31">
        <f t="shared" si="41"/>
        <v>2.5</v>
      </c>
      <c r="FJ4" s="31" t="str">
        <f t="shared" si="42"/>
        <v>2.5</v>
      </c>
      <c r="FK4" s="42">
        <v>2</v>
      </c>
      <c r="FL4" s="43">
        <v>2</v>
      </c>
      <c r="FM4" s="48">
        <v>6.7</v>
      </c>
      <c r="FN4" s="55">
        <v>7</v>
      </c>
      <c r="FO4" s="55"/>
      <c r="FP4" s="28">
        <f t="shared" si="112"/>
        <v>6.9</v>
      </c>
      <c r="FQ4" s="29">
        <f t="shared" si="113"/>
        <v>6.9</v>
      </c>
      <c r="FR4" s="325" t="str">
        <f t="shared" si="114"/>
        <v>6.9</v>
      </c>
      <c r="FS4" s="30" t="str">
        <f t="shared" si="43"/>
        <v>C+</v>
      </c>
      <c r="FT4" s="31">
        <f t="shared" si="44"/>
        <v>2.5</v>
      </c>
      <c r="FU4" s="31" t="str">
        <f t="shared" si="45"/>
        <v>2.5</v>
      </c>
      <c r="FV4" s="42">
        <v>2</v>
      </c>
      <c r="FW4" s="43">
        <v>2</v>
      </c>
      <c r="FX4" s="48">
        <v>6.3</v>
      </c>
      <c r="FY4" s="70">
        <v>4</v>
      </c>
      <c r="FZ4" s="70"/>
      <c r="GA4" s="28">
        <f t="shared" si="115"/>
        <v>4.9000000000000004</v>
      </c>
      <c r="GB4" s="29">
        <f t="shared" si="116"/>
        <v>4.9000000000000004</v>
      </c>
      <c r="GC4" s="325" t="str">
        <f t="shared" si="117"/>
        <v>4.9</v>
      </c>
      <c r="GD4" s="30" t="str">
        <f t="shared" si="46"/>
        <v>D</v>
      </c>
      <c r="GE4" s="31">
        <f t="shared" si="47"/>
        <v>1</v>
      </c>
      <c r="GF4" s="31" t="str">
        <f t="shared" si="48"/>
        <v>1.0</v>
      </c>
      <c r="GG4" s="42">
        <v>3</v>
      </c>
      <c r="GH4" s="43">
        <v>3</v>
      </c>
      <c r="GI4" s="48">
        <v>6.4</v>
      </c>
      <c r="GJ4" s="70">
        <v>7</v>
      </c>
      <c r="GK4" s="70"/>
      <c r="GL4" s="28">
        <f t="shared" si="118"/>
        <v>6.8</v>
      </c>
      <c r="GM4" s="29">
        <f t="shared" si="119"/>
        <v>6.8</v>
      </c>
      <c r="GN4" s="325" t="str">
        <f t="shared" si="120"/>
        <v>6.8</v>
      </c>
      <c r="GO4" s="30" t="str">
        <f t="shared" si="121"/>
        <v>C+</v>
      </c>
      <c r="GP4" s="31">
        <f t="shared" si="122"/>
        <v>2.5</v>
      </c>
      <c r="GQ4" s="31" t="str">
        <f t="shared" si="123"/>
        <v>2.5</v>
      </c>
      <c r="GR4" s="42">
        <v>2</v>
      </c>
      <c r="GS4" s="43">
        <v>2</v>
      </c>
      <c r="GT4" s="694">
        <f t="shared" si="124"/>
        <v>19</v>
      </c>
      <c r="GU4" s="695">
        <f t="shared" si="125"/>
        <v>2.5263157894736841</v>
      </c>
      <c r="GV4" s="696" t="str">
        <f t="shared" si="126"/>
        <v>2.53</v>
      </c>
      <c r="GW4" s="697" t="str">
        <f t="shared" si="127"/>
        <v>Lên lớp</v>
      </c>
      <c r="GX4" s="698">
        <f t="shared" si="128"/>
        <v>35</v>
      </c>
      <c r="GY4" s="695">
        <f t="shared" si="129"/>
        <v>2.3571428571428572</v>
      </c>
      <c r="GZ4" s="696" t="str">
        <f t="shared" si="130"/>
        <v>2.36</v>
      </c>
      <c r="HA4" s="699">
        <f t="shared" si="131"/>
        <v>35</v>
      </c>
      <c r="HB4" s="700">
        <f t="shared" si="132"/>
        <v>6.5657142857142858</v>
      </c>
      <c r="HC4" s="701">
        <f t="shared" si="133"/>
        <v>2.3571428571428572</v>
      </c>
      <c r="HD4" s="738" t="str">
        <f t="shared" si="134"/>
        <v>Lên lớp</v>
      </c>
      <c r="HE4" s="812"/>
      <c r="HF4" s="850">
        <v>7.7</v>
      </c>
      <c r="HG4" s="837">
        <v>7</v>
      </c>
      <c r="HH4" s="736"/>
      <c r="HI4" s="827">
        <f t="shared" si="135"/>
        <v>7.3</v>
      </c>
      <c r="HJ4" s="839">
        <f t="shared" si="136"/>
        <v>7.3</v>
      </c>
      <c r="HK4" s="840" t="str">
        <f t="shared" si="137"/>
        <v>7.3</v>
      </c>
      <c r="HL4" s="841" t="str">
        <f t="shared" si="138"/>
        <v>B</v>
      </c>
      <c r="HM4" s="842">
        <f t="shared" si="139"/>
        <v>3</v>
      </c>
      <c r="HN4" s="842" t="str">
        <f t="shared" si="140"/>
        <v>3.0</v>
      </c>
      <c r="HO4" s="846">
        <v>2</v>
      </c>
      <c r="HP4" s="844">
        <v>2</v>
      </c>
      <c r="HQ4" s="829">
        <v>7</v>
      </c>
      <c r="HR4" s="837">
        <v>7</v>
      </c>
      <c r="HS4" s="736"/>
      <c r="HT4" s="827">
        <f t="shared" si="141"/>
        <v>7</v>
      </c>
      <c r="HU4" s="839">
        <f t="shared" si="142"/>
        <v>7</v>
      </c>
      <c r="HV4" s="840" t="str">
        <f t="shared" si="143"/>
        <v>7.0</v>
      </c>
      <c r="HW4" s="841" t="str">
        <f t="shared" si="144"/>
        <v>B</v>
      </c>
      <c r="HX4" s="842">
        <f t="shared" si="145"/>
        <v>3</v>
      </c>
      <c r="HY4" s="842" t="str">
        <f t="shared" si="146"/>
        <v>3.0</v>
      </c>
      <c r="HZ4" s="846">
        <v>3</v>
      </c>
      <c r="IA4" s="844">
        <v>3</v>
      </c>
      <c r="IB4" s="819">
        <v>7</v>
      </c>
      <c r="IC4" s="822">
        <v>7</v>
      </c>
      <c r="ID4" s="736"/>
      <c r="IE4" s="28">
        <f t="shared" si="147"/>
        <v>7</v>
      </c>
      <c r="IF4" s="29">
        <f t="shared" si="148"/>
        <v>7</v>
      </c>
      <c r="IG4" s="325" t="str">
        <f t="shared" si="149"/>
        <v>7.0</v>
      </c>
      <c r="IH4" s="30" t="str">
        <f t="shared" si="150"/>
        <v>B</v>
      </c>
      <c r="II4" s="31">
        <f t="shared" si="151"/>
        <v>3</v>
      </c>
      <c r="IJ4" s="31" t="str">
        <f t="shared" si="152"/>
        <v>3.0</v>
      </c>
      <c r="IK4" s="42">
        <v>2</v>
      </c>
      <c r="IL4" s="43">
        <v>2</v>
      </c>
      <c r="IM4" s="819">
        <v>5</v>
      </c>
      <c r="IN4" s="822">
        <v>2</v>
      </c>
      <c r="IO4" s="822">
        <v>6</v>
      </c>
      <c r="IP4" s="28">
        <f t="shared" si="153"/>
        <v>3.2</v>
      </c>
      <c r="IQ4" s="29">
        <f t="shared" si="154"/>
        <v>5.6</v>
      </c>
      <c r="IR4" s="325" t="str">
        <f t="shared" si="155"/>
        <v>5.6</v>
      </c>
      <c r="IS4" s="30" t="str">
        <f t="shared" si="156"/>
        <v>C</v>
      </c>
      <c r="IT4" s="31">
        <f t="shared" si="157"/>
        <v>2</v>
      </c>
      <c r="IU4" s="31" t="str">
        <f t="shared" si="158"/>
        <v>2.0</v>
      </c>
      <c r="IV4" s="42">
        <v>3</v>
      </c>
      <c r="IW4" s="43">
        <v>3</v>
      </c>
      <c r="IX4" s="1032">
        <v>7</v>
      </c>
      <c r="IY4" s="1068">
        <v>7</v>
      </c>
      <c r="IZ4" s="736"/>
      <c r="JA4" s="827">
        <f t="shared" si="159"/>
        <v>7</v>
      </c>
      <c r="JB4" s="839">
        <f t="shared" si="160"/>
        <v>7</v>
      </c>
      <c r="JC4" s="840" t="str">
        <f t="shared" si="161"/>
        <v>7.0</v>
      </c>
      <c r="JD4" s="841" t="str">
        <f t="shared" si="162"/>
        <v>B</v>
      </c>
      <c r="JE4" s="842">
        <f t="shared" si="163"/>
        <v>3</v>
      </c>
      <c r="JF4" s="842" t="str">
        <f t="shared" si="164"/>
        <v>3.0</v>
      </c>
      <c r="JG4" s="846">
        <v>5</v>
      </c>
      <c r="JH4" s="844">
        <v>5</v>
      </c>
      <c r="JI4" s="742">
        <f t="shared" si="165"/>
        <v>15</v>
      </c>
      <c r="JJ4" s="734">
        <f t="shared" si="166"/>
        <v>2.8</v>
      </c>
      <c r="JK4" s="735" t="str">
        <f t="shared" si="167"/>
        <v>2.80</v>
      </c>
    </row>
    <row r="5" spans="1:273" ht="18.75" x14ac:dyDescent="0.3">
      <c r="A5" s="5">
        <v>4</v>
      </c>
      <c r="B5" s="306" t="s">
        <v>531</v>
      </c>
      <c r="C5" s="299" t="s">
        <v>496</v>
      </c>
      <c r="D5" s="300" t="s">
        <v>67</v>
      </c>
      <c r="E5" s="301" t="s">
        <v>172</v>
      </c>
      <c r="F5" s="244"/>
      <c r="G5" s="275" t="s">
        <v>566</v>
      </c>
      <c r="H5" s="276" t="s">
        <v>23</v>
      </c>
      <c r="I5" s="276" t="s">
        <v>179</v>
      </c>
      <c r="J5" s="146">
        <v>6.4</v>
      </c>
      <c r="K5" s="1" t="str">
        <f t="shared" si="0"/>
        <v>C</v>
      </c>
      <c r="L5" s="2">
        <f t="shared" si="1"/>
        <v>2</v>
      </c>
      <c r="M5" s="170" t="str">
        <f t="shared" si="2"/>
        <v>2.0</v>
      </c>
      <c r="N5" s="665">
        <v>6</v>
      </c>
      <c r="O5" s="1" t="str">
        <f t="shared" si="3"/>
        <v>C</v>
      </c>
      <c r="P5" s="2">
        <f t="shared" si="4"/>
        <v>2</v>
      </c>
      <c r="Q5" s="172" t="str">
        <f t="shared" si="5"/>
        <v>2.0</v>
      </c>
      <c r="R5" s="195">
        <v>6.2</v>
      </c>
      <c r="S5" s="68">
        <v>5</v>
      </c>
      <c r="T5" s="68"/>
      <c r="U5" s="28">
        <f t="shared" si="58"/>
        <v>5.5</v>
      </c>
      <c r="V5" s="29">
        <f t="shared" si="59"/>
        <v>5.5</v>
      </c>
      <c r="W5" s="325" t="str">
        <f t="shared" si="60"/>
        <v>5.5</v>
      </c>
      <c r="X5" s="30" t="str">
        <f t="shared" si="61"/>
        <v>C</v>
      </c>
      <c r="Y5" s="31">
        <f t="shared" si="6"/>
        <v>2</v>
      </c>
      <c r="Z5" s="31" t="str">
        <f t="shared" si="62"/>
        <v>2.0</v>
      </c>
      <c r="AA5" s="42">
        <v>4</v>
      </c>
      <c r="AB5" s="43">
        <v>4</v>
      </c>
      <c r="AC5" s="177">
        <v>5.3</v>
      </c>
      <c r="AD5" s="65">
        <v>5</v>
      </c>
      <c r="AE5" s="65"/>
      <c r="AF5" s="28">
        <f t="shared" si="63"/>
        <v>5.0999999999999996</v>
      </c>
      <c r="AG5" s="29">
        <f t="shared" si="64"/>
        <v>5.0999999999999996</v>
      </c>
      <c r="AH5" s="325" t="str">
        <f t="shared" si="8"/>
        <v>5.1</v>
      </c>
      <c r="AI5" s="30" t="str">
        <f t="shared" si="9"/>
        <v>D+</v>
      </c>
      <c r="AJ5" s="31">
        <f t="shared" si="10"/>
        <v>1.5</v>
      </c>
      <c r="AK5" s="31" t="str">
        <f t="shared" si="11"/>
        <v>1.5</v>
      </c>
      <c r="AL5" s="42">
        <v>2</v>
      </c>
      <c r="AM5" s="43">
        <v>2</v>
      </c>
      <c r="AN5" s="181">
        <v>7.3</v>
      </c>
      <c r="AO5" s="45">
        <v>4</v>
      </c>
      <c r="AP5" s="45"/>
      <c r="AQ5" s="28">
        <f t="shared" si="65"/>
        <v>5.3</v>
      </c>
      <c r="AR5" s="29">
        <f t="shared" si="66"/>
        <v>5.3</v>
      </c>
      <c r="AS5" s="325" t="str">
        <f t="shared" si="67"/>
        <v>5.3</v>
      </c>
      <c r="AT5" s="30" t="str">
        <f t="shared" si="68"/>
        <v>D+</v>
      </c>
      <c r="AU5" s="31">
        <f t="shared" si="69"/>
        <v>1.5</v>
      </c>
      <c r="AV5" s="31" t="str">
        <f t="shared" si="70"/>
        <v>1.5</v>
      </c>
      <c r="AW5" s="42">
        <v>1</v>
      </c>
      <c r="AX5" s="43">
        <v>1</v>
      </c>
      <c r="AY5" s="188">
        <v>8</v>
      </c>
      <c r="AZ5" s="68">
        <v>6</v>
      </c>
      <c r="BA5" s="68"/>
      <c r="BB5" s="28">
        <f t="shared" si="71"/>
        <v>6.8</v>
      </c>
      <c r="BC5" s="29">
        <f t="shared" si="72"/>
        <v>6.8</v>
      </c>
      <c r="BD5" s="325" t="str">
        <f t="shared" si="73"/>
        <v>6.8</v>
      </c>
      <c r="BE5" s="30" t="str">
        <f t="shared" si="17"/>
        <v>C+</v>
      </c>
      <c r="BF5" s="31">
        <f t="shared" si="18"/>
        <v>2.5</v>
      </c>
      <c r="BG5" s="31" t="str">
        <f t="shared" si="19"/>
        <v>2.5</v>
      </c>
      <c r="BH5" s="42">
        <v>2</v>
      </c>
      <c r="BI5" s="43">
        <v>2</v>
      </c>
      <c r="BJ5" s="309">
        <v>5.7</v>
      </c>
      <c r="BK5" s="109">
        <v>8</v>
      </c>
      <c r="BL5" s="414"/>
      <c r="BM5" s="225">
        <f t="shared" si="74"/>
        <v>7.1</v>
      </c>
      <c r="BN5" s="226">
        <f t="shared" si="20"/>
        <v>7.1</v>
      </c>
      <c r="BO5" s="342" t="str">
        <f t="shared" si="75"/>
        <v>7.1</v>
      </c>
      <c r="BP5" s="227" t="str">
        <f t="shared" si="21"/>
        <v>B</v>
      </c>
      <c r="BQ5" s="226">
        <f t="shared" si="22"/>
        <v>3</v>
      </c>
      <c r="BR5" s="226" t="str">
        <f t="shared" si="23"/>
        <v>3.0</v>
      </c>
      <c r="BS5" s="157">
        <v>2</v>
      </c>
      <c r="BT5" s="43">
        <v>2</v>
      </c>
      <c r="BU5" s="219">
        <v>8</v>
      </c>
      <c r="BV5" s="68">
        <v>7</v>
      </c>
      <c r="BW5" s="157"/>
      <c r="BX5" s="225">
        <f t="shared" si="76"/>
        <v>7.4</v>
      </c>
      <c r="BY5" s="226">
        <f t="shared" si="77"/>
        <v>7.4</v>
      </c>
      <c r="BZ5" s="342" t="str">
        <f t="shared" si="78"/>
        <v>7.4</v>
      </c>
      <c r="CA5" s="227" t="str">
        <f t="shared" si="24"/>
        <v>B</v>
      </c>
      <c r="CB5" s="226">
        <f t="shared" si="25"/>
        <v>3</v>
      </c>
      <c r="CC5" s="226" t="str">
        <f t="shared" si="26"/>
        <v>3.0</v>
      </c>
      <c r="CD5" s="157">
        <v>3</v>
      </c>
      <c r="CE5" s="43">
        <v>3</v>
      </c>
      <c r="CF5" s="309">
        <v>5</v>
      </c>
      <c r="CG5" s="109">
        <v>7</v>
      </c>
      <c r="CH5" s="157"/>
      <c r="CI5" s="28">
        <f t="shared" si="79"/>
        <v>6.2</v>
      </c>
      <c r="CJ5" s="29">
        <f t="shared" si="80"/>
        <v>6.2</v>
      </c>
      <c r="CK5" s="325" t="str">
        <f t="shared" si="81"/>
        <v>6.2</v>
      </c>
      <c r="CL5" s="30" t="str">
        <f t="shared" si="27"/>
        <v>C</v>
      </c>
      <c r="CM5" s="31">
        <f t="shared" si="28"/>
        <v>2</v>
      </c>
      <c r="CN5" s="31" t="str">
        <f t="shared" si="29"/>
        <v>2.0</v>
      </c>
      <c r="CO5" s="42">
        <v>2</v>
      </c>
      <c r="CP5" s="43">
        <v>2</v>
      </c>
      <c r="CQ5" s="84">
        <f t="shared" si="82"/>
        <v>16</v>
      </c>
      <c r="CR5" s="87">
        <f t="shared" si="83"/>
        <v>2.28125</v>
      </c>
      <c r="CS5" s="88" t="str">
        <f t="shared" si="84"/>
        <v>2.28</v>
      </c>
      <c r="CT5" s="64" t="str">
        <f t="shared" si="85"/>
        <v>Lên lớp</v>
      </c>
      <c r="CU5" s="128">
        <f t="shared" si="86"/>
        <v>16</v>
      </c>
      <c r="CV5" s="129">
        <f t="shared" si="87"/>
        <v>2.28125</v>
      </c>
      <c r="CW5" s="64" t="str">
        <f t="shared" si="88"/>
        <v>Lên lớp</v>
      </c>
      <c r="CX5" s="504"/>
      <c r="CY5" s="214">
        <v>6.4</v>
      </c>
      <c r="CZ5" s="73">
        <v>7</v>
      </c>
      <c r="DA5" s="73"/>
      <c r="DB5" s="28">
        <f t="shared" si="89"/>
        <v>6.8</v>
      </c>
      <c r="DC5" s="29">
        <f t="shared" si="90"/>
        <v>6.8</v>
      </c>
      <c r="DD5" s="325" t="str">
        <f t="shared" si="91"/>
        <v>6.8</v>
      </c>
      <c r="DE5" s="30" t="str">
        <f t="shared" si="30"/>
        <v>C+</v>
      </c>
      <c r="DF5" s="31">
        <f t="shared" si="31"/>
        <v>2.5</v>
      </c>
      <c r="DG5" s="31" t="str">
        <f t="shared" si="32"/>
        <v>2.5</v>
      </c>
      <c r="DH5" s="42">
        <v>2</v>
      </c>
      <c r="DI5" s="43">
        <v>2</v>
      </c>
      <c r="DJ5" s="48">
        <v>7.3</v>
      </c>
      <c r="DK5" s="70">
        <v>6</v>
      </c>
      <c r="DL5" s="70"/>
      <c r="DM5" s="28">
        <f t="shared" si="92"/>
        <v>6.5</v>
      </c>
      <c r="DN5" s="29">
        <f t="shared" si="33"/>
        <v>6.5</v>
      </c>
      <c r="DO5" s="325" t="str">
        <f t="shared" si="93"/>
        <v>6.5</v>
      </c>
      <c r="DP5" s="30" t="str">
        <f t="shared" si="34"/>
        <v>C+</v>
      </c>
      <c r="DQ5" s="31">
        <f t="shared" si="35"/>
        <v>2.5</v>
      </c>
      <c r="DR5" s="31" t="str">
        <f t="shared" si="36"/>
        <v>2.5</v>
      </c>
      <c r="DS5" s="42">
        <v>2</v>
      </c>
      <c r="DT5" s="43">
        <v>2</v>
      </c>
      <c r="DU5" s="214">
        <v>7.3</v>
      </c>
      <c r="DV5" s="73">
        <v>7</v>
      </c>
      <c r="DW5" s="73"/>
      <c r="DX5" s="28">
        <f t="shared" si="94"/>
        <v>7.1</v>
      </c>
      <c r="DY5" s="29">
        <f t="shared" si="95"/>
        <v>7.1</v>
      </c>
      <c r="DZ5" s="325" t="str">
        <f t="shared" si="96"/>
        <v>7.1</v>
      </c>
      <c r="EA5" s="30" t="str">
        <f t="shared" si="97"/>
        <v>B</v>
      </c>
      <c r="EB5" s="31">
        <f t="shared" si="98"/>
        <v>3</v>
      </c>
      <c r="EC5" s="31" t="str">
        <f t="shared" si="99"/>
        <v>3.0</v>
      </c>
      <c r="ED5" s="42">
        <v>2</v>
      </c>
      <c r="EE5" s="43">
        <v>2</v>
      </c>
      <c r="EF5" s="48">
        <v>6.2</v>
      </c>
      <c r="EG5" s="70">
        <v>8</v>
      </c>
      <c r="EH5" s="70"/>
      <c r="EI5" s="28">
        <f t="shared" si="100"/>
        <v>7.3</v>
      </c>
      <c r="EJ5" s="29">
        <f t="shared" si="101"/>
        <v>7.3</v>
      </c>
      <c r="EK5" s="325" t="str">
        <f t="shared" si="102"/>
        <v>7.3</v>
      </c>
      <c r="EL5" s="30" t="str">
        <f t="shared" si="103"/>
        <v>B</v>
      </c>
      <c r="EM5" s="31">
        <f t="shared" si="104"/>
        <v>3</v>
      </c>
      <c r="EN5" s="31" t="str">
        <f t="shared" si="105"/>
        <v>3.0</v>
      </c>
      <c r="EO5" s="42">
        <v>2</v>
      </c>
      <c r="EP5" s="43">
        <v>2</v>
      </c>
      <c r="EQ5" s="48">
        <v>6.3</v>
      </c>
      <c r="ER5" s="70">
        <v>7</v>
      </c>
      <c r="ES5" s="70"/>
      <c r="ET5" s="28">
        <f t="shared" si="106"/>
        <v>6.7</v>
      </c>
      <c r="EU5" s="29">
        <f t="shared" si="107"/>
        <v>6.7</v>
      </c>
      <c r="EV5" s="325" t="str">
        <f t="shared" si="108"/>
        <v>6.7</v>
      </c>
      <c r="EW5" s="30" t="str">
        <f t="shared" si="37"/>
        <v>C+</v>
      </c>
      <c r="EX5" s="31">
        <f t="shared" si="38"/>
        <v>2.5</v>
      </c>
      <c r="EY5" s="31" t="str">
        <f t="shared" si="39"/>
        <v>2.5</v>
      </c>
      <c r="EZ5" s="42">
        <v>2</v>
      </c>
      <c r="FA5" s="43">
        <v>2</v>
      </c>
      <c r="FB5" s="48">
        <v>7</v>
      </c>
      <c r="FC5" s="70">
        <v>8</v>
      </c>
      <c r="FD5" s="70"/>
      <c r="FE5" s="28">
        <f t="shared" si="109"/>
        <v>7.6</v>
      </c>
      <c r="FF5" s="29">
        <f t="shared" si="110"/>
        <v>7.6</v>
      </c>
      <c r="FG5" s="325" t="str">
        <f t="shared" si="111"/>
        <v>7.6</v>
      </c>
      <c r="FH5" s="30" t="str">
        <f t="shared" si="40"/>
        <v>B</v>
      </c>
      <c r="FI5" s="31">
        <f t="shared" si="41"/>
        <v>3</v>
      </c>
      <c r="FJ5" s="31" t="str">
        <f t="shared" si="42"/>
        <v>3.0</v>
      </c>
      <c r="FK5" s="42">
        <v>2</v>
      </c>
      <c r="FL5" s="43">
        <v>2</v>
      </c>
      <c r="FM5" s="48">
        <v>7</v>
      </c>
      <c r="FN5" s="55">
        <v>6</v>
      </c>
      <c r="FO5" s="55"/>
      <c r="FP5" s="28">
        <f t="shared" si="112"/>
        <v>6.4</v>
      </c>
      <c r="FQ5" s="29">
        <f t="shared" si="113"/>
        <v>6.4</v>
      </c>
      <c r="FR5" s="325" t="str">
        <f t="shared" si="114"/>
        <v>6.4</v>
      </c>
      <c r="FS5" s="30" t="str">
        <f t="shared" si="43"/>
        <v>C</v>
      </c>
      <c r="FT5" s="31">
        <f t="shared" si="44"/>
        <v>2</v>
      </c>
      <c r="FU5" s="31" t="str">
        <f t="shared" si="45"/>
        <v>2.0</v>
      </c>
      <c r="FV5" s="42">
        <v>2</v>
      </c>
      <c r="FW5" s="43">
        <v>2</v>
      </c>
      <c r="FX5" s="48">
        <v>6</v>
      </c>
      <c r="FY5" s="70">
        <v>6</v>
      </c>
      <c r="FZ5" s="70"/>
      <c r="GA5" s="28">
        <f t="shared" si="115"/>
        <v>6</v>
      </c>
      <c r="GB5" s="29">
        <f t="shared" si="116"/>
        <v>6</v>
      </c>
      <c r="GC5" s="325" t="str">
        <f t="shared" si="117"/>
        <v>6.0</v>
      </c>
      <c r="GD5" s="30" t="str">
        <f t="shared" si="46"/>
        <v>C</v>
      </c>
      <c r="GE5" s="31">
        <f t="shared" si="47"/>
        <v>2</v>
      </c>
      <c r="GF5" s="31" t="str">
        <f t="shared" si="48"/>
        <v>2.0</v>
      </c>
      <c r="GG5" s="42">
        <v>3</v>
      </c>
      <c r="GH5" s="43">
        <v>3</v>
      </c>
      <c r="GI5" s="48">
        <v>7.2</v>
      </c>
      <c r="GJ5" s="70">
        <v>8</v>
      </c>
      <c r="GK5" s="70"/>
      <c r="GL5" s="28">
        <f t="shared" si="118"/>
        <v>7.7</v>
      </c>
      <c r="GM5" s="29">
        <f t="shared" si="119"/>
        <v>7.7</v>
      </c>
      <c r="GN5" s="325" t="str">
        <f t="shared" si="120"/>
        <v>7.7</v>
      </c>
      <c r="GO5" s="30" t="str">
        <f t="shared" si="121"/>
        <v>B</v>
      </c>
      <c r="GP5" s="31">
        <f t="shared" si="122"/>
        <v>3</v>
      </c>
      <c r="GQ5" s="31" t="str">
        <f t="shared" si="123"/>
        <v>3.0</v>
      </c>
      <c r="GR5" s="42">
        <v>2</v>
      </c>
      <c r="GS5" s="43">
        <v>2</v>
      </c>
      <c r="GT5" s="694">
        <f t="shared" si="124"/>
        <v>19</v>
      </c>
      <c r="GU5" s="695">
        <f t="shared" si="125"/>
        <v>2.5789473684210527</v>
      </c>
      <c r="GV5" s="696" t="str">
        <f t="shared" si="126"/>
        <v>2.58</v>
      </c>
      <c r="GW5" s="697" t="str">
        <f t="shared" si="127"/>
        <v>Lên lớp</v>
      </c>
      <c r="GX5" s="698">
        <f t="shared" si="128"/>
        <v>35</v>
      </c>
      <c r="GY5" s="695">
        <f t="shared" si="129"/>
        <v>2.4428571428571431</v>
      </c>
      <c r="GZ5" s="696" t="str">
        <f t="shared" si="130"/>
        <v>2.44</v>
      </c>
      <c r="HA5" s="699">
        <f t="shared" si="131"/>
        <v>35</v>
      </c>
      <c r="HB5" s="700">
        <f t="shared" si="132"/>
        <v>6.5742857142857138</v>
      </c>
      <c r="HC5" s="701">
        <f t="shared" si="133"/>
        <v>2.4428571428571431</v>
      </c>
      <c r="HD5" s="738" t="str">
        <f t="shared" si="134"/>
        <v>Lên lớp</v>
      </c>
      <c r="HE5" s="812"/>
      <c r="HF5" s="850">
        <v>7.3</v>
      </c>
      <c r="HG5" s="837">
        <v>8</v>
      </c>
      <c r="HH5" s="736"/>
      <c r="HI5" s="827">
        <f t="shared" si="135"/>
        <v>7.7</v>
      </c>
      <c r="HJ5" s="839">
        <f t="shared" si="136"/>
        <v>7.7</v>
      </c>
      <c r="HK5" s="840" t="str">
        <f t="shared" si="137"/>
        <v>7.7</v>
      </c>
      <c r="HL5" s="841" t="str">
        <f t="shared" si="138"/>
        <v>B</v>
      </c>
      <c r="HM5" s="842">
        <f t="shared" si="139"/>
        <v>3</v>
      </c>
      <c r="HN5" s="842" t="str">
        <f t="shared" si="140"/>
        <v>3.0</v>
      </c>
      <c r="HO5" s="846">
        <v>2</v>
      </c>
      <c r="HP5" s="844">
        <v>2</v>
      </c>
      <c r="HQ5" s="829">
        <v>7.1</v>
      </c>
      <c r="HR5" s="837">
        <v>5</v>
      </c>
      <c r="HS5" s="736"/>
      <c r="HT5" s="827">
        <f t="shared" si="141"/>
        <v>5.8</v>
      </c>
      <c r="HU5" s="839">
        <f t="shared" si="142"/>
        <v>5.8</v>
      </c>
      <c r="HV5" s="840" t="str">
        <f t="shared" si="143"/>
        <v>5.8</v>
      </c>
      <c r="HW5" s="841" t="str">
        <f t="shared" si="144"/>
        <v>C</v>
      </c>
      <c r="HX5" s="842">
        <f t="shared" si="145"/>
        <v>2</v>
      </c>
      <c r="HY5" s="842" t="str">
        <f t="shared" si="146"/>
        <v>2.0</v>
      </c>
      <c r="HZ5" s="846">
        <v>3</v>
      </c>
      <c r="IA5" s="844">
        <v>3</v>
      </c>
      <c r="IB5" s="819">
        <v>8</v>
      </c>
      <c r="IC5" s="822">
        <v>8</v>
      </c>
      <c r="ID5" s="736"/>
      <c r="IE5" s="28">
        <f t="shared" si="147"/>
        <v>8</v>
      </c>
      <c r="IF5" s="29">
        <f t="shared" si="148"/>
        <v>8</v>
      </c>
      <c r="IG5" s="325" t="str">
        <f t="shared" si="149"/>
        <v>8.0</v>
      </c>
      <c r="IH5" s="30" t="str">
        <f t="shared" si="150"/>
        <v>B+</v>
      </c>
      <c r="II5" s="31">
        <f t="shared" si="151"/>
        <v>3.5</v>
      </c>
      <c r="IJ5" s="31" t="str">
        <f t="shared" si="152"/>
        <v>3.5</v>
      </c>
      <c r="IK5" s="42">
        <v>2</v>
      </c>
      <c r="IL5" s="43">
        <v>2</v>
      </c>
      <c r="IM5" s="819">
        <v>5.6</v>
      </c>
      <c r="IN5" s="822">
        <v>5</v>
      </c>
      <c r="IO5" s="736"/>
      <c r="IP5" s="28">
        <f t="shared" si="153"/>
        <v>5.2</v>
      </c>
      <c r="IQ5" s="29">
        <f t="shared" si="154"/>
        <v>5.2</v>
      </c>
      <c r="IR5" s="325" t="str">
        <f t="shared" si="155"/>
        <v>5.2</v>
      </c>
      <c r="IS5" s="30" t="str">
        <f t="shared" si="156"/>
        <v>D+</v>
      </c>
      <c r="IT5" s="31">
        <f t="shared" si="157"/>
        <v>1.5</v>
      </c>
      <c r="IU5" s="31" t="str">
        <f t="shared" si="158"/>
        <v>1.5</v>
      </c>
      <c r="IV5" s="42">
        <v>3</v>
      </c>
      <c r="IW5" s="43">
        <v>3</v>
      </c>
      <c r="IX5" s="1032">
        <v>7.4</v>
      </c>
      <c r="IY5" s="1068">
        <v>7</v>
      </c>
      <c r="IZ5" s="736"/>
      <c r="JA5" s="827">
        <f t="shared" si="159"/>
        <v>7.2</v>
      </c>
      <c r="JB5" s="839">
        <f t="shared" si="160"/>
        <v>7.2</v>
      </c>
      <c r="JC5" s="840" t="str">
        <f t="shared" si="161"/>
        <v>7.2</v>
      </c>
      <c r="JD5" s="841" t="str">
        <f t="shared" si="162"/>
        <v>B</v>
      </c>
      <c r="JE5" s="842">
        <f t="shared" si="163"/>
        <v>3</v>
      </c>
      <c r="JF5" s="842" t="str">
        <f t="shared" si="164"/>
        <v>3.0</v>
      </c>
      <c r="JG5" s="846">
        <v>5</v>
      </c>
      <c r="JH5" s="844">
        <v>5</v>
      </c>
      <c r="JI5" s="742">
        <f t="shared" si="165"/>
        <v>15</v>
      </c>
      <c r="JJ5" s="734">
        <f t="shared" si="166"/>
        <v>2.5666666666666669</v>
      </c>
      <c r="JK5" s="735" t="str">
        <f t="shared" si="167"/>
        <v>2.57</v>
      </c>
    </row>
    <row r="6" spans="1:273" ht="18.75" x14ac:dyDescent="0.3">
      <c r="A6" s="5">
        <v>6</v>
      </c>
      <c r="B6" s="306" t="s">
        <v>531</v>
      </c>
      <c r="C6" s="299" t="s">
        <v>497</v>
      </c>
      <c r="D6" s="300" t="s">
        <v>535</v>
      </c>
      <c r="E6" s="301" t="s">
        <v>22</v>
      </c>
      <c r="F6" s="244"/>
      <c r="G6" s="275" t="s">
        <v>567</v>
      </c>
      <c r="H6" s="276" t="s">
        <v>23</v>
      </c>
      <c r="I6" s="276" t="s">
        <v>395</v>
      </c>
      <c r="J6" s="146">
        <v>8</v>
      </c>
      <c r="K6" s="1" t="str">
        <f t="shared" si="0"/>
        <v>B+</v>
      </c>
      <c r="L6" s="2">
        <f t="shared" si="1"/>
        <v>3.5</v>
      </c>
      <c r="M6" s="170" t="str">
        <f t="shared" si="2"/>
        <v>3.5</v>
      </c>
      <c r="N6" s="665">
        <v>7.7</v>
      </c>
      <c r="O6" s="1" t="str">
        <f t="shared" si="3"/>
        <v>B</v>
      </c>
      <c r="P6" s="2">
        <f t="shared" si="4"/>
        <v>3</v>
      </c>
      <c r="Q6" s="172" t="str">
        <f t="shared" si="5"/>
        <v>3.0</v>
      </c>
      <c r="R6" s="195">
        <v>8.3000000000000007</v>
      </c>
      <c r="S6" s="68">
        <v>4</v>
      </c>
      <c r="T6" s="68">
        <v>5</v>
      </c>
      <c r="U6" s="28">
        <f t="shared" si="58"/>
        <v>5.7</v>
      </c>
      <c r="V6" s="29">
        <f t="shared" si="59"/>
        <v>6.3</v>
      </c>
      <c r="W6" s="325" t="str">
        <f t="shared" si="60"/>
        <v>6.3</v>
      </c>
      <c r="X6" s="30" t="str">
        <f t="shared" si="61"/>
        <v>C</v>
      </c>
      <c r="Y6" s="31">
        <f t="shared" si="6"/>
        <v>2</v>
      </c>
      <c r="Z6" s="31" t="str">
        <f t="shared" si="62"/>
        <v>2.0</v>
      </c>
      <c r="AA6" s="42">
        <v>4</v>
      </c>
      <c r="AB6" s="43">
        <v>4</v>
      </c>
      <c r="AC6" s="177">
        <v>8</v>
      </c>
      <c r="AD6" s="11">
        <v>7</v>
      </c>
      <c r="AE6" s="65"/>
      <c r="AF6" s="28">
        <f t="shared" si="63"/>
        <v>7.4</v>
      </c>
      <c r="AG6" s="29">
        <f t="shared" si="64"/>
        <v>7.4</v>
      </c>
      <c r="AH6" s="325" t="str">
        <f t="shared" si="8"/>
        <v>7.4</v>
      </c>
      <c r="AI6" s="30" t="str">
        <f t="shared" si="9"/>
        <v>B</v>
      </c>
      <c r="AJ6" s="31">
        <f t="shared" si="10"/>
        <v>3</v>
      </c>
      <c r="AK6" s="31" t="str">
        <f t="shared" si="11"/>
        <v>3.0</v>
      </c>
      <c r="AL6" s="42">
        <v>2</v>
      </c>
      <c r="AM6" s="43">
        <v>2</v>
      </c>
      <c r="AN6" s="181">
        <v>7.3</v>
      </c>
      <c r="AO6" s="45">
        <v>9</v>
      </c>
      <c r="AP6" s="45"/>
      <c r="AQ6" s="28">
        <f t="shared" si="65"/>
        <v>8.3000000000000007</v>
      </c>
      <c r="AR6" s="29">
        <f t="shared" si="66"/>
        <v>8.3000000000000007</v>
      </c>
      <c r="AS6" s="325" t="str">
        <f t="shared" si="67"/>
        <v>8.3</v>
      </c>
      <c r="AT6" s="30" t="str">
        <f t="shared" si="68"/>
        <v>B+</v>
      </c>
      <c r="AU6" s="31">
        <f t="shared" si="69"/>
        <v>3.5</v>
      </c>
      <c r="AV6" s="31" t="str">
        <f t="shared" si="70"/>
        <v>3.5</v>
      </c>
      <c r="AW6" s="42">
        <v>1</v>
      </c>
      <c r="AX6" s="43">
        <v>1</v>
      </c>
      <c r="AY6" s="188">
        <v>8.6999999999999993</v>
      </c>
      <c r="AZ6" s="68">
        <v>9</v>
      </c>
      <c r="BA6" s="68"/>
      <c r="BB6" s="28">
        <f t="shared" si="71"/>
        <v>8.9</v>
      </c>
      <c r="BC6" s="29">
        <f t="shared" si="72"/>
        <v>8.9</v>
      </c>
      <c r="BD6" s="325" t="str">
        <f t="shared" si="73"/>
        <v>8.9</v>
      </c>
      <c r="BE6" s="30" t="str">
        <f t="shared" si="17"/>
        <v>A</v>
      </c>
      <c r="BF6" s="31">
        <f t="shared" si="18"/>
        <v>4</v>
      </c>
      <c r="BG6" s="31" t="str">
        <f t="shared" si="19"/>
        <v>4.0</v>
      </c>
      <c r="BH6" s="42">
        <v>2</v>
      </c>
      <c r="BI6" s="43">
        <v>2</v>
      </c>
      <c r="BJ6" s="309">
        <v>8.3000000000000007</v>
      </c>
      <c r="BK6" s="109">
        <v>8</v>
      </c>
      <c r="BL6" s="414"/>
      <c r="BM6" s="225">
        <f t="shared" si="74"/>
        <v>8.1</v>
      </c>
      <c r="BN6" s="226">
        <f t="shared" si="20"/>
        <v>8.1</v>
      </c>
      <c r="BO6" s="342" t="str">
        <f t="shared" si="75"/>
        <v>8.1</v>
      </c>
      <c r="BP6" s="227" t="str">
        <f t="shared" si="21"/>
        <v>B+</v>
      </c>
      <c r="BQ6" s="226">
        <f t="shared" si="22"/>
        <v>3.5</v>
      </c>
      <c r="BR6" s="226" t="str">
        <f t="shared" si="23"/>
        <v>3.5</v>
      </c>
      <c r="BS6" s="157">
        <v>2</v>
      </c>
      <c r="BT6" s="43">
        <v>2</v>
      </c>
      <c r="BU6" s="219">
        <v>9</v>
      </c>
      <c r="BV6" s="68">
        <v>8</v>
      </c>
      <c r="BW6" s="157"/>
      <c r="BX6" s="225">
        <f t="shared" si="76"/>
        <v>8.4</v>
      </c>
      <c r="BY6" s="226">
        <f t="shared" si="77"/>
        <v>8.4</v>
      </c>
      <c r="BZ6" s="342" t="str">
        <f t="shared" si="78"/>
        <v>8.4</v>
      </c>
      <c r="CA6" s="227" t="str">
        <f t="shared" si="24"/>
        <v>B+</v>
      </c>
      <c r="CB6" s="226">
        <f t="shared" si="25"/>
        <v>3.5</v>
      </c>
      <c r="CC6" s="226" t="str">
        <f t="shared" si="26"/>
        <v>3.5</v>
      </c>
      <c r="CD6" s="157">
        <v>3</v>
      </c>
      <c r="CE6" s="43">
        <v>3</v>
      </c>
      <c r="CF6" s="309">
        <v>9</v>
      </c>
      <c r="CG6" s="109">
        <v>9</v>
      </c>
      <c r="CH6" s="157"/>
      <c r="CI6" s="28">
        <f t="shared" si="79"/>
        <v>9</v>
      </c>
      <c r="CJ6" s="29">
        <f t="shared" si="80"/>
        <v>9</v>
      </c>
      <c r="CK6" s="325" t="str">
        <f t="shared" si="81"/>
        <v>9.0</v>
      </c>
      <c r="CL6" s="30" t="str">
        <f t="shared" si="27"/>
        <v>A</v>
      </c>
      <c r="CM6" s="31">
        <f t="shared" si="28"/>
        <v>4</v>
      </c>
      <c r="CN6" s="31" t="str">
        <f t="shared" si="29"/>
        <v>4.0</v>
      </c>
      <c r="CO6" s="42">
        <v>2</v>
      </c>
      <c r="CP6" s="43">
        <v>2</v>
      </c>
      <c r="CQ6" s="84">
        <f t="shared" si="82"/>
        <v>16</v>
      </c>
      <c r="CR6" s="87">
        <f t="shared" si="83"/>
        <v>3.1875</v>
      </c>
      <c r="CS6" s="88" t="str">
        <f t="shared" si="84"/>
        <v>3.19</v>
      </c>
      <c r="CT6" s="64" t="str">
        <f t="shared" si="85"/>
        <v>Lên lớp</v>
      </c>
      <c r="CU6" s="128">
        <f t="shared" si="86"/>
        <v>16</v>
      </c>
      <c r="CV6" s="129">
        <f t="shared" si="87"/>
        <v>3.1875</v>
      </c>
      <c r="CW6" s="64" t="str">
        <f t="shared" si="88"/>
        <v>Lên lớp</v>
      </c>
      <c r="CX6" s="504"/>
      <c r="CY6" s="214">
        <v>7.4</v>
      </c>
      <c r="CZ6" s="73">
        <v>8</v>
      </c>
      <c r="DA6" s="73"/>
      <c r="DB6" s="28">
        <f t="shared" si="89"/>
        <v>7.8</v>
      </c>
      <c r="DC6" s="29">
        <f t="shared" si="90"/>
        <v>7.8</v>
      </c>
      <c r="DD6" s="325" t="str">
        <f t="shared" si="91"/>
        <v>7.8</v>
      </c>
      <c r="DE6" s="30" t="str">
        <f t="shared" si="30"/>
        <v>B</v>
      </c>
      <c r="DF6" s="31">
        <f t="shared" si="31"/>
        <v>3</v>
      </c>
      <c r="DG6" s="31" t="str">
        <f t="shared" si="32"/>
        <v>3.0</v>
      </c>
      <c r="DH6" s="42">
        <v>2</v>
      </c>
      <c r="DI6" s="43">
        <v>2</v>
      </c>
      <c r="DJ6" s="48">
        <v>6.3</v>
      </c>
      <c r="DK6" s="70">
        <v>8</v>
      </c>
      <c r="DL6" s="70"/>
      <c r="DM6" s="28">
        <f t="shared" si="92"/>
        <v>7.3</v>
      </c>
      <c r="DN6" s="29">
        <f t="shared" si="33"/>
        <v>7.3</v>
      </c>
      <c r="DO6" s="325" t="str">
        <f t="shared" si="93"/>
        <v>7.3</v>
      </c>
      <c r="DP6" s="30" t="str">
        <f t="shared" si="34"/>
        <v>B</v>
      </c>
      <c r="DQ6" s="31">
        <f t="shared" si="35"/>
        <v>3</v>
      </c>
      <c r="DR6" s="31" t="str">
        <f t="shared" si="36"/>
        <v>3.0</v>
      </c>
      <c r="DS6" s="42">
        <v>2</v>
      </c>
      <c r="DT6" s="43">
        <v>2</v>
      </c>
      <c r="DU6" s="214">
        <v>8.3000000000000007</v>
      </c>
      <c r="DV6" s="73">
        <v>9</v>
      </c>
      <c r="DW6" s="73"/>
      <c r="DX6" s="28">
        <f t="shared" si="94"/>
        <v>8.6999999999999993</v>
      </c>
      <c r="DY6" s="29">
        <f t="shared" si="95"/>
        <v>8.6999999999999993</v>
      </c>
      <c r="DZ6" s="325" t="str">
        <f t="shared" si="96"/>
        <v>8.7</v>
      </c>
      <c r="EA6" s="30" t="str">
        <f t="shared" si="97"/>
        <v>A</v>
      </c>
      <c r="EB6" s="31">
        <f t="shared" si="98"/>
        <v>4</v>
      </c>
      <c r="EC6" s="31" t="str">
        <f t="shared" si="99"/>
        <v>4.0</v>
      </c>
      <c r="ED6" s="42">
        <v>2</v>
      </c>
      <c r="EE6" s="43">
        <v>2</v>
      </c>
      <c r="EF6" s="48">
        <v>7.4</v>
      </c>
      <c r="EG6" s="70">
        <v>8</v>
      </c>
      <c r="EH6" s="70"/>
      <c r="EI6" s="28">
        <f t="shared" si="100"/>
        <v>7.8</v>
      </c>
      <c r="EJ6" s="29">
        <f t="shared" si="101"/>
        <v>7.8</v>
      </c>
      <c r="EK6" s="325" t="str">
        <f t="shared" si="102"/>
        <v>7.8</v>
      </c>
      <c r="EL6" s="30" t="str">
        <f t="shared" si="103"/>
        <v>B</v>
      </c>
      <c r="EM6" s="31">
        <f t="shared" si="104"/>
        <v>3</v>
      </c>
      <c r="EN6" s="31" t="str">
        <f t="shared" si="105"/>
        <v>3.0</v>
      </c>
      <c r="EO6" s="42">
        <v>2</v>
      </c>
      <c r="EP6" s="43">
        <v>2</v>
      </c>
      <c r="EQ6" s="48">
        <v>7</v>
      </c>
      <c r="ER6" s="70">
        <v>6</v>
      </c>
      <c r="ES6" s="70"/>
      <c r="ET6" s="28">
        <f t="shared" si="106"/>
        <v>6.4</v>
      </c>
      <c r="EU6" s="29">
        <f t="shared" si="107"/>
        <v>6.4</v>
      </c>
      <c r="EV6" s="325" t="str">
        <f t="shared" si="108"/>
        <v>6.4</v>
      </c>
      <c r="EW6" s="30" t="str">
        <f t="shared" si="37"/>
        <v>C</v>
      </c>
      <c r="EX6" s="31">
        <f t="shared" si="38"/>
        <v>2</v>
      </c>
      <c r="EY6" s="31" t="str">
        <f t="shared" si="39"/>
        <v>2.0</v>
      </c>
      <c r="EZ6" s="42">
        <v>2</v>
      </c>
      <c r="FA6" s="43">
        <v>2</v>
      </c>
      <c r="FB6" s="48">
        <v>8</v>
      </c>
      <c r="FC6" s="70">
        <v>8</v>
      </c>
      <c r="FD6" s="70"/>
      <c r="FE6" s="28">
        <f t="shared" si="109"/>
        <v>8</v>
      </c>
      <c r="FF6" s="29">
        <f t="shared" si="110"/>
        <v>8</v>
      </c>
      <c r="FG6" s="325" t="str">
        <f t="shared" si="111"/>
        <v>8.0</v>
      </c>
      <c r="FH6" s="30" t="str">
        <f t="shared" si="40"/>
        <v>B+</v>
      </c>
      <c r="FI6" s="31">
        <f t="shared" si="41"/>
        <v>3.5</v>
      </c>
      <c r="FJ6" s="31" t="str">
        <f t="shared" si="42"/>
        <v>3.5</v>
      </c>
      <c r="FK6" s="42">
        <v>2</v>
      </c>
      <c r="FL6" s="43">
        <v>2</v>
      </c>
      <c r="FM6" s="48">
        <v>8.6999999999999993</v>
      </c>
      <c r="FN6" s="55">
        <v>9</v>
      </c>
      <c r="FO6" s="55"/>
      <c r="FP6" s="28">
        <f t="shared" si="112"/>
        <v>8.9</v>
      </c>
      <c r="FQ6" s="29">
        <f t="shared" si="113"/>
        <v>8.9</v>
      </c>
      <c r="FR6" s="325" t="str">
        <f t="shared" si="114"/>
        <v>8.9</v>
      </c>
      <c r="FS6" s="30" t="str">
        <f t="shared" si="43"/>
        <v>A</v>
      </c>
      <c r="FT6" s="31">
        <f t="shared" si="44"/>
        <v>4</v>
      </c>
      <c r="FU6" s="31" t="str">
        <f t="shared" si="45"/>
        <v>4.0</v>
      </c>
      <c r="FV6" s="42">
        <v>2</v>
      </c>
      <c r="FW6" s="43">
        <v>2</v>
      </c>
      <c r="FX6" s="48">
        <v>7.8</v>
      </c>
      <c r="FY6" s="70">
        <v>7</v>
      </c>
      <c r="FZ6" s="70"/>
      <c r="GA6" s="28">
        <f t="shared" si="115"/>
        <v>7.3</v>
      </c>
      <c r="GB6" s="29">
        <f t="shared" si="116"/>
        <v>7.3</v>
      </c>
      <c r="GC6" s="325" t="str">
        <f t="shared" si="117"/>
        <v>7.3</v>
      </c>
      <c r="GD6" s="30" t="str">
        <f t="shared" si="46"/>
        <v>B</v>
      </c>
      <c r="GE6" s="31">
        <f t="shared" si="47"/>
        <v>3</v>
      </c>
      <c r="GF6" s="31" t="str">
        <f t="shared" si="48"/>
        <v>3.0</v>
      </c>
      <c r="GG6" s="42">
        <v>3</v>
      </c>
      <c r="GH6" s="43">
        <v>3</v>
      </c>
      <c r="GI6" s="48">
        <v>7.4</v>
      </c>
      <c r="GJ6" s="70">
        <v>8</v>
      </c>
      <c r="GK6" s="70"/>
      <c r="GL6" s="28">
        <f t="shared" si="118"/>
        <v>7.8</v>
      </c>
      <c r="GM6" s="29">
        <f t="shared" si="119"/>
        <v>7.8</v>
      </c>
      <c r="GN6" s="325" t="str">
        <f t="shared" si="120"/>
        <v>7.8</v>
      </c>
      <c r="GO6" s="30" t="str">
        <f t="shared" si="121"/>
        <v>B</v>
      </c>
      <c r="GP6" s="31">
        <f t="shared" si="122"/>
        <v>3</v>
      </c>
      <c r="GQ6" s="31" t="str">
        <f t="shared" si="123"/>
        <v>3.0</v>
      </c>
      <c r="GR6" s="42">
        <v>2</v>
      </c>
      <c r="GS6" s="43">
        <v>2</v>
      </c>
      <c r="GT6" s="694">
        <f t="shared" si="124"/>
        <v>19</v>
      </c>
      <c r="GU6" s="695">
        <f t="shared" si="125"/>
        <v>3.1578947368421053</v>
      </c>
      <c r="GV6" s="696" t="str">
        <f t="shared" si="126"/>
        <v>3.16</v>
      </c>
      <c r="GW6" s="697" t="str">
        <f t="shared" si="127"/>
        <v>Lên lớp</v>
      </c>
      <c r="GX6" s="698">
        <f t="shared" si="128"/>
        <v>35</v>
      </c>
      <c r="GY6" s="695">
        <f t="shared" si="129"/>
        <v>3.1714285714285713</v>
      </c>
      <c r="GZ6" s="696" t="str">
        <f t="shared" si="130"/>
        <v>3.17</v>
      </c>
      <c r="HA6" s="699">
        <f t="shared" si="131"/>
        <v>35</v>
      </c>
      <c r="HB6" s="700">
        <f t="shared" si="132"/>
        <v>7.7942857142857145</v>
      </c>
      <c r="HC6" s="701">
        <f t="shared" si="133"/>
        <v>3.1714285714285713</v>
      </c>
      <c r="HD6" s="738" t="str">
        <f t="shared" si="134"/>
        <v>Lên lớp</v>
      </c>
      <c r="HE6" s="812"/>
      <c r="HF6" s="850">
        <v>8.6999999999999993</v>
      </c>
      <c r="HG6" s="837">
        <v>8</v>
      </c>
      <c r="HH6" s="736"/>
      <c r="HI6" s="827">
        <f t="shared" si="135"/>
        <v>8.3000000000000007</v>
      </c>
      <c r="HJ6" s="839">
        <f t="shared" si="136"/>
        <v>8.3000000000000007</v>
      </c>
      <c r="HK6" s="840" t="str">
        <f t="shared" si="137"/>
        <v>8.3</v>
      </c>
      <c r="HL6" s="841" t="str">
        <f t="shared" si="138"/>
        <v>B+</v>
      </c>
      <c r="HM6" s="842">
        <f t="shared" si="139"/>
        <v>3.5</v>
      </c>
      <c r="HN6" s="842" t="str">
        <f t="shared" si="140"/>
        <v>3.5</v>
      </c>
      <c r="HO6" s="846">
        <v>2</v>
      </c>
      <c r="HP6" s="844">
        <v>2</v>
      </c>
      <c r="HQ6" s="829">
        <v>7.1</v>
      </c>
      <c r="HR6" s="837">
        <v>8</v>
      </c>
      <c r="HS6" s="736"/>
      <c r="HT6" s="827">
        <f t="shared" si="141"/>
        <v>7.6</v>
      </c>
      <c r="HU6" s="839">
        <f t="shared" si="142"/>
        <v>7.6</v>
      </c>
      <c r="HV6" s="840" t="str">
        <f t="shared" si="143"/>
        <v>7.6</v>
      </c>
      <c r="HW6" s="841" t="str">
        <f t="shared" si="144"/>
        <v>B</v>
      </c>
      <c r="HX6" s="842">
        <f t="shared" si="145"/>
        <v>3</v>
      </c>
      <c r="HY6" s="842" t="str">
        <f t="shared" si="146"/>
        <v>3.0</v>
      </c>
      <c r="HZ6" s="846">
        <v>3</v>
      </c>
      <c r="IA6" s="844">
        <v>3</v>
      </c>
      <c r="IB6" s="819">
        <v>8</v>
      </c>
      <c r="IC6" s="822">
        <v>8</v>
      </c>
      <c r="ID6" s="736"/>
      <c r="IE6" s="28">
        <f t="shared" si="147"/>
        <v>8</v>
      </c>
      <c r="IF6" s="29">
        <f t="shared" si="148"/>
        <v>8</v>
      </c>
      <c r="IG6" s="325" t="str">
        <f t="shared" si="149"/>
        <v>8.0</v>
      </c>
      <c r="IH6" s="30" t="str">
        <f t="shared" si="150"/>
        <v>B+</v>
      </c>
      <c r="II6" s="31">
        <f t="shared" si="151"/>
        <v>3.5</v>
      </c>
      <c r="IJ6" s="31" t="str">
        <f t="shared" si="152"/>
        <v>3.5</v>
      </c>
      <c r="IK6" s="42">
        <v>2</v>
      </c>
      <c r="IL6" s="43">
        <v>2</v>
      </c>
      <c r="IM6" s="819">
        <v>8.4</v>
      </c>
      <c r="IN6" s="822">
        <v>8</v>
      </c>
      <c r="IO6" s="736"/>
      <c r="IP6" s="28">
        <f t="shared" si="153"/>
        <v>8.1999999999999993</v>
      </c>
      <c r="IQ6" s="29">
        <f t="shared" si="154"/>
        <v>8.1999999999999993</v>
      </c>
      <c r="IR6" s="325" t="str">
        <f t="shared" si="155"/>
        <v>8.2</v>
      </c>
      <c r="IS6" s="30" t="str">
        <f t="shared" si="156"/>
        <v>B+</v>
      </c>
      <c r="IT6" s="31">
        <f t="shared" si="157"/>
        <v>3.5</v>
      </c>
      <c r="IU6" s="31" t="str">
        <f t="shared" si="158"/>
        <v>3.5</v>
      </c>
      <c r="IV6" s="42">
        <v>3</v>
      </c>
      <c r="IW6" s="43">
        <v>3</v>
      </c>
      <c r="IX6" s="1032">
        <v>7.6</v>
      </c>
      <c r="IY6" s="1068">
        <v>8</v>
      </c>
      <c r="IZ6" s="736"/>
      <c r="JA6" s="827">
        <f t="shared" si="159"/>
        <v>7.8</v>
      </c>
      <c r="JB6" s="839">
        <f t="shared" si="160"/>
        <v>7.8</v>
      </c>
      <c r="JC6" s="840" t="str">
        <f t="shared" si="161"/>
        <v>7.8</v>
      </c>
      <c r="JD6" s="841" t="str">
        <f t="shared" si="162"/>
        <v>B</v>
      </c>
      <c r="JE6" s="842">
        <f t="shared" si="163"/>
        <v>3</v>
      </c>
      <c r="JF6" s="842" t="str">
        <f t="shared" si="164"/>
        <v>3.0</v>
      </c>
      <c r="JG6" s="846">
        <v>5</v>
      </c>
      <c r="JH6" s="844">
        <v>5</v>
      </c>
      <c r="JI6" s="742">
        <f t="shared" si="165"/>
        <v>15</v>
      </c>
      <c r="JJ6" s="734">
        <f t="shared" si="166"/>
        <v>3.2333333333333334</v>
      </c>
      <c r="JK6" s="735" t="str">
        <f t="shared" si="167"/>
        <v>3.23</v>
      </c>
    </row>
    <row r="7" spans="1:273" ht="18.75" x14ac:dyDescent="0.3">
      <c r="A7" s="5">
        <v>7</v>
      </c>
      <c r="B7" s="306" t="s">
        <v>531</v>
      </c>
      <c r="C7" s="299" t="s">
        <v>498</v>
      </c>
      <c r="D7" s="300" t="s">
        <v>536</v>
      </c>
      <c r="E7" s="301" t="s">
        <v>13</v>
      </c>
      <c r="F7" s="244"/>
      <c r="G7" s="275" t="s">
        <v>568</v>
      </c>
      <c r="H7" s="276" t="s">
        <v>23</v>
      </c>
      <c r="I7" s="276" t="s">
        <v>179</v>
      </c>
      <c r="J7" s="788">
        <v>6.5</v>
      </c>
      <c r="K7" s="1104" t="str">
        <f t="shared" si="0"/>
        <v>C+</v>
      </c>
      <c r="L7" s="1105">
        <f t="shared" si="1"/>
        <v>2.5</v>
      </c>
      <c r="M7" s="1106" t="str">
        <f t="shared" si="2"/>
        <v>2.5</v>
      </c>
      <c r="N7" s="665">
        <v>6.7</v>
      </c>
      <c r="O7" s="1" t="str">
        <f t="shared" si="3"/>
        <v>C+</v>
      </c>
      <c r="P7" s="2">
        <f t="shared" si="4"/>
        <v>2.5</v>
      </c>
      <c r="Q7" s="172" t="str">
        <f t="shared" si="5"/>
        <v>2.5</v>
      </c>
      <c r="R7" s="195">
        <v>5.5</v>
      </c>
      <c r="S7" s="68">
        <v>8</v>
      </c>
      <c r="T7" s="68"/>
      <c r="U7" s="28">
        <f t="shared" si="58"/>
        <v>7</v>
      </c>
      <c r="V7" s="29">
        <f t="shared" si="59"/>
        <v>7</v>
      </c>
      <c r="W7" s="325" t="str">
        <f t="shared" si="60"/>
        <v>7.0</v>
      </c>
      <c r="X7" s="30" t="str">
        <f t="shared" si="61"/>
        <v>B</v>
      </c>
      <c r="Y7" s="31">
        <f t="shared" si="6"/>
        <v>3</v>
      </c>
      <c r="Z7" s="31" t="str">
        <f t="shared" si="62"/>
        <v>3.0</v>
      </c>
      <c r="AA7" s="42">
        <v>4</v>
      </c>
      <c r="AB7" s="43">
        <v>4</v>
      </c>
      <c r="AC7" s="177">
        <v>6.3</v>
      </c>
      <c r="AD7" s="65">
        <v>6</v>
      </c>
      <c r="AE7" s="65"/>
      <c r="AF7" s="28">
        <f t="shared" si="63"/>
        <v>6.1</v>
      </c>
      <c r="AG7" s="29">
        <f t="shared" si="64"/>
        <v>6.1</v>
      </c>
      <c r="AH7" s="325" t="str">
        <f t="shared" si="8"/>
        <v>6.1</v>
      </c>
      <c r="AI7" s="30" t="str">
        <f t="shared" si="9"/>
        <v>C</v>
      </c>
      <c r="AJ7" s="31">
        <f t="shared" si="10"/>
        <v>2</v>
      </c>
      <c r="AK7" s="31" t="str">
        <f t="shared" si="11"/>
        <v>2.0</v>
      </c>
      <c r="AL7" s="42">
        <v>2</v>
      </c>
      <c r="AM7" s="43">
        <v>2</v>
      </c>
      <c r="AN7" s="181">
        <v>5</v>
      </c>
      <c r="AO7" s="45">
        <v>7</v>
      </c>
      <c r="AP7" s="45"/>
      <c r="AQ7" s="28">
        <f t="shared" si="65"/>
        <v>6.2</v>
      </c>
      <c r="AR7" s="29">
        <f t="shared" si="66"/>
        <v>6.2</v>
      </c>
      <c r="AS7" s="325" t="str">
        <f t="shared" si="67"/>
        <v>6.2</v>
      </c>
      <c r="AT7" s="30" t="str">
        <f t="shared" si="68"/>
        <v>C</v>
      </c>
      <c r="AU7" s="31">
        <f t="shared" si="69"/>
        <v>2</v>
      </c>
      <c r="AV7" s="31" t="str">
        <f t="shared" si="70"/>
        <v>2.0</v>
      </c>
      <c r="AW7" s="42">
        <v>1</v>
      </c>
      <c r="AX7" s="43">
        <v>1</v>
      </c>
      <c r="AY7" s="188">
        <v>8.6999999999999993</v>
      </c>
      <c r="AZ7" s="68">
        <v>4</v>
      </c>
      <c r="BA7" s="68"/>
      <c r="BB7" s="28">
        <f t="shared" si="71"/>
        <v>5.9</v>
      </c>
      <c r="BC7" s="29">
        <f t="shared" si="72"/>
        <v>5.9</v>
      </c>
      <c r="BD7" s="325" t="str">
        <f t="shared" si="73"/>
        <v>5.9</v>
      </c>
      <c r="BE7" s="30" t="str">
        <f t="shared" si="17"/>
        <v>C</v>
      </c>
      <c r="BF7" s="31">
        <f t="shared" si="18"/>
        <v>2</v>
      </c>
      <c r="BG7" s="31" t="str">
        <f t="shared" si="19"/>
        <v>2.0</v>
      </c>
      <c r="BH7" s="42">
        <v>2</v>
      </c>
      <c r="BI7" s="43">
        <v>2</v>
      </c>
      <c r="BJ7" s="309">
        <v>5.7</v>
      </c>
      <c r="BK7" s="109">
        <v>7</v>
      </c>
      <c r="BL7" s="414"/>
      <c r="BM7" s="225">
        <f t="shared" si="74"/>
        <v>6.5</v>
      </c>
      <c r="BN7" s="226">
        <f t="shared" si="20"/>
        <v>6.5</v>
      </c>
      <c r="BO7" s="342" t="str">
        <f t="shared" si="75"/>
        <v>6.5</v>
      </c>
      <c r="BP7" s="227" t="str">
        <f t="shared" si="21"/>
        <v>C+</v>
      </c>
      <c r="BQ7" s="226">
        <f t="shared" si="22"/>
        <v>2.5</v>
      </c>
      <c r="BR7" s="226" t="str">
        <f t="shared" si="23"/>
        <v>2.5</v>
      </c>
      <c r="BS7" s="157">
        <v>2</v>
      </c>
      <c r="BT7" s="43">
        <v>2</v>
      </c>
      <c r="BU7" s="219">
        <v>7.6</v>
      </c>
      <c r="BV7" s="68">
        <v>8</v>
      </c>
      <c r="BW7" s="157"/>
      <c r="BX7" s="225">
        <f t="shared" si="76"/>
        <v>7.8</v>
      </c>
      <c r="BY7" s="226">
        <f t="shared" si="77"/>
        <v>7.8</v>
      </c>
      <c r="BZ7" s="342" t="str">
        <f t="shared" si="78"/>
        <v>7.8</v>
      </c>
      <c r="CA7" s="227" t="str">
        <f t="shared" si="24"/>
        <v>B</v>
      </c>
      <c r="CB7" s="226">
        <f t="shared" si="25"/>
        <v>3</v>
      </c>
      <c r="CC7" s="226" t="str">
        <f t="shared" si="26"/>
        <v>3.0</v>
      </c>
      <c r="CD7" s="157">
        <v>3</v>
      </c>
      <c r="CE7" s="43">
        <v>3</v>
      </c>
      <c r="CF7" s="309">
        <v>7.3</v>
      </c>
      <c r="CG7" s="109">
        <v>5</v>
      </c>
      <c r="CH7" s="157"/>
      <c r="CI7" s="28">
        <f t="shared" si="79"/>
        <v>5.9</v>
      </c>
      <c r="CJ7" s="29">
        <f t="shared" si="80"/>
        <v>5.9</v>
      </c>
      <c r="CK7" s="325" t="str">
        <f t="shared" si="81"/>
        <v>5.9</v>
      </c>
      <c r="CL7" s="30" t="str">
        <f t="shared" si="27"/>
        <v>C</v>
      </c>
      <c r="CM7" s="31">
        <f t="shared" si="28"/>
        <v>2</v>
      </c>
      <c r="CN7" s="31" t="str">
        <f t="shared" si="29"/>
        <v>2.0</v>
      </c>
      <c r="CO7" s="42">
        <v>2</v>
      </c>
      <c r="CP7" s="43">
        <v>2</v>
      </c>
      <c r="CQ7" s="84">
        <f t="shared" si="82"/>
        <v>16</v>
      </c>
      <c r="CR7" s="87">
        <f t="shared" si="83"/>
        <v>2.5</v>
      </c>
      <c r="CS7" s="88" t="str">
        <f t="shared" si="84"/>
        <v>2.50</v>
      </c>
      <c r="CT7" s="64" t="str">
        <f t="shared" si="85"/>
        <v>Lên lớp</v>
      </c>
      <c r="CU7" s="128">
        <f t="shared" si="86"/>
        <v>16</v>
      </c>
      <c r="CV7" s="129">
        <f t="shared" si="87"/>
        <v>2.5</v>
      </c>
      <c r="CW7" s="64" t="str">
        <f t="shared" si="88"/>
        <v>Lên lớp</v>
      </c>
      <c r="CX7" s="504"/>
      <c r="CY7" s="214">
        <v>6.2</v>
      </c>
      <c r="CZ7" s="73">
        <v>9</v>
      </c>
      <c r="DA7" s="73"/>
      <c r="DB7" s="28">
        <f t="shared" si="89"/>
        <v>7.9</v>
      </c>
      <c r="DC7" s="29">
        <f t="shared" si="90"/>
        <v>7.9</v>
      </c>
      <c r="DD7" s="325" t="str">
        <f t="shared" si="91"/>
        <v>7.9</v>
      </c>
      <c r="DE7" s="30" t="str">
        <f t="shared" si="30"/>
        <v>B</v>
      </c>
      <c r="DF7" s="31">
        <f t="shared" si="31"/>
        <v>3</v>
      </c>
      <c r="DG7" s="31" t="str">
        <f t="shared" si="32"/>
        <v>3.0</v>
      </c>
      <c r="DH7" s="42">
        <v>2</v>
      </c>
      <c r="DI7" s="43">
        <v>2</v>
      </c>
      <c r="DJ7" s="48">
        <v>5.7</v>
      </c>
      <c r="DK7" s="70">
        <v>7</v>
      </c>
      <c r="DL7" s="70"/>
      <c r="DM7" s="28">
        <f t="shared" si="92"/>
        <v>6.5</v>
      </c>
      <c r="DN7" s="29">
        <f t="shared" si="33"/>
        <v>6.5</v>
      </c>
      <c r="DO7" s="325" t="str">
        <f t="shared" si="93"/>
        <v>6.5</v>
      </c>
      <c r="DP7" s="30" t="str">
        <f t="shared" si="34"/>
        <v>C+</v>
      </c>
      <c r="DQ7" s="31">
        <f t="shared" si="35"/>
        <v>2.5</v>
      </c>
      <c r="DR7" s="31" t="str">
        <f t="shared" si="36"/>
        <v>2.5</v>
      </c>
      <c r="DS7" s="42">
        <v>2</v>
      </c>
      <c r="DT7" s="43">
        <v>2</v>
      </c>
      <c r="DU7" s="214">
        <v>5</v>
      </c>
      <c r="DV7" s="73">
        <v>5</v>
      </c>
      <c r="DW7" s="73"/>
      <c r="DX7" s="28">
        <f t="shared" si="94"/>
        <v>5</v>
      </c>
      <c r="DY7" s="29">
        <f t="shared" si="95"/>
        <v>5</v>
      </c>
      <c r="DZ7" s="325" t="str">
        <f t="shared" si="96"/>
        <v>5.0</v>
      </c>
      <c r="EA7" s="30" t="str">
        <f t="shared" si="97"/>
        <v>D+</v>
      </c>
      <c r="EB7" s="31">
        <f t="shared" si="98"/>
        <v>1.5</v>
      </c>
      <c r="EC7" s="31" t="str">
        <f t="shared" si="99"/>
        <v>1.5</v>
      </c>
      <c r="ED7" s="42">
        <v>2</v>
      </c>
      <c r="EE7" s="43">
        <v>2</v>
      </c>
      <c r="EF7" s="48">
        <v>5.8</v>
      </c>
      <c r="EG7" s="70">
        <v>7</v>
      </c>
      <c r="EH7" s="70"/>
      <c r="EI7" s="28">
        <f t="shared" si="100"/>
        <v>6.5</v>
      </c>
      <c r="EJ7" s="29">
        <f t="shared" si="101"/>
        <v>6.5</v>
      </c>
      <c r="EK7" s="325" t="str">
        <f t="shared" si="102"/>
        <v>6.5</v>
      </c>
      <c r="EL7" s="30" t="str">
        <f t="shared" si="103"/>
        <v>C+</v>
      </c>
      <c r="EM7" s="31">
        <f t="shared" si="104"/>
        <v>2.5</v>
      </c>
      <c r="EN7" s="31" t="str">
        <f t="shared" si="105"/>
        <v>2.5</v>
      </c>
      <c r="EO7" s="42">
        <v>2</v>
      </c>
      <c r="EP7" s="43">
        <v>2</v>
      </c>
      <c r="EQ7" s="48">
        <v>6.3</v>
      </c>
      <c r="ER7" s="70">
        <v>6</v>
      </c>
      <c r="ES7" s="70"/>
      <c r="ET7" s="28">
        <f t="shared" si="106"/>
        <v>6.1</v>
      </c>
      <c r="EU7" s="29">
        <f t="shared" si="107"/>
        <v>6.1</v>
      </c>
      <c r="EV7" s="325" t="str">
        <f t="shared" si="108"/>
        <v>6.1</v>
      </c>
      <c r="EW7" s="30" t="str">
        <f t="shared" si="37"/>
        <v>C</v>
      </c>
      <c r="EX7" s="31">
        <f t="shared" si="38"/>
        <v>2</v>
      </c>
      <c r="EY7" s="31" t="str">
        <f t="shared" si="39"/>
        <v>2.0</v>
      </c>
      <c r="EZ7" s="42">
        <v>2</v>
      </c>
      <c r="FA7" s="43">
        <v>2</v>
      </c>
      <c r="FB7" s="48">
        <v>7</v>
      </c>
      <c r="FC7" s="70">
        <v>7</v>
      </c>
      <c r="FD7" s="70"/>
      <c r="FE7" s="28">
        <f t="shared" si="109"/>
        <v>7</v>
      </c>
      <c r="FF7" s="29">
        <f t="shared" si="110"/>
        <v>7</v>
      </c>
      <c r="FG7" s="325" t="str">
        <f t="shared" si="111"/>
        <v>7.0</v>
      </c>
      <c r="FH7" s="30" t="str">
        <f t="shared" si="40"/>
        <v>B</v>
      </c>
      <c r="FI7" s="31">
        <f t="shared" si="41"/>
        <v>3</v>
      </c>
      <c r="FJ7" s="31" t="str">
        <f t="shared" si="42"/>
        <v>3.0</v>
      </c>
      <c r="FK7" s="42">
        <v>2</v>
      </c>
      <c r="FL7" s="43">
        <v>2</v>
      </c>
      <c r="FM7" s="48">
        <v>7</v>
      </c>
      <c r="FN7" s="55">
        <v>6</v>
      </c>
      <c r="FO7" s="55"/>
      <c r="FP7" s="28">
        <f t="shared" si="112"/>
        <v>6.4</v>
      </c>
      <c r="FQ7" s="29">
        <f t="shared" si="113"/>
        <v>6.4</v>
      </c>
      <c r="FR7" s="325" t="str">
        <f t="shared" si="114"/>
        <v>6.4</v>
      </c>
      <c r="FS7" s="30" t="str">
        <f t="shared" si="43"/>
        <v>C</v>
      </c>
      <c r="FT7" s="31">
        <f t="shared" si="44"/>
        <v>2</v>
      </c>
      <c r="FU7" s="31" t="str">
        <f t="shared" si="45"/>
        <v>2.0</v>
      </c>
      <c r="FV7" s="42">
        <v>2</v>
      </c>
      <c r="FW7" s="43">
        <v>2</v>
      </c>
      <c r="FX7" s="48">
        <v>6</v>
      </c>
      <c r="FY7" s="70">
        <v>6</v>
      </c>
      <c r="FZ7" s="70"/>
      <c r="GA7" s="28">
        <f t="shared" si="115"/>
        <v>6</v>
      </c>
      <c r="GB7" s="29">
        <f t="shared" si="116"/>
        <v>6</v>
      </c>
      <c r="GC7" s="325" t="str">
        <f t="shared" si="117"/>
        <v>6.0</v>
      </c>
      <c r="GD7" s="30" t="str">
        <f t="shared" si="46"/>
        <v>C</v>
      </c>
      <c r="GE7" s="31">
        <f t="shared" si="47"/>
        <v>2</v>
      </c>
      <c r="GF7" s="31" t="str">
        <f t="shared" si="48"/>
        <v>2.0</v>
      </c>
      <c r="GG7" s="42">
        <v>3</v>
      </c>
      <c r="GH7" s="43">
        <v>3</v>
      </c>
      <c r="GI7" s="48">
        <v>5.8</v>
      </c>
      <c r="GJ7" s="70">
        <v>6</v>
      </c>
      <c r="GK7" s="70"/>
      <c r="GL7" s="28">
        <f t="shared" si="118"/>
        <v>5.9</v>
      </c>
      <c r="GM7" s="29">
        <f t="shared" si="119"/>
        <v>5.9</v>
      </c>
      <c r="GN7" s="325" t="str">
        <f t="shared" si="120"/>
        <v>5.9</v>
      </c>
      <c r="GO7" s="30" t="str">
        <f t="shared" si="121"/>
        <v>C</v>
      </c>
      <c r="GP7" s="31">
        <f t="shared" si="122"/>
        <v>2</v>
      </c>
      <c r="GQ7" s="31" t="str">
        <f t="shared" si="123"/>
        <v>2.0</v>
      </c>
      <c r="GR7" s="42">
        <v>2</v>
      </c>
      <c r="GS7" s="43">
        <v>2</v>
      </c>
      <c r="GT7" s="694">
        <f t="shared" si="124"/>
        <v>19</v>
      </c>
      <c r="GU7" s="695">
        <f t="shared" si="125"/>
        <v>2.263157894736842</v>
      </c>
      <c r="GV7" s="696" t="str">
        <f t="shared" si="126"/>
        <v>2.26</v>
      </c>
      <c r="GW7" s="697" t="str">
        <f t="shared" si="127"/>
        <v>Lên lớp</v>
      </c>
      <c r="GX7" s="698">
        <f t="shared" si="128"/>
        <v>35</v>
      </c>
      <c r="GY7" s="695">
        <f t="shared" si="129"/>
        <v>2.3714285714285714</v>
      </c>
      <c r="GZ7" s="696" t="str">
        <f t="shared" si="130"/>
        <v>2.37</v>
      </c>
      <c r="HA7" s="699">
        <f t="shared" si="131"/>
        <v>35</v>
      </c>
      <c r="HB7" s="700">
        <f t="shared" si="132"/>
        <v>6.4857142857142858</v>
      </c>
      <c r="HC7" s="701">
        <f t="shared" si="133"/>
        <v>2.3714285714285714</v>
      </c>
      <c r="HD7" s="738" t="str">
        <f t="shared" si="134"/>
        <v>Lên lớp</v>
      </c>
      <c r="HE7" s="812"/>
      <c r="HF7" s="850">
        <v>6</v>
      </c>
      <c r="HG7" s="837">
        <v>5</v>
      </c>
      <c r="HH7" s="736"/>
      <c r="HI7" s="827">
        <f t="shared" si="135"/>
        <v>5.4</v>
      </c>
      <c r="HJ7" s="839">
        <f t="shared" si="136"/>
        <v>5.4</v>
      </c>
      <c r="HK7" s="840" t="str">
        <f t="shared" si="137"/>
        <v>5.4</v>
      </c>
      <c r="HL7" s="841" t="str">
        <f t="shared" si="138"/>
        <v>D+</v>
      </c>
      <c r="HM7" s="842">
        <f t="shared" si="139"/>
        <v>1.5</v>
      </c>
      <c r="HN7" s="842" t="str">
        <f t="shared" si="140"/>
        <v>1.5</v>
      </c>
      <c r="HO7" s="846">
        <v>2</v>
      </c>
      <c r="HP7" s="844">
        <v>2</v>
      </c>
      <c r="HQ7" s="829">
        <v>6.6</v>
      </c>
      <c r="HR7" s="837">
        <v>6</v>
      </c>
      <c r="HS7" s="736"/>
      <c r="HT7" s="827">
        <f t="shared" si="141"/>
        <v>6.2</v>
      </c>
      <c r="HU7" s="839">
        <f t="shared" si="142"/>
        <v>6.2</v>
      </c>
      <c r="HV7" s="840" t="str">
        <f t="shared" si="143"/>
        <v>6.2</v>
      </c>
      <c r="HW7" s="841" t="str">
        <f t="shared" si="144"/>
        <v>C</v>
      </c>
      <c r="HX7" s="842">
        <f t="shared" si="145"/>
        <v>2</v>
      </c>
      <c r="HY7" s="842" t="str">
        <f t="shared" si="146"/>
        <v>2.0</v>
      </c>
      <c r="HZ7" s="846">
        <v>3</v>
      </c>
      <c r="IA7" s="844">
        <v>3</v>
      </c>
      <c r="IB7" s="819">
        <v>6</v>
      </c>
      <c r="IC7" s="822">
        <v>6</v>
      </c>
      <c r="ID7" s="736"/>
      <c r="IE7" s="28">
        <f t="shared" si="147"/>
        <v>6</v>
      </c>
      <c r="IF7" s="29">
        <f t="shared" si="148"/>
        <v>6</v>
      </c>
      <c r="IG7" s="325" t="str">
        <f t="shared" si="149"/>
        <v>6.0</v>
      </c>
      <c r="IH7" s="30" t="str">
        <f t="shared" si="150"/>
        <v>C</v>
      </c>
      <c r="II7" s="31">
        <f t="shared" si="151"/>
        <v>2</v>
      </c>
      <c r="IJ7" s="31" t="str">
        <f t="shared" si="152"/>
        <v>2.0</v>
      </c>
      <c r="IK7" s="42">
        <v>2</v>
      </c>
      <c r="IL7" s="43">
        <v>2</v>
      </c>
      <c r="IM7" s="819">
        <v>5</v>
      </c>
      <c r="IN7" s="822">
        <v>2</v>
      </c>
      <c r="IO7" s="822">
        <v>6</v>
      </c>
      <c r="IP7" s="28">
        <f t="shared" si="153"/>
        <v>3.2</v>
      </c>
      <c r="IQ7" s="29">
        <f t="shared" si="154"/>
        <v>5.6</v>
      </c>
      <c r="IR7" s="325" t="str">
        <f t="shared" si="155"/>
        <v>5.6</v>
      </c>
      <c r="IS7" s="30" t="str">
        <f t="shared" si="156"/>
        <v>C</v>
      </c>
      <c r="IT7" s="31">
        <f t="shared" si="157"/>
        <v>2</v>
      </c>
      <c r="IU7" s="31" t="str">
        <f t="shared" si="158"/>
        <v>2.0</v>
      </c>
      <c r="IV7" s="42">
        <v>3</v>
      </c>
      <c r="IW7" s="43">
        <v>3</v>
      </c>
      <c r="IX7" s="1032">
        <v>6.2</v>
      </c>
      <c r="IY7" s="1068">
        <v>6</v>
      </c>
      <c r="IZ7" s="736"/>
      <c r="JA7" s="827">
        <f t="shared" si="159"/>
        <v>6.1</v>
      </c>
      <c r="JB7" s="839">
        <f t="shared" si="160"/>
        <v>6.1</v>
      </c>
      <c r="JC7" s="840" t="str">
        <f t="shared" si="161"/>
        <v>6.1</v>
      </c>
      <c r="JD7" s="841" t="str">
        <f t="shared" si="162"/>
        <v>C</v>
      </c>
      <c r="JE7" s="842">
        <f t="shared" si="163"/>
        <v>2</v>
      </c>
      <c r="JF7" s="842" t="str">
        <f t="shared" si="164"/>
        <v>2.0</v>
      </c>
      <c r="JG7" s="846">
        <v>5</v>
      </c>
      <c r="JH7" s="844">
        <v>5</v>
      </c>
      <c r="JI7" s="742">
        <f t="shared" si="165"/>
        <v>15</v>
      </c>
      <c r="JJ7" s="734">
        <f t="shared" si="166"/>
        <v>1.9333333333333333</v>
      </c>
      <c r="JK7" s="735" t="str">
        <f t="shared" si="167"/>
        <v>1.93</v>
      </c>
    </row>
    <row r="8" spans="1:273" ht="18.75" x14ac:dyDescent="0.3">
      <c r="A8" s="5">
        <v>8</v>
      </c>
      <c r="B8" s="306" t="s">
        <v>531</v>
      </c>
      <c r="C8" s="299" t="s">
        <v>499</v>
      </c>
      <c r="D8" s="300" t="s">
        <v>537</v>
      </c>
      <c r="E8" s="301" t="s">
        <v>13</v>
      </c>
      <c r="F8" s="244"/>
      <c r="G8" s="275" t="s">
        <v>569</v>
      </c>
      <c r="H8" s="276" t="s">
        <v>23</v>
      </c>
      <c r="I8" s="276" t="s">
        <v>179</v>
      </c>
      <c r="J8" s="146">
        <v>5.6</v>
      </c>
      <c r="K8" s="1" t="str">
        <f t="shared" si="0"/>
        <v>C</v>
      </c>
      <c r="L8" s="2">
        <f t="shared" si="1"/>
        <v>2</v>
      </c>
      <c r="M8" s="170" t="str">
        <f t="shared" si="2"/>
        <v>2.0</v>
      </c>
      <c r="N8" s="665">
        <v>7.3</v>
      </c>
      <c r="O8" s="1" t="str">
        <f t="shared" si="3"/>
        <v>B</v>
      </c>
      <c r="P8" s="2">
        <f t="shared" si="4"/>
        <v>3</v>
      </c>
      <c r="Q8" s="172" t="str">
        <f t="shared" si="5"/>
        <v>3.0</v>
      </c>
      <c r="R8" s="195">
        <v>5</v>
      </c>
      <c r="S8" s="68">
        <v>5</v>
      </c>
      <c r="T8" s="68"/>
      <c r="U8" s="28">
        <f t="shared" si="58"/>
        <v>5</v>
      </c>
      <c r="V8" s="29">
        <f t="shared" si="59"/>
        <v>5</v>
      </c>
      <c r="W8" s="325" t="str">
        <f t="shared" si="60"/>
        <v>5.0</v>
      </c>
      <c r="X8" s="30" t="str">
        <f t="shared" si="61"/>
        <v>D+</v>
      </c>
      <c r="Y8" s="31">
        <f t="shared" si="6"/>
        <v>1.5</v>
      </c>
      <c r="Z8" s="31" t="str">
        <f t="shared" si="62"/>
        <v>1.5</v>
      </c>
      <c r="AA8" s="42">
        <v>4</v>
      </c>
      <c r="AB8" s="43">
        <v>4</v>
      </c>
      <c r="AC8" s="177">
        <v>5.3</v>
      </c>
      <c r="AD8" s="65">
        <v>7</v>
      </c>
      <c r="AE8" s="65"/>
      <c r="AF8" s="28">
        <f t="shared" si="63"/>
        <v>6.3</v>
      </c>
      <c r="AG8" s="29">
        <f t="shared" si="64"/>
        <v>6.3</v>
      </c>
      <c r="AH8" s="325" t="str">
        <f t="shared" si="8"/>
        <v>6.3</v>
      </c>
      <c r="AI8" s="30" t="str">
        <f t="shared" si="9"/>
        <v>C</v>
      </c>
      <c r="AJ8" s="31">
        <f t="shared" si="10"/>
        <v>2</v>
      </c>
      <c r="AK8" s="31" t="str">
        <f t="shared" si="11"/>
        <v>2.0</v>
      </c>
      <c r="AL8" s="42">
        <v>2</v>
      </c>
      <c r="AM8" s="43">
        <v>2</v>
      </c>
      <c r="AN8" s="181">
        <v>5.7</v>
      </c>
      <c r="AO8" s="45">
        <v>6</v>
      </c>
      <c r="AP8" s="45"/>
      <c r="AQ8" s="28">
        <f t="shared" si="65"/>
        <v>5.9</v>
      </c>
      <c r="AR8" s="29">
        <f t="shared" si="66"/>
        <v>5.9</v>
      </c>
      <c r="AS8" s="325" t="str">
        <f t="shared" si="67"/>
        <v>5.9</v>
      </c>
      <c r="AT8" s="30" t="str">
        <f t="shared" si="68"/>
        <v>C</v>
      </c>
      <c r="AU8" s="31">
        <f t="shared" si="69"/>
        <v>2</v>
      </c>
      <c r="AV8" s="31" t="str">
        <f t="shared" si="70"/>
        <v>2.0</v>
      </c>
      <c r="AW8" s="42">
        <v>1</v>
      </c>
      <c r="AX8" s="43">
        <v>1</v>
      </c>
      <c r="AY8" s="188">
        <v>7.7</v>
      </c>
      <c r="AZ8" s="68">
        <v>7</v>
      </c>
      <c r="BA8" s="68"/>
      <c r="BB8" s="28">
        <f t="shared" si="71"/>
        <v>7.3</v>
      </c>
      <c r="BC8" s="29">
        <f t="shared" si="72"/>
        <v>7.3</v>
      </c>
      <c r="BD8" s="325" t="str">
        <f t="shared" si="73"/>
        <v>7.3</v>
      </c>
      <c r="BE8" s="30" t="str">
        <f t="shared" si="17"/>
        <v>B</v>
      </c>
      <c r="BF8" s="31">
        <f t="shared" si="18"/>
        <v>3</v>
      </c>
      <c r="BG8" s="31" t="str">
        <f t="shared" si="19"/>
        <v>3.0</v>
      </c>
      <c r="BH8" s="42">
        <v>2</v>
      </c>
      <c r="BI8" s="43">
        <v>2</v>
      </c>
      <c r="BJ8" s="309">
        <v>6</v>
      </c>
      <c r="BK8" s="109">
        <v>6</v>
      </c>
      <c r="BL8" s="414"/>
      <c r="BM8" s="225">
        <f t="shared" si="74"/>
        <v>6</v>
      </c>
      <c r="BN8" s="226">
        <f t="shared" si="20"/>
        <v>6</v>
      </c>
      <c r="BO8" s="342" t="str">
        <f t="shared" si="75"/>
        <v>6.0</v>
      </c>
      <c r="BP8" s="227" t="str">
        <f t="shared" si="21"/>
        <v>C</v>
      </c>
      <c r="BQ8" s="226">
        <f t="shared" si="22"/>
        <v>2</v>
      </c>
      <c r="BR8" s="226" t="str">
        <f t="shared" si="23"/>
        <v>2.0</v>
      </c>
      <c r="BS8" s="157">
        <v>2</v>
      </c>
      <c r="BT8" s="43">
        <v>2</v>
      </c>
      <c r="BU8" s="219">
        <v>7.6</v>
      </c>
      <c r="BV8" s="68">
        <v>8</v>
      </c>
      <c r="BW8" s="157"/>
      <c r="BX8" s="225">
        <f t="shared" si="76"/>
        <v>7.8</v>
      </c>
      <c r="BY8" s="226">
        <f t="shared" si="77"/>
        <v>7.8</v>
      </c>
      <c r="BZ8" s="342" t="str">
        <f t="shared" si="78"/>
        <v>7.8</v>
      </c>
      <c r="CA8" s="227" t="str">
        <f t="shared" si="24"/>
        <v>B</v>
      </c>
      <c r="CB8" s="226">
        <f t="shared" si="25"/>
        <v>3</v>
      </c>
      <c r="CC8" s="226" t="str">
        <f t="shared" si="26"/>
        <v>3.0</v>
      </c>
      <c r="CD8" s="157">
        <v>3</v>
      </c>
      <c r="CE8" s="43">
        <v>3</v>
      </c>
      <c r="CF8" s="309">
        <v>5</v>
      </c>
      <c r="CG8" s="109">
        <v>4</v>
      </c>
      <c r="CH8" s="157"/>
      <c r="CI8" s="28">
        <f t="shared" si="79"/>
        <v>4.4000000000000004</v>
      </c>
      <c r="CJ8" s="29">
        <f t="shared" si="80"/>
        <v>4.4000000000000004</v>
      </c>
      <c r="CK8" s="325" t="str">
        <f t="shared" si="81"/>
        <v>4.4</v>
      </c>
      <c r="CL8" s="30" t="str">
        <f t="shared" si="27"/>
        <v>D</v>
      </c>
      <c r="CM8" s="31">
        <f t="shared" si="28"/>
        <v>1</v>
      </c>
      <c r="CN8" s="31" t="str">
        <f t="shared" si="29"/>
        <v>1.0</v>
      </c>
      <c r="CO8" s="42">
        <v>2</v>
      </c>
      <c r="CP8" s="43">
        <v>2</v>
      </c>
      <c r="CQ8" s="84">
        <f t="shared" si="82"/>
        <v>16</v>
      </c>
      <c r="CR8" s="87">
        <f t="shared" si="83"/>
        <v>2.0625</v>
      </c>
      <c r="CS8" s="88" t="str">
        <f t="shared" si="84"/>
        <v>2.06</v>
      </c>
      <c r="CT8" s="64" t="str">
        <f t="shared" si="85"/>
        <v>Lên lớp</v>
      </c>
      <c r="CU8" s="128">
        <f t="shared" si="86"/>
        <v>16</v>
      </c>
      <c r="CV8" s="129">
        <f t="shared" si="87"/>
        <v>2.0625</v>
      </c>
      <c r="CW8" s="64" t="str">
        <f t="shared" si="88"/>
        <v>Lên lớp</v>
      </c>
      <c r="CX8" s="504"/>
      <c r="CY8" s="214">
        <v>6</v>
      </c>
      <c r="CZ8" s="73">
        <v>4</v>
      </c>
      <c r="DA8" s="73"/>
      <c r="DB8" s="28">
        <f t="shared" si="89"/>
        <v>4.8</v>
      </c>
      <c r="DC8" s="29">
        <f t="shared" si="90"/>
        <v>4.8</v>
      </c>
      <c r="DD8" s="325" t="str">
        <f t="shared" si="91"/>
        <v>4.8</v>
      </c>
      <c r="DE8" s="30" t="str">
        <f t="shared" si="30"/>
        <v>D</v>
      </c>
      <c r="DF8" s="31">
        <f t="shared" si="31"/>
        <v>1</v>
      </c>
      <c r="DG8" s="31" t="str">
        <f t="shared" si="32"/>
        <v>1.0</v>
      </c>
      <c r="DH8" s="42">
        <v>2</v>
      </c>
      <c r="DI8" s="43">
        <v>2</v>
      </c>
      <c r="DJ8" s="48">
        <v>6.3</v>
      </c>
      <c r="DK8" s="70">
        <v>6</v>
      </c>
      <c r="DL8" s="70"/>
      <c r="DM8" s="28">
        <f t="shared" si="92"/>
        <v>6.1</v>
      </c>
      <c r="DN8" s="29">
        <f t="shared" si="33"/>
        <v>6.1</v>
      </c>
      <c r="DO8" s="325" t="str">
        <f t="shared" si="93"/>
        <v>6.1</v>
      </c>
      <c r="DP8" s="30" t="str">
        <f t="shared" si="34"/>
        <v>C</v>
      </c>
      <c r="DQ8" s="31">
        <f t="shared" si="35"/>
        <v>2</v>
      </c>
      <c r="DR8" s="31" t="str">
        <f t="shared" si="36"/>
        <v>2.0</v>
      </c>
      <c r="DS8" s="42">
        <v>2</v>
      </c>
      <c r="DT8" s="43">
        <v>2</v>
      </c>
      <c r="DU8" s="214">
        <v>5.3</v>
      </c>
      <c r="DV8" s="73">
        <v>8</v>
      </c>
      <c r="DW8" s="73"/>
      <c r="DX8" s="28">
        <f t="shared" si="94"/>
        <v>6.9</v>
      </c>
      <c r="DY8" s="29">
        <f t="shared" si="95"/>
        <v>6.9</v>
      </c>
      <c r="DZ8" s="325" t="str">
        <f t="shared" si="96"/>
        <v>6.9</v>
      </c>
      <c r="EA8" s="30" t="str">
        <f t="shared" si="97"/>
        <v>C+</v>
      </c>
      <c r="EB8" s="31">
        <f t="shared" si="98"/>
        <v>2.5</v>
      </c>
      <c r="EC8" s="31" t="str">
        <f t="shared" si="99"/>
        <v>2.5</v>
      </c>
      <c r="ED8" s="42">
        <v>2</v>
      </c>
      <c r="EE8" s="43">
        <v>2</v>
      </c>
      <c r="EF8" s="48">
        <v>6.8</v>
      </c>
      <c r="EG8" s="70">
        <v>8</v>
      </c>
      <c r="EH8" s="70"/>
      <c r="EI8" s="28">
        <f t="shared" si="100"/>
        <v>7.5</v>
      </c>
      <c r="EJ8" s="29">
        <f t="shared" si="101"/>
        <v>7.5</v>
      </c>
      <c r="EK8" s="325" t="str">
        <f t="shared" si="102"/>
        <v>7.5</v>
      </c>
      <c r="EL8" s="30" t="str">
        <f t="shared" si="103"/>
        <v>B</v>
      </c>
      <c r="EM8" s="31">
        <f t="shared" si="104"/>
        <v>3</v>
      </c>
      <c r="EN8" s="31" t="str">
        <f t="shared" si="105"/>
        <v>3.0</v>
      </c>
      <c r="EO8" s="42">
        <v>2</v>
      </c>
      <c r="EP8" s="43">
        <v>2</v>
      </c>
      <c r="EQ8" s="48">
        <v>6</v>
      </c>
      <c r="ER8" s="70">
        <v>7</v>
      </c>
      <c r="ES8" s="70"/>
      <c r="ET8" s="28">
        <f t="shared" si="106"/>
        <v>6.6</v>
      </c>
      <c r="EU8" s="29">
        <f t="shared" si="107"/>
        <v>6.6</v>
      </c>
      <c r="EV8" s="325" t="str">
        <f t="shared" si="108"/>
        <v>6.6</v>
      </c>
      <c r="EW8" s="30" t="str">
        <f t="shared" si="37"/>
        <v>C+</v>
      </c>
      <c r="EX8" s="31">
        <f t="shared" si="38"/>
        <v>2.5</v>
      </c>
      <c r="EY8" s="31" t="str">
        <f t="shared" si="39"/>
        <v>2.5</v>
      </c>
      <c r="EZ8" s="42">
        <v>2</v>
      </c>
      <c r="FA8" s="43">
        <v>2</v>
      </c>
      <c r="FB8" s="48">
        <v>6.7</v>
      </c>
      <c r="FC8" s="70">
        <v>6</v>
      </c>
      <c r="FD8" s="70"/>
      <c r="FE8" s="28">
        <f t="shared" si="109"/>
        <v>6.3</v>
      </c>
      <c r="FF8" s="29">
        <f t="shared" si="110"/>
        <v>6.3</v>
      </c>
      <c r="FG8" s="325" t="str">
        <f t="shared" si="111"/>
        <v>6.3</v>
      </c>
      <c r="FH8" s="30" t="str">
        <f t="shared" si="40"/>
        <v>C</v>
      </c>
      <c r="FI8" s="31">
        <f t="shared" si="41"/>
        <v>2</v>
      </c>
      <c r="FJ8" s="31" t="str">
        <f t="shared" si="42"/>
        <v>2.0</v>
      </c>
      <c r="FK8" s="42">
        <v>2</v>
      </c>
      <c r="FL8" s="43">
        <v>2</v>
      </c>
      <c r="FM8" s="48">
        <v>6.7</v>
      </c>
      <c r="FN8" s="55">
        <v>5</v>
      </c>
      <c r="FO8" s="55"/>
      <c r="FP8" s="28">
        <f t="shared" si="112"/>
        <v>5.7</v>
      </c>
      <c r="FQ8" s="29">
        <f t="shared" si="113"/>
        <v>5.7</v>
      </c>
      <c r="FR8" s="325" t="str">
        <f t="shared" si="114"/>
        <v>5.7</v>
      </c>
      <c r="FS8" s="30" t="str">
        <f t="shared" si="43"/>
        <v>C</v>
      </c>
      <c r="FT8" s="31">
        <f t="shared" si="44"/>
        <v>2</v>
      </c>
      <c r="FU8" s="31" t="str">
        <f t="shared" si="45"/>
        <v>2.0</v>
      </c>
      <c r="FV8" s="42">
        <v>2</v>
      </c>
      <c r="FW8" s="43">
        <v>2</v>
      </c>
      <c r="FX8" s="48">
        <v>6.8</v>
      </c>
      <c r="FY8" s="70">
        <v>7</v>
      </c>
      <c r="FZ8" s="70"/>
      <c r="GA8" s="28">
        <f t="shared" si="115"/>
        <v>6.9</v>
      </c>
      <c r="GB8" s="29">
        <f t="shared" si="116"/>
        <v>6.9</v>
      </c>
      <c r="GC8" s="325" t="str">
        <f t="shared" si="117"/>
        <v>6.9</v>
      </c>
      <c r="GD8" s="30" t="str">
        <f t="shared" si="46"/>
        <v>C+</v>
      </c>
      <c r="GE8" s="31">
        <f t="shared" si="47"/>
        <v>2.5</v>
      </c>
      <c r="GF8" s="31" t="str">
        <f t="shared" si="48"/>
        <v>2.5</v>
      </c>
      <c r="GG8" s="42">
        <v>3</v>
      </c>
      <c r="GH8" s="43">
        <v>3</v>
      </c>
      <c r="GI8" s="48">
        <v>7.8</v>
      </c>
      <c r="GJ8" s="70">
        <v>7</v>
      </c>
      <c r="GK8" s="70"/>
      <c r="GL8" s="28">
        <f t="shared" si="118"/>
        <v>7.3</v>
      </c>
      <c r="GM8" s="29">
        <f t="shared" si="119"/>
        <v>7.3</v>
      </c>
      <c r="GN8" s="325" t="str">
        <f t="shared" si="120"/>
        <v>7.3</v>
      </c>
      <c r="GO8" s="30" t="str">
        <f t="shared" si="121"/>
        <v>B</v>
      </c>
      <c r="GP8" s="31">
        <f t="shared" si="122"/>
        <v>3</v>
      </c>
      <c r="GQ8" s="31" t="str">
        <f t="shared" si="123"/>
        <v>3.0</v>
      </c>
      <c r="GR8" s="42">
        <v>2</v>
      </c>
      <c r="GS8" s="43">
        <v>2</v>
      </c>
      <c r="GT8" s="694">
        <f t="shared" si="124"/>
        <v>19</v>
      </c>
      <c r="GU8" s="695">
        <f t="shared" si="125"/>
        <v>2.2894736842105261</v>
      </c>
      <c r="GV8" s="696" t="str">
        <f t="shared" si="126"/>
        <v>2.29</v>
      </c>
      <c r="GW8" s="697" t="str">
        <f t="shared" si="127"/>
        <v>Lên lớp</v>
      </c>
      <c r="GX8" s="698">
        <f t="shared" si="128"/>
        <v>35</v>
      </c>
      <c r="GY8" s="695">
        <f t="shared" si="129"/>
        <v>2.1857142857142855</v>
      </c>
      <c r="GZ8" s="696" t="str">
        <f t="shared" si="130"/>
        <v>2.19</v>
      </c>
      <c r="HA8" s="699">
        <f t="shared" si="131"/>
        <v>35</v>
      </c>
      <c r="HB8" s="700">
        <f t="shared" si="132"/>
        <v>6.2971428571428572</v>
      </c>
      <c r="HC8" s="701">
        <f t="shared" si="133"/>
        <v>2.1857142857142855</v>
      </c>
      <c r="HD8" s="738" t="str">
        <f t="shared" si="134"/>
        <v>Lên lớp</v>
      </c>
      <c r="HE8" s="812"/>
      <c r="HF8" s="850">
        <v>6.3</v>
      </c>
      <c r="HG8" s="837">
        <v>7</v>
      </c>
      <c r="HH8" s="736"/>
      <c r="HI8" s="827">
        <f t="shared" si="135"/>
        <v>6.7</v>
      </c>
      <c r="HJ8" s="839">
        <f t="shared" si="136"/>
        <v>6.7</v>
      </c>
      <c r="HK8" s="840" t="str">
        <f t="shared" si="137"/>
        <v>6.7</v>
      </c>
      <c r="HL8" s="841" t="str">
        <f t="shared" si="138"/>
        <v>C+</v>
      </c>
      <c r="HM8" s="842">
        <f t="shared" si="139"/>
        <v>2.5</v>
      </c>
      <c r="HN8" s="842" t="str">
        <f t="shared" si="140"/>
        <v>2.5</v>
      </c>
      <c r="HO8" s="846">
        <v>2</v>
      </c>
      <c r="HP8" s="844">
        <v>2</v>
      </c>
      <c r="HQ8" s="829">
        <v>7.1</v>
      </c>
      <c r="HR8" s="837">
        <v>7</v>
      </c>
      <c r="HS8" s="736"/>
      <c r="HT8" s="827">
        <f t="shared" si="141"/>
        <v>7</v>
      </c>
      <c r="HU8" s="839">
        <f t="shared" si="142"/>
        <v>7</v>
      </c>
      <c r="HV8" s="840" t="str">
        <f t="shared" si="143"/>
        <v>7.0</v>
      </c>
      <c r="HW8" s="841" t="str">
        <f t="shared" si="144"/>
        <v>B</v>
      </c>
      <c r="HX8" s="842">
        <f t="shared" si="145"/>
        <v>3</v>
      </c>
      <c r="HY8" s="842" t="str">
        <f t="shared" si="146"/>
        <v>3.0</v>
      </c>
      <c r="HZ8" s="846">
        <v>3</v>
      </c>
      <c r="IA8" s="844">
        <v>3</v>
      </c>
      <c r="IB8" s="819">
        <v>6</v>
      </c>
      <c r="IC8" s="822">
        <v>6</v>
      </c>
      <c r="ID8" s="736"/>
      <c r="IE8" s="28">
        <f t="shared" si="147"/>
        <v>6</v>
      </c>
      <c r="IF8" s="29">
        <f t="shared" si="148"/>
        <v>6</v>
      </c>
      <c r="IG8" s="325" t="str">
        <f t="shared" si="149"/>
        <v>6.0</v>
      </c>
      <c r="IH8" s="30" t="str">
        <f t="shared" si="150"/>
        <v>C</v>
      </c>
      <c r="II8" s="31">
        <f t="shared" si="151"/>
        <v>2</v>
      </c>
      <c r="IJ8" s="31" t="str">
        <f t="shared" si="152"/>
        <v>2.0</v>
      </c>
      <c r="IK8" s="42">
        <v>2</v>
      </c>
      <c r="IL8" s="43">
        <v>2</v>
      </c>
      <c r="IM8" s="819">
        <v>5</v>
      </c>
      <c r="IN8" s="822">
        <v>2</v>
      </c>
      <c r="IO8" s="822">
        <v>5</v>
      </c>
      <c r="IP8" s="28">
        <f t="shared" si="153"/>
        <v>3.2</v>
      </c>
      <c r="IQ8" s="29">
        <f t="shared" si="154"/>
        <v>5</v>
      </c>
      <c r="IR8" s="325" t="str">
        <f t="shared" si="155"/>
        <v>5.0</v>
      </c>
      <c r="IS8" s="30" t="str">
        <f t="shared" si="156"/>
        <v>D+</v>
      </c>
      <c r="IT8" s="31">
        <f t="shared" si="157"/>
        <v>1.5</v>
      </c>
      <c r="IU8" s="31" t="str">
        <f t="shared" si="158"/>
        <v>1.5</v>
      </c>
      <c r="IV8" s="42">
        <v>3</v>
      </c>
      <c r="IW8" s="43">
        <v>3</v>
      </c>
      <c r="IX8" s="1032">
        <v>6.4</v>
      </c>
      <c r="IY8" s="1068">
        <v>6</v>
      </c>
      <c r="IZ8" s="736"/>
      <c r="JA8" s="827">
        <f t="shared" si="159"/>
        <v>6.2</v>
      </c>
      <c r="JB8" s="839">
        <f t="shared" si="160"/>
        <v>6.2</v>
      </c>
      <c r="JC8" s="840" t="str">
        <f t="shared" si="161"/>
        <v>6.2</v>
      </c>
      <c r="JD8" s="841" t="str">
        <f t="shared" si="162"/>
        <v>C</v>
      </c>
      <c r="JE8" s="842">
        <f t="shared" si="163"/>
        <v>2</v>
      </c>
      <c r="JF8" s="842" t="str">
        <f t="shared" si="164"/>
        <v>2.0</v>
      </c>
      <c r="JG8" s="846">
        <v>5</v>
      </c>
      <c r="JH8" s="844">
        <v>5</v>
      </c>
      <c r="JI8" s="742">
        <f t="shared" si="165"/>
        <v>15</v>
      </c>
      <c r="JJ8" s="734">
        <f t="shared" si="166"/>
        <v>2.1666666666666665</v>
      </c>
      <c r="JK8" s="735" t="str">
        <f t="shared" si="167"/>
        <v>2.17</v>
      </c>
    </row>
    <row r="9" spans="1:273" ht="18.75" x14ac:dyDescent="0.3">
      <c r="A9" s="5">
        <v>9</v>
      </c>
      <c r="B9" s="306" t="s">
        <v>531</v>
      </c>
      <c r="C9" s="299" t="s">
        <v>500</v>
      </c>
      <c r="D9" s="300" t="s">
        <v>538</v>
      </c>
      <c r="E9" s="301" t="s">
        <v>13</v>
      </c>
      <c r="F9" s="244"/>
      <c r="G9" s="275" t="s">
        <v>570</v>
      </c>
      <c r="H9" s="276" t="s">
        <v>23</v>
      </c>
      <c r="I9" s="276" t="s">
        <v>179</v>
      </c>
      <c r="J9" s="788">
        <v>6.5</v>
      </c>
      <c r="K9" s="1104" t="str">
        <f t="shared" si="0"/>
        <v>C+</v>
      </c>
      <c r="L9" s="1105">
        <f t="shared" si="1"/>
        <v>2.5</v>
      </c>
      <c r="M9" s="1106" t="str">
        <f t="shared" si="2"/>
        <v>2.5</v>
      </c>
      <c r="N9" s="665">
        <v>8.3000000000000007</v>
      </c>
      <c r="O9" s="1" t="str">
        <f t="shared" si="3"/>
        <v>B+</v>
      </c>
      <c r="P9" s="2">
        <f t="shared" si="4"/>
        <v>3.5</v>
      </c>
      <c r="Q9" s="172" t="str">
        <f t="shared" si="5"/>
        <v>3.5</v>
      </c>
      <c r="R9" s="195">
        <v>6.8</v>
      </c>
      <c r="S9" s="68">
        <v>8</v>
      </c>
      <c r="T9" s="68"/>
      <c r="U9" s="28">
        <f t="shared" si="58"/>
        <v>7.5</v>
      </c>
      <c r="V9" s="29">
        <f t="shared" si="59"/>
        <v>7.5</v>
      </c>
      <c r="W9" s="325" t="str">
        <f t="shared" si="60"/>
        <v>7.5</v>
      </c>
      <c r="X9" s="30" t="str">
        <f t="shared" si="61"/>
        <v>B</v>
      </c>
      <c r="Y9" s="31">
        <f t="shared" si="6"/>
        <v>3</v>
      </c>
      <c r="Z9" s="31" t="str">
        <f t="shared" si="62"/>
        <v>3.0</v>
      </c>
      <c r="AA9" s="42">
        <v>4</v>
      </c>
      <c r="AB9" s="43">
        <v>4</v>
      </c>
      <c r="AC9" s="177">
        <v>5.3</v>
      </c>
      <c r="AD9" s="65">
        <v>6</v>
      </c>
      <c r="AE9" s="65"/>
      <c r="AF9" s="28">
        <f t="shared" si="63"/>
        <v>5.7</v>
      </c>
      <c r="AG9" s="29">
        <f t="shared" si="64"/>
        <v>5.7</v>
      </c>
      <c r="AH9" s="325" t="str">
        <f t="shared" si="8"/>
        <v>5.7</v>
      </c>
      <c r="AI9" s="30" t="str">
        <f t="shared" si="9"/>
        <v>C</v>
      </c>
      <c r="AJ9" s="31">
        <f t="shared" si="10"/>
        <v>2</v>
      </c>
      <c r="AK9" s="31" t="str">
        <f t="shared" si="11"/>
        <v>2.0</v>
      </c>
      <c r="AL9" s="42">
        <v>2</v>
      </c>
      <c r="AM9" s="43">
        <v>2</v>
      </c>
      <c r="AN9" s="181">
        <v>7</v>
      </c>
      <c r="AO9" s="45">
        <v>3</v>
      </c>
      <c r="AP9" s="45"/>
      <c r="AQ9" s="28">
        <f t="shared" si="65"/>
        <v>4.5999999999999996</v>
      </c>
      <c r="AR9" s="29">
        <f t="shared" si="66"/>
        <v>4.5999999999999996</v>
      </c>
      <c r="AS9" s="325" t="str">
        <f t="shared" si="67"/>
        <v>4.6</v>
      </c>
      <c r="AT9" s="30" t="str">
        <f t="shared" si="68"/>
        <v>D</v>
      </c>
      <c r="AU9" s="31">
        <f t="shared" si="69"/>
        <v>1</v>
      </c>
      <c r="AV9" s="31" t="str">
        <f t="shared" si="70"/>
        <v>1.0</v>
      </c>
      <c r="AW9" s="42">
        <v>1</v>
      </c>
      <c r="AX9" s="43">
        <v>1</v>
      </c>
      <c r="AY9" s="188">
        <v>9</v>
      </c>
      <c r="AZ9" s="68">
        <v>9</v>
      </c>
      <c r="BA9" s="68"/>
      <c r="BB9" s="28">
        <f t="shared" si="71"/>
        <v>9</v>
      </c>
      <c r="BC9" s="29">
        <f t="shared" si="72"/>
        <v>9</v>
      </c>
      <c r="BD9" s="325" t="str">
        <f t="shared" si="73"/>
        <v>9.0</v>
      </c>
      <c r="BE9" s="30" t="str">
        <f t="shared" si="17"/>
        <v>A</v>
      </c>
      <c r="BF9" s="31">
        <f t="shared" si="18"/>
        <v>4</v>
      </c>
      <c r="BG9" s="31" t="str">
        <f t="shared" si="19"/>
        <v>4.0</v>
      </c>
      <c r="BH9" s="42">
        <v>2</v>
      </c>
      <c r="BI9" s="43">
        <v>2</v>
      </c>
      <c r="BJ9" s="309">
        <v>5</v>
      </c>
      <c r="BK9" s="109">
        <v>5</v>
      </c>
      <c r="BL9" s="414"/>
      <c r="BM9" s="225">
        <f t="shared" si="74"/>
        <v>5</v>
      </c>
      <c r="BN9" s="226">
        <f t="shared" si="20"/>
        <v>5</v>
      </c>
      <c r="BO9" s="342" t="str">
        <f t="shared" si="75"/>
        <v>5.0</v>
      </c>
      <c r="BP9" s="227" t="str">
        <f t="shared" si="21"/>
        <v>D+</v>
      </c>
      <c r="BQ9" s="226">
        <f t="shared" si="22"/>
        <v>1.5</v>
      </c>
      <c r="BR9" s="226" t="str">
        <f t="shared" si="23"/>
        <v>1.5</v>
      </c>
      <c r="BS9" s="157">
        <v>2</v>
      </c>
      <c r="BT9" s="43">
        <v>2</v>
      </c>
      <c r="BU9" s="219">
        <v>9</v>
      </c>
      <c r="BV9" s="68">
        <v>8</v>
      </c>
      <c r="BW9" s="157"/>
      <c r="BX9" s="225">
        <f t="shared" si="76"/>
        <v>8.4</v>
      </c>
      <c r="BY9" s="226">
        <f t="shared" si="77"/>
        <v>8.4</v>
      </c>
      <c r="BZ9" s="342" t="str">
        <f t="shared" si="78"/>
        <v>8.4</v>
      </c>
      <c r="CA9" s="227" t="str">
        <f t="shared" si="24"/>
        <v>B+</v>
      </c>
      <c r="CB9" s="226">
        <f t="shared" si="25"/>
        <v>3.5</v>
      </c>
      <c r="CC9" s="226" t="str">
        <f t="shared" si="26"/>
        <v>3.5</v>
      </c>
      <c r="CD9" s="157">
        <v>3</v>
      </c>
      <c r="CE9" s="43">
        <v>3</v>
      </c>
      <c r="CF9" s="309">
        <v>8.3000000000000007</v>
      </c>
      <c r="CG9" s="109">
        <v>8</v>
      </c>
      <c r="CH9" s="157"/>
      <c r="CI9" s="28">
        <f t="shared" si="79"/>
        <v>8.1</v>
      </c>
      <c r="CJ9" s="29">
        <f t="shared" si="80"/>
        <v>8.1</v>
      </c>
      <c r="CK9" s="325" t="str">
        <f t="shared" si="81"/>
        <v>8.1</v>
      </c>
      <c r="CL9" s="30" t="str">
        <f t="shared" si="27"/>
        <v>B+</v>
      </c>
      <c r="CM9" s="31">
        <f t="shared" si="28"/>
        <v>3.5</v>
      </c>
      <c r="CN9" s="31" t="str">
        <f t="shared" si="29"/>
        <v>3.5</v>
      </c>
      <c r="CO9" s="42">
        <v>2</v>
      </c>
      <c r="CP9" s="43">
        <v>2</v>
      </c>
      <c r="CQ9" s="84">
        <f t="shared" si="82"/>
        <v>16</v>
      </c>
      <c r="CR9" s="87">
        <f t="shared" si="83"/>
        <v>2.84375</v>
      </c>
      <c r="CS9" s="88" t="str">
        <f t="shared" si="84"/>
        <v>2.84</v>
      </c>
      <c r="CT9" s="64" t="str">
        <f t="shared" si="85"/>
        <v>Lên lớp</v>
      </c>
      <c r="CU9" s="128">
        <f t="shared" si="86"/>
        <v>16</v>
      </c>
      <c r="CV9" s="129">
        <f t="shared" si="87"/>
        <v>2.84375</v>
      </c>
      <c r="CW9" s="64" t="str">
        <f t="shared" si="88"/>
        <v>Lên lớp</v>
      </c>
      <c r="CX9" s="504"/>
      <c r="CY9" s="214">
        <v>6.2</v>
      </c>
      <c r="CZ9" s="73">
        <v>5</v>
      </c>
      <c r="DA9" s="73"/>
      <c r="DB9" s="28">
        <f t="shared" si="89"/>
        <v>5.5</v>
      </c>
      <c r="DC9" s="29">
        <f t="shared" si="90"/>
        <v>5.5</v>
      </c>
      <c r="DD9" s="325" t="str">
        <f t="shared" si="91"/>
        <v>5.5</v>
      </c>
      <c r="DE9" s="30" t="str">
        <f t="shared" si="30"/>
        <v>C</v>
      </c>
      <c r="DF9" s="31">
        <f t="shared" si="31"/>
        <v>2</v>
      </c>
      <c r="DG9" s="31" t="str">
        <f t="shared" si="32"/>
        <v>2.0</v>
      </c>
      <c r="DH9" s="42">
        <v>2</v>
      </c>
      <c r="DI9" s="43">
        <v>2</v>
      </c>
      <c r="DJ9" s="48">
        <v>6</v>
      </c>
      <c r="DK9" s="70">
        <v>7</v>
      </c>
      <c r="DL9" s="70"/>
      <c r="DM9" s="28">
        <f t="shared" si="92"/>
        <v>6.6</v>
      </c>
      <c r="DN9" s="29">
        <f t="shared" si="33"/>
        <v>6.6</v>
      </c>
      <c r="DO9" s="325" t="str">
        <f t="shared" si="93"/>
        <v>6.6</v>
      </c>
      <c r="DP9" s="30" t="str">
        <f t="shared" si="34"/>
        <v>C+</v>
      </c>
      <c r="DQ9" s="31">
        <f t="shared" si="35"/>
        <v>2.5</v>
      </c>
      <c r="DR9" s="31" t="str">
        <f t="shared" si="36"/>
        <v>2.5</v>
      </c>
      <c r="DS9" s="42">
        <v>2</v>
      </c>
      <c r="DT9" s="43">
        <v>2</v>
      </c>
      <c r="DU9" s="214">
        <v>5</v>
      </c>
      <c r="DV9" s="73">
        <v>7</v>
      </c>
      <c r="DW9" s="73"/>
      <c r="DX9" s="28">
        <f t="shared" si="94"/>
        <v>6.2</v>
      </c>
      <c r="DY9" s="29">
        <f t="shared" si="95"/>
        <v>6.2</v>
      </c>
      <c r="DZ9" s="325" t="str">
        <f t="shared" si="96"/>
        <v>6.2</v>
      </c>
      <c r="EA9" s="30" t="str">
        <f t="shared" si="97"/>
        <v>C</v>
      </c>
      <c r="EB9" s="31">
        <f t="shared" si="98"/>
        <v>2</v>
      </c>
      <c r="EC9" s="31" t="str">
        <f t="shared" si="99"/>
        <v>2.0</v>
      </c>
      <c r="ED9" s="42">
        <v>2</v>
      </c>
      <c r="EE9" s="43">
        <v>2</v>
      </c>
      <c r="EF9" s="48">
        <v>5.8</v>
      </c>
      <c r="EG9" s="70">
        <v>7</v>
      </c>
      <c r="EH9" s="70"/>
      <c r="EI9" s="28">
        <f t="shared" si="100"/>
        <v>6.5</v>
      </c>
      <c r="EJ9" s="29">
        <f t="shared" si="101"/>
        <v>6.5</v>
      </c>
      <c r="EK9" s="325" t="str">
        <f t="shared" si="102"/>
        <v>6.5</v>
      </c>
      <c r="EL9" s="30" t="str">
        <f t="shared" si="103"/>
        <v>C+</v>
      </c>
      <c r="EM9" s="31">
        <f t="shared" si="104"/>
        <v>2.5</v>
      </c>
      <c r="EN9" s="31" t="str">
        <f t="shared" si="105"/>
        <v>2.5</v>
      </c>
      <c r="EO9" s="42">
        <v>2</v>
      </c>
      <c r="EP9" s="43">
        <v>2</v>
      </c>
      <c r="EQ9" s="48">
        <v>6</v>
      </c>
      <c r="ER9" s="70">
        <v>8</v>
      </c>
      <c r="ES9" s="70"/>
      <c r="ET9" s="28">
        <f t="shared" si="106"/>
        <v>7.2</v>
      </c>
      <c r="EU9" s="29">
        <f t="shared" si="107"/>
        <v>7.2</v>
      </c>
      <c r="EV9" s="325" t="str">
        <f t="shared" si="108"/>
        <v>7.2</v>
      </c>
      <c r="EW9" s="30" t="str">
        <f t="shared" si="37"/>
        <v>B</v>
      </c>
      <c r="EX9" s="31">
        <f t="shared" si="38"/>
        <v>3</v>
      </c>
      <c r="EY9" s="31" t="str">
        <f t="shared" si="39"/>
        <v>3.0</v>
      </c>
      <c r="EZ9" s="42">
        <v>2</v>
      </c>
      <c r="FA9" s="43">
        <v>2</v>
      </c>
      <c r="FB9" s="48">
        <v>7</v>
      </c>
      <c r="FC9" s="70">
        <v>6</v>
      </c>
      <c r="FD9" s="70"/>
      <c r="FE9" s="28">
        <f t="shared" si="109"/>
        <v>6.4</v>
      </c>
      <c r="FF9" s="29">
        <f t="shared" si="110"/>
        <v>6.4</v>
      </c>
      <c r="FG9" s="325" t="str">
        <f t="shared" si="111"/>
        <v>6.4</v>
      </c>
      <c r="FH9" s="30" t="str">
        <f t="shared" si="40"/>
        <v>C</v>
      </c>
      <c r="FI9" s="31">
        <f t="shared" si="41"/>
        <v>2</v>
      </c>
      <c r="FJ9" s="31" t="str">
        <f t="shared" si="42"/>
        <v>2.0</v>
      </c>
      <c r="FK9" s="42">
        <v>2</v>
      </c>
      <c r="FL9" s="43">
        <v>2</v>
      </c>
      <c r="FM9" s="48">
        <v>7</v>
      </c>
      <c r="FN9" s="55">
        <v>6</v>
      </c>
      <c r="FO9" s="55"/>
      <c r="FP9" s="28">
        <f t="shared" si="112"/>
        <v>6.4</v>
      </c>
      <c r="FQ9" s="29">
        <f t="shared" si="113"/>
        <v>6.4</v>
      </c>
      <c r="FR9" s="325" t="str">
        <f t="shared" si="114"/>
        <v>6.4</v>
      </c>
      <c r="FS9" s="30" t="str">
        <f t="shared" si="43"/>
        <v>C</v>
      </c>
      <c r="FT9" s="31">
        <f t="shared" si="44"/>
        <v>2</v>
      </c>
      <c r="FU9" s="31" t="str">
        <f t="shared" si="45"/>
        <v>2.0</v>
      </c>
      <c r="FV9" s="42">
        <v>2</v>
      </c>
      <c r="FW9" s="43">
        <v>2</v>
      </c>
      <c r="FX9" s="48">
        <v>6.5</v>
      </c>
      <c r="FY9" s="70">
        <v>7</v>
      </c>
      <c r="FZ9" s="70"/>
      <c r="GA9" s="28">
        <f t="shared" si="115"/>
        <v>6.8</v>
      </c>
      <c r="GB9" s="29">
        <f t="shared" si="116"/>
        <v>6.8</v>
      </c>
      <c r="GC9" s="325" t="str">
        <f t="shared" si="117"/>
        <v>6.8</v>
      </c>
      <c r="GD9" s="30" t="str">
        <f t="shared" si="46"/>
        <v>C+</v>
      </c>
      <c r="GE9" s="31">
        <f t="shared" si="47"/>
        <v>2.5</v>
      </c>
      <c r="GF9" s="31" t="str">
        <f t="shared" si="48"/>
        <v>2.5</v>
      </c>
      <c r="GG9" s="42">
        <v>3</v>
      </c>
      <c r="GH9" s="43">
        <v>3</v>
      </c>
      <c r="GI9" s="48">
        <v>6.8</v>
      </c>
      <c r="GJ9" s="70">
        <v>8</v>
      </c>
      <c r="GK9" s="70"/>
      <c r="GL9" s="28">
        <f t="shared" si="118"/>
        <v>7.5</v>
      </c>
      <c r="GM9" s="29">
        <f t="shared" si="119"/>
        <v>7.5</v>
      </c>
      <c r="GN9" s="325" t="str">
        <f t="shared" si="120"/>
        <v>7.5</v>
      </c>
      <c r="GO9" s="30" t="str">
        <f t="shared" si="121"/>
        <v>B</v>
      </c>
      <c r="GP9" s="31">
        <f t="shared" si="122"/>
        <v>3</v>
      </c>
      <c r="GQ9" s="31" t="str">
        <f t="shared" si="123"/>
        <v>3.0</v>
      </c>
      <c r="GR9" s="42">
        <v>2</v>
      </c>
      <c r="GS9" s="43">
        <v>2</v>
      </c>
      <c r="GT9" s="694">
        <f t="shared" si="124"/>
        <v>19</v>
      </c>
      <c r="GU9" s="695">
        <f t="shared" si="125"/>
        <v>2.3947368421052633</v>
      </c>
      <c r="GV9" s="696" t="str">
        <f t="shared" si="126"/>
        <v>2.39</v>
      </c>
      <c r="GW9" s="697" t="str">
        <f t="shared" si="127"/>
        <v>Lên lớp</v>
      </c>
      <c r="GX9" s="698">
        <f t="shared" si="128"/>
        <v>35</v>
      </c>
      <c r="GY9" s="695">
        <f t="shared" si="129"/>
        <v>2.6</v>
      </c>
      <c r="GZ9" s="696" t="str">
        <f t="shared" si="130"/>
        <v>2.60</v>
      </c>
      <c r="HA9" s="699">
        <f t="shared" si="131"/>
        <v>35</v>
      </c>
      <c r="HB9" s="700">
        <f t="shared" si="132"/>
        <v>6.8685714285714292</v>
      </c>
      <c r="HC9" s="701">
        <f t="shared" si="133"/>
        <v>2.6</v>
      </c>
      <c r="HD9" s="738" t="str">
        <f t="shared" si="134"/>
        <v>Lên lớp</v>
      </c>
      <c r="HE9" s="812"/>
      <c r="HF9" s="850">
        <v>6.7</v>
      </c>
      <c r="HG9" s="837">
        <v>6</v>
      </c>
      <c r="HH9" s="736"/>
      <c r="HI9" s="827">
        <f t="shared" si="135"/>
        <v>6.3</v>
      </c>
      <c r="HJ9" s="839">
        <f t="shared" si="136"/>
        <v>6.3</v>
      </c>
      <c r="HK9" s="840" t="str">
        <f t="shared" si="137"/>
        <v>6.3</v>
      </c>
      <c r="HL9" s="841" t="str">
        <f t="shared" si="138"/>
        <v>C</v>
      </c>
      <c r="HM9" s="842">
        <f t="shared" si="139"/>
        <v>2</v>
      </c>
      <c r="HN9" s="842" t="str">
        <f t="shared" si="140"/>
        <v>2.0</v>
      </c>
      <c r="HO9" s="846">
        <v>2</v>
      </c>
      <c r="HP9" s="844">
        <v>2</v>
      </c>
      <c r="HQ9" s="829">
        <v>6.7</v>
      </c>
      <c r="HR9" s="837">
        <v>5</v>
      </c>
      <c r="HS9" s="736"/>
      <c r="HT9" s="827">
        <f t="shared" si="141"/>
        <v>5.7</v>
      </c>
      <c r="HU9" s="839">
        <f t="shared" si="142"/>
        <v>5.7</v>
      </c>
      <c r="HV9" s="840" t="str">
        <f t="shared" si="143"/>
        <v>5.7</v>
      </c>
      <c r="HW9" s="841" t="str">
        <f t="shared" si="144"/>
        <v>C</v>
      </c>
      <c r="HX9" s="842">
        <f t="shared" si="145"/>
        <v>2</v>
      </c>
      <c r="HY9" s="842" t="str">
        <f t="shared" si="146"/>
        <v>2.0</v>
      </c>
      <c r="HZ9" s="846">
        <v>3</v>
      </c>
      <c r="IA9" s="844">
        <v>3</v>
      </c>
      <c r="IB9" s="819">
        <v>6.7</v>
      </c>
      <c r="IC9" s="822">
        <v>6</v>
      </c>
      <c r="ID9" s="736"/>
      <c r="IE9" s="28">
        <f t="shared" si="147"/>
        <v>6.3</v>
      </c>
      <c r="IF9" s="29">
        <f t="shared" si="148"/>
        <v>6.3</v>
      </c>
      <c r="IG9" s="325" t="str">
        <f t="shared" si="149"/>
        <v>6.3</v>
      </c>
      <c r="IH9" s="30" t="str">
        <f t="shared" si="150"/>
        <v>C</v>
      </c>
      <c r="II9" s="31">
        <f t="shared" si="151"/>
        <v>2</v>
      </c>
      <c r="IJ9" s="31" t="str">
        <f t="shared" si="152"/>
        <v>2.0</v>
      </c>
      <c r="IK9" s="42">
        <v>2</v>
      </c>
      <c r="IL9" s="43">
        <v>2</v>
      </c>
      <c r="IM9" s="819">
        <v>5.6</v>
      </c>
      <c r="IN9" s="822">
        <v>4</v>
      </c>
      <c r="IO9" s="736"/>
      <c r="IP9" s="28">
        <f t="shared" si="153"/>
        <v>4.5999999999999996</v>
      </c>
      <c r="IQ9" s="29">
        <f t="shared" si="154"/>
        <v>4.5999999999999996</v>
      </c>
      <c r="IR9" s="325" t="str">
        <f t="shared" si="155"/>
        <v>4.6</v>
      </c>
      <c r="IS9" s="30" t="str">
        <f t="shared" si="156"/>
        <v>D</v>
      </c>
      <c r="IT9" s="31">
        <f t="shared" si="157"/>
        <v>1</v>
      </c>
      <c r="IU9" s="31" t="str">
        <f t="shared" si="158"/>
        <v>1.0</v>
      </c>
      <c r="IV9" s="42">
        <v>3</v>
      </c>
      <c r="IW9" s="43">
        <v>3</v>
      </c>
      <c r="IX9" s="1032">
        <v>6.6</v>
      </c>
      <c r="IY9" s="1068">
        <v>7</v>
      </c>
      <c r="IZ9" s="736"/>
      <c r="JA9" s="827">
        <f t="shared" si="159"/>
        <v>6.8</v>
      </c>
      <c r="JB9" s="839">
        <f t="shared" si="160"/>
        <v>6.8</v>
      </c>
      <c r="JC9" s="840" t="str">
        <f t="shared" si="161"/>
        <v>6.8</v>
      </c>
      <c r="JD9" s="841" t="str">
        <f t="shared" si="162"/>
        <v>C+</v>
      </c>
      <c r="JE9" s="842">
        <f t="shared" si="163"/>
        <v>2.5</v>
      </c>
      <c r="JF9" s="842" t="str">
        <f t="shared" si="164"/>
        <v>2.5</v>
      </c>
      <c r="JG9" s="846">
        <v>5</v>
      </c>
      <c r="JH9" s="844">
        <v>5</v>
      </c>
      <c r="JI9" s="742">
        <f t="shared" si="165"/>
        <v>15</v>
      </c>
      <c r="JJ9" s="734">
        <f t="shared" si="166"/>
        <v>1.9666666666666666</v>
      </c>
      <c r="JK9" s="735" t="str">
        <f t="shared" si="167"/>
        <v>1.97</v>
      </c>
    </row>
    <row r="10" spans="1:273" ht="18.75" x14ac:dyDescent="0.3">
      <c r="A10" s="5">
        <v>10</v>
      </c>
      <c r="B10" s="306" t="s">
        <v>531</v>
      </c>
      <c r="C10" s="299" t="s">
        <v>501</v>
      </c>
      <c r="D10" s="300" t="s">
        <v>539</v>
      </c>
      <c r="E10" s="301" t="s">
        <v>13</v>
      </c>
      <c r="F10" s="244"/>
      <c r="G10" s="275" t="s">
        <v>389</v>
      </c>
      <c r="H10" s="276" t="s">
        <v>23</v>
      </c>
      <c r="I10" s="276" t="s">
        <v>179</v>
      </c>
      <c r="J10" s="146">
        <v>5.6</v>
      </c>
      <c r="K10" s="1" t="str">
        <f t="shared" si="0"/>
        <v>C</v>
      </c>
      <c r="L10" s="2">
        <f t="shared" si="1"/>
        <v>2</v>
      </c>
      <c r="M10" s="170" t="str">
        <f t="shared" si="2"/>
        <v>2.0</v>
      </c>
      <c r="N10" s="665">
        <v>7</v>
      </c>
      <c r="O10" s="1" t="str">
        <f t="shared" si="3"/>
        <v>B</v>
      </c>
      <c r="P10" s="2">
        <f t="shared" si="4"/>
        <v>3</v>
      </c>
      <c r="Q10" s="172" t="str">
        <f t="shared" si="5"/>
        <v>3.0</v>
      </c>
      <c r="R10" s="195">
        <v>7.5</v>
      </c>
      <c r="S10" s="68">
        <v>5</v>
      </c>
      <c r="T10" s="68"/>
      <c r="U10" s="28">
        <f t="shared" si="58"/>
        <v>6</v>
      </c>
      <c r="V10" s="29">
        <f t="shared" si="59"/>
        <v>6</v>
      </c>
      <c r="W10" s="325" t="str">
        <f t="shared" si="60"/>
        <v>6.0</v>
      </c>
      <c r="X10" s="30" t="str">
        <f t="shared" si="61"/>
        <v>C</v>
      </c>
      <c r="Y10" s="31">
        <f t="shared" si="6"/>
        <v>2</v>
      </c>
      <c r="Z10" s="31" t="str">
        <f t="shared" si="62"/>
        <v>2.0</v>
      </c>
      <c r="AA10" s="42">
        <v>4</v>
      </c>
      <c r="AB10" s="43">
        <v>4</v>
      </c>
      <c r="AC10" s="177">
        <v>7.3</v>
      </c>
      <c r="AD10" s="65">
        <v>7</v>
      </c>
      <c r="AE10" s="65"/>
      <c r="AF10" s="28">
        <f t="shared" si="63"/>
        <v>7.1</v>
      </c>
      <c r="AG10" s="29">
        <f t="shared" si="64"/>
        <v>7.1</v>
      </c>
      <c r="AH10" s="325" t="str">
        <f t="shared" si="8"/>
        <v>7.1</v>
      </c>
      <c r="AI10" s="30" t="str">
        <f t="shared" si="9"/>
        <v>B</v>
      </c>
      <c r="AJ10" s="31">
        <f t="shared" si="10"/>
        <v>3</v>
      </c>
      <c r="AK10" s="31" t="str">
        <f t="shared" si="11"/>
        <v>3.0</v>
      </c>
      <c r="AL10" s="42">
        <v>2</v>
      </c>
      <c r="AM10" s="43">
        <v>2</v>
      </c>
      <c r="AN10" s="181">
        <v>7.3</v>
      </c>
      <c r="AO10" s="45">
        <v>8</v>
      </c>
      <c r="AP10" s="45"/>
      <c r="AQ10" s="28">
        <f t="shared" si="65"/>
        <v>7.7</v>
      </c>
      <c r="AR10" s="29">
        <f t="shared" si="66"/>
        <v>7.7</v>
      </c>
      <c r="AS10" s="325" t="str">
        <f t="shared" si="67"/>
        <v>7.7</v>
      </c>
      <c r="AT10" s="30" t="str">
        <f t="shared" si="68"/>
        <v>B</v>
      </c>
      <c r="AU10" s="31">
        <f t="shared" si="69"/>
        <v>3</v>
      </c>
      <c r="AV10" s="31" t="str">
        <f t="shared" si="70"/>
        <v>3.0</v>
      </c>
      <c r="AW10" s="42">
        <v>1</v>
      </c>
      <c r="AX10" s="43">
        <v>1</v>
      </c>
      <c r="AY10" s="188">
        <v>8.6999999999999993</v>
      </c>
      <c r="AZ10" s="68">
        <v>9</v>
      </c>
      <c r="BA10" s="68"/>
      <c r="BB10" s="28">
        <f t="shared" si="71"/>
        <v>8.9</v>
      </c>
      <c r="BC10" s="29">
        <f t="shared" si="72"/>
        <v>8.9</v>
      </c>
      <c r="BD10" s="325" t="str">
        <f t="shared" si="73"/>
        <v>8.9</v>
      </c>
      <c r="BE10" s="30" t="str">
        <f t="shared" si="17"/>
        <v>A</v>
      </c>
      <c r="BF10" s="31">
        <f t="shared" si="18"/>
        <v>4</v>
      </c>
      <c r="BG10" s="31" t="str">
        <f t="shared" si="19"/>
        <v>4.0</v>
      </c>
      <c r="BH10" s="42">
        <v>2</v>
      </c>
      <c r="BI10" s="43">
        <v>2</v>
      </c>
      <c r="BJ10" s="309">
        <v>7.7</v>
      </c>
      <c r="BK10" s="109">
        <v>8</v>
      </c>
      <c r="BL10" s="414"/>
      <c r="BM10" s="225">
        <f t="shared" si="74"/>
        <v>7.9</v>
      </c>
      <c r="BN10" s="226">
        <f t="shared" si="20"/>
        <v>7.9</v>
      </c>
      <c r="BO10" s="342" t="str">
        <f t="shared" si="75"/>
        <v>7.9</v>
      </c>
      <c r="BP10" s="227" t="str">
        <f t="shared" si="21"/>
        <v>B</v>
      </c>
      <c r="BQ10" s="226">
        <f t="shared" si="22"/>
        <v>3</v>
      </c>
      <c r="BR10" s="226" t="str">
        <f t="shared" si="23"/>
        <v>3.0</v>
      </c>
      <c r="BS10" s="157">
        <v>2</v>
      </c>
      <c r="BT10" s="43">
        <v>2</v>
      </c>
      <c r="BU10" s="219">
        <v>8</v>
      </c>
      <c r="BV10" s="68">
        <v>8</v>
      </c>
      <c r="BW10" s="157"/>
      <c r="BX10" s="225">
        <f t="shared" si="76"/>
        <v>8</v>
      </c>
      <c r="BY10" s="226">
        <f t="shared" si="77"/>
        <v>8</v>
      </c>
      <c r="BZ10" s="342" t="str">
        <f t="shared" si="78"/>
        <v>8.0</v>
      </c>
      <c r="CA10" s="227" t="str">
        <f t="shared" si="24"/>
        <v>B+</v>
      </c>
      <c r="CB10" s="226">
        <f t="shared" si="25"/>
        <v>3.5</v>
      </c>
      <c r="CC10" s="226" t="str">
        <f t="shared" si="26"/>
        <v>3.5</v>
      </c>
      <c r="CD10" s="157">
        <v>3</v>
      </c>
      <c r="CE10" s="43">
        <v>3</v>
      </c>
      <c r="CF10" s="309">
        <v>9</v>
      </c>
      <c r="CG10" s="109">
        <v>9</v>
      </c>
      <c r="CH10" s="157"/>
      <c r="CI10" s="28">
        <f t="shared" si="79"/>
        <v>9</v>
      </c>
      <c r="CJ10" s="29">
        <f t="shared" si="80"/>
        <v>9</v>
      </c>
      <c r="CK10" s="325" t="str">
        <f t="shared" si="81"/>
        <v>9.0</v>
      </c>
      <c r="CL10" s="30" t="str">
        <f t="shared" si="27"/>
        <v>A</v>
      </c>
      <c r="CM10" s="31">
        <f t="shared" si="28"/>
        <v>4</v>
      </c>
      <c r="CN10" s="31" t="str">
        <f t="shared" si="29"/>
        <v>4.0</v>
      </c>
      <c r="CO10" s="42">
        <v>2</v>
      </c>
      <c r="CP10" s="43">
        <v>2</v>
      </c>
      <c r="CQ10" s="84">
        <f t="shared" si="82"/>
        <v>16</v>
      </c>
      <c r="CR10" s="87">
        <f t="shared" si="83"/>
        <v>3.09375</v>
      </c>
      <c r="CS10" s="88" t="str">
        <f t="shared" si="84"/>
        <v>3.09</v>
      </c>
      <c r="CT10" s="64" t="str">
        <f t="shared" si="85"/>
        <v>Lên lớp</v>
      </c>
      <c r="CU10" s="128">
        <f t="shared" si="86"/>
        <v>16</v>
      </c>
      <c r="CV10" s="129">
        <f t="shared" si="87"/>
        <v>3.09375</v>
      </c>
      <c r="CW10" s="64" t="str">
        <f t="shared" si="88"/>
        <v>Lên lớp</v>
      </c>
      <c r="CX10" s="504"/>
      <c r="CY10" s="214">
        <v>7.4</v>
      </c>
      <c r="CZ10" s="73">
        <v>9</v>
      </c>
      <c r="DA10" s="73"/>
      <c r="DB10" s="28">
        <f t="shared" si="89"/>
        <v>8.4</v>
      </c>
      <c r="DC10" s="29">
        <f t="shared" si="90"/>
        <v>8.4</v>
      </c>
      <c r="DD10" s="325" t="str">
        <f t="shared" si="91"/>
        <v>8.4</v>
      </c>
      <c r="DE10" s="30" t="str">
        <f t="shared" si="30"/>
        <v>B+</v>
      </c>
      <c r="DF10" s="31">
        <f t="shared" si="31"/>
        <v>3.5</v>
      </c>
      <c r="DG10" s="31" t="str">
        <f t="shared" si="32"/>
        <v>3.5</v>
      </c>
      <c r="DH10" s="42">
        <v>2</v>
      </c>
      <c r="DI10" s="43">
        <v>2</v>
      </c>
      <c r="DJ10" s="48">
        <v>6.7</v>
      </c>
      <c r="DK10" s="70">
        <v>8</v>
      </c>
      <c r="DL10" s="70"/>
      <c r="DM10" s="28">
        <f t="shared" si="92"/>
        <v>7.5</v>
      </c>
      <c r="DN10" s="29">
        <f t="shared" si="33"/>
        <v>7.5</v>
      </c>
      <c r="DO10" s="325" t="str">
        <f t="shared" si="93"/>
        <v>7.5</v>
      </c>
      <c r="DP10" s="30" t="str">
        <f t="shared" si="34"/>
        <v>B</v>
      </c>
      <c r="DQ10" s="31">
        <f t="shared" si="35"/>
        <v>3</v>
      </c>
      <c r="DR10" s="31" t="str">
        <f t="shared" si="36"/>
        <v>3.0</v>
      </c>
      <c r="DS10" s="42">
        <v>2</v>
      </c>
      <c r="DT10" s="43">
        <v>2</v>
      </c>
      <c r="DU10" s="214">
        <v>7.7</v>
      </c>
      <c r="DV10" s="73">
        <v>8</v>
      </c>
      <c r="DW10" s="73"/>
      <c r="DX10" s="28">
        <f t="shared" si="94"/>
        <v>7.9</v>
      </c>
      <c r="DY10" s="29">
        <f t="shared" si="95"/>
        <v>7.9</v>
      </c>
      <c r="DZ10" s="325" t="str">
        <f t="shared" si="96"/>
        <v>7.9</v>
      </c>
      <c r="EA10" s="30" t="str">
        <f t="shared" si="97"/>
        <v>B</v>
      </c>
      <c r="EB10" s="31">
        <f t="shared" si="98"/>
        <v>3</v>
      </c>
      <c r="EC10" s="31" t="str">
        <f t="shared" si="99"/>
        <v>3.0</v>
      </c>
      <c r="ED10" s="42">
        <v>2</v>
      </c>
      <c r="EE10" s="43">
        <v>2</v>
      </c>
      <c r="EF10" s="48">
        <v>7.2</v>
      </c>
      <c r="EG10" s="70">
        <v>8</v>
      </c>
      <c r="EH10" s="70"/>
      <c r="EI10" s="28">
        <f t="shared" si="100"/>
        <v>7.7</v>
      </c>
      <c r="EJ10" s="29">
        <f t="shared" si="101"/>
        <v>7.7</v>
      </c>
      <c r="EK10" s="325" t="str">
        <f t="shared" si="102"/>
        <v>7.7</v>
      </c>
      <c r="EL10" s="30" t="str">
        <f t="shared" si="103"/>
        <v>B</v>
      </c>
      <c r="EM10" s="31">
        <f t="shared" si="104"/>
        <v>3</v>
      </c>
      <c r="EN10" s="31" t="str">
        <f t="shared" si="105"/>
        <v>3.0</v>
      </c>
      <c r="EO10" s="42">
        <v>2</v>
      </c>
      <c r="EP10" s="43">
        <v>2</v>
      </c>
      <c r="EQ10" s="48">
        <v>7</v>
      </c>
      <c r="ER10" s="70">
        <v>6</v>
      </c>
      <c r="ES10" s="70"/>
      <c r="ET10" s="28">
        <f t="shared" si="106"/>
        <v>6.4</v>
      </c>
      <c r="EU10" s="29">
        <f t="shared" si="107"/>
        <v>6.4</v>
      </c>
      <c r="EV10" s="325" t="str">
        <f t="shared" si="108"/>
        <v>6.4</v>
      </c>
      <c r="EW10" s="30" t="str">
        <f t="shared" si="37"/>
        <v>C</v>
      </c>
      <c r="EX10" s="31">
        <f t="shared" si="38"/>
        <v>2</v>
      </c>
      <c r="EY10" s="31" t="str">
        <f t="shared" si="39"/>
        <v>2.0</v>
      </c>
      <c r="EZ10" s="42">
        <v>2</v>
      </c>
      <c r="FA10" s="43">
        <v>2</v>
      </c>
      <c r="FB10" s="48">
        <v>7</v>
      </c>
      <c r="FC10" s="70">
        <v>6</v>
      </c>
      <c r="FD10" s="70"/>
      <c r="FE10" s="28">
        <f t="shared" si="109"/>
        <v>6.4</v>
      </c>
      <c r="FF10" s="29">
        <f t="shared" si="110"/>
        <v>6.4</v>
      </c>
      <c r="FG10" s="325" t="str">
        <f t="shared" si="111"/>
        <v>6.4</v>
      </c>
      <c r="FH10" s="30" t="str">
        <f t="shared" si="40"/>
        <v>C</v>
      </c>
      <c r="FI10" s="31">
        <f t="shared" si="41"/>
        <v>2</v>
      </c>
      <c r="FJ10" s="31" t="str">
        <f t="shared" si="42"/>
        <v>2.0</v>
      </c>
      <c r="FK10" s="42">
        <v>2</v>
      </c>
      <c r="FL10" s="43">
        <v>2</v>
      </c>
      <c r="FM10" s="48">
        <v>7</v>
      </c>
      <c r="FN10" s="55">
        <v>7</v>
      </c>
      <c r="FO10" s="55"/>
      <c r="FP10" s="28">
        <f t="shared" si="112"/>
        <v>7</v>
      </c>
      <c r="FQ10" s="29">
        <f t="shared" si="113"/>
        <v>7</v>
      </c>
      <c r="FR10" s="325" t="str">
        <f t="shared" si="114"/>
        <v>7.0</v>
      </c>
      <c r="FS10" s="30" t="str">
        <f t="shared" si="43"/>
        <v>B</v>
      </c>
      <c r="FT10" s="31">
        <f t="shared" si="44"/>
        <v>3</v>
      </c>
      <c r="FU10" s="31" t="str">
        <f t="shared" si="45"/>
        <v>3.0</v>
      </c>
      <c r="FV10" s="42">
        <v>2</v>
      </c>
      <c r="FW10" s="43">
        <v>2</v>
      </c>
      <c r="FX10" s="48">
        <v>7.3</v>
      </c>
      <c r="FY10" s="70">
        <v>5</v>
      </c>
      <c r="FZ10" s="70"/>
      <c r="GA10" s="28">
        <f t="shared" si="115"/>
        <v>5.9</v>
      </c>
      <c r="GB10" s="29">
        <f t="shared" si="116"/>
        <v>5.9</v>
      </c>
      <c r="GC10" s="325" t="str">
        <f t="shared" si="117"/>
        <v>5.9</v>
      </c>
      <c r="GD10" s="30" t="str">
        <f t="shared" si="46"/>
        <v>C</v>
      </c>
      <c r="GE10" s="31">
        <f t="shared" si="47"/>
        <v>2</v>
      </c>
      <c r="GF10" s="31" t="str">
        <f t="shared" si="48"/>
        <v>2.0</v>
      </c>
      <c r="GG10" s="42">
        <v>3</v>
      </c>
      <c r="GH10" s="43">
        <v>3</v>
      </c>
      <c r="GI10" s="48">
        <v>6.6</v>
      </c>
      <c r="GJ10" s="70">
        <v>7</v>
      </c>
      <c r="GK10" s="70"/>
      <c r="GL10" s="28">
        <f t="shared" si="118"/>
        <v>6.8</v>
      </c>
      <c r="GM10" s="29">
        <f t="shared" si="119"/>
        <v>6.8</v>
      </c>
      <c r="GN10" s="325" t="str">
        <f t="shared" si="120"/>
        <v>6.8</v>
      </c>
      <c r="GO10" s="30" t="str">
        <f t="shared" si="121"/>
        <v>C+</v>
      </c>
      <c r="GP10" s="31">
        <f t="shared" si="122"/>
        <v>2.5</v>
      </c>
      <c r="GQ10" s="31" t="str">
        <f t="shared" si="123"/>
        <v>2.5</v>
      </c>
      <c r="GR10" s="42">
        <v>2</v>
      </c>
      <c r="GS10" s="43">
        <v>2</v>
      </c>
      <c r="GT10" s="694">
        <f t="shared" si="124"/>
        <v>19</v>
      </c>
      <c r="GU10" s="695">
        <f t="shared" si="125"/>
        <v>2.6315789473684212</v>
      </c>
      <c r="GV10" s="696" t="str">
        <f t="shared" si="126"/>
        <v>2.63</v>
      </c>
      <c r="GW10" s="697" t="str">
        <f t="shared" si="127"/>
        <v>Lên lớp</v>
      </c>
      <c r="GX10" s="698">
        <f t="shared" si="128"/>
        <v>35</v>
      </c>
      <c r="GY10" s="695">
        <f t="shared" si="129"/>
        <v>2.842857142857143</v>
      </c>
      <c r="GZ10" s="696" t="str">
        <f t="shared" si="130"/>
        <v>2.84</v>
      </c>
      <c r="HA10" s="699">
        <f t="shared" si="131"/>
        <v>35</v>
      </c>
      <c r="HB10" s="700">
        <f t="shared" si="132"/>
        <v>7.2971428571428572</v>
      </c>
      <c r="HC10" s="701">
        <f t="shared" si="133"/>
        <v>2.842857142857143</v>
      </c>
      <c r="HD10" s="738" t="str">
        <f t="shared" si="134"/>
        <v>Lên lớp</v>
      </c>
      <c r="HE10" s="812"/>
      <c r="HF10" s="850">
        <v>7</v>
      </c>
      <c r="HG10" s="837">
        <v>7</v>
      </c>
      <c r="HH10" s="736"/>
      <c r="HI10" s="827">
        <f t="shared" si="135"/>
        <v>7</v>
      </c>
      <c r="HJ10" s="839">
        <f t="shared" si="136"/>
        <v>7</v>
      </c>
      <c r="HK10" s="840" t="str">
        <f t="shared" si="137"/>
        <v>7.0</v>
      </c>
      <c r="HL10" s="841" t="str">
        <f t="shared" si="138"/>
        <v>B</v>
      </c>
      <c r="HM10" s="842">
        <f t="shared" si="139"/>
        <v>3</v>
      </c>
      <c r="HN10" s="842" t="str">
        <f t="shared" si="140"/>
        <v>3.0</v>
      </c>
      <c r="HO10" s="846">
        <v>2</v>
      </c>
      <c r="HP10" s="844">
        <v>2</v>
      </c>
      <c r="HQ10" s="829">
        <v>6.8</v>
      </c>
      <c r="HR10" s="837">
        <v>5</v>
      </c>
      <c r="HS10" s="736"/>
      <c r="HT10" s="827">
        <f t="shared" si="141"/>
        <v>5.7</v>
      </c>
      <c r="HU10" s="839">
        <f t="shared" si="142"/>
        <v>5.7</v>
      </c>
      <c r="HV10" s="840" t="str">
        <f t="shared" si="143"/>
        <v>5.7</v>
      </c>
      <c r="HW10" s="841" t="str">
        <f t="shared" si="144"/>
        <v>C</v>
      </c>
      <c r="HX10" s="842">
        <f t="shared" si="145"/>
        <v>2</v>
      </c>
      <c r="HY10" s="842" t="str">
        <f t="shared" si="146"/>
        <v>2.0</v>
      </c>
      <c r="HZ10" s="846">
        <v>3</v>
      </c>
      <c r="IA10" s="844">
        <v>3</v>
      </c>
      <c r="IB10" s="819">
        <v>7</v>
      </c>
      <c r="IC10" s="822">
        <v>7</v>
      </c>
      <c r="ID10" s="736"/>
      <c r="IE10" s="28">
        <f t="shared" si="147"/>
        <v>7</v>
      </c>
      <c r="IF10" s="29">
        <f t="shared" si="148"/>
        <v>7</v>
      </c>
      <c r="IG10" s="325" t="str">
        <f t="shared" si="149"/>
        <v>7.0</v>
      </c>
      <c r="IH10" s="30" t="str">
        <f t="shared" si="150"/>
        <v>B</v>
      </c>
      <c r="II10" s="31">
        <f t="shared" si="151"/>
        <v>3</v>
      </c>
      <c r="IJ10" s="31" t="str">
        <f t="shared" si="152"/>
        <v>3.0</v>
      </c>
      <c r="IK10" s="42">
        <v>2</v>
      </c>
      <c r="IL10" s="43">
        <v>2</v>
      </c>
      <c r="IM10" s="819">
        <v>6.6</v>
      </c>
      <c r="IN10" s="822">
        <v>6</v>
      </c>
      <c r="IO10" s="736"/>
      <c r="IP10" s="28">
        <f t="shared" si="153"/>
        <v>6.2</v>
      </c>
      <c r="IQ10" s="29">
        <f t="shared" si="154"/>
        <v>6.2</v>
      </c>
      <c r="IR10" s="325" t="str">
        <f t="shared" si="155"/>
        <v>6.2</v>
      </c>
      <c r="IS10" s="30" t="str">
        <f t="shared" si="156"/>
        <v>C</v>
      </c>
      <c r="IT10" s="31">
        <f t="shared" si="157"/>
        <v>2</v>
      </c>
      <c r="IU10" s="31" t="str">
        <f t="shared" si="158"/>
        <v>2.0</v>
      </c>
      <c r="IV10" s="42">
        <v>3</v>
      </c>
      <c r="IW10" s="43">
        <v>3</v>
      </c>
      <c r="IX10" s="1032">
        <v>6.8</v>
      </c>
      <c r="IY10" s="1068">
        <v>7</v>
      </c>
      <c r="IZ10" s="736"/>
      <c r="JA10" s="827">
        <f t="shared" si="159"/>
        <v>6.9</v>
      </c>
      <c r="JB10" s="839">
        <f t="shared" si="160"/>
        <v>6.9</v>
      </c>
      <c r="JC10" s="840" t="str">
        <f t="shared" si="161"/>
        <v>6.9</v>
      </c>
      <c r="JD10" s="841" t="str">
        <f t="shared" si="162"/>
        <v>C+</v>
      </c>
      <c r="JE10" s="842">
        <f t="shared" si="163"/>
        <v>2.5</v>
      </c>
      <c r="JF10" s="842" t="str">
        <f t="shared" si="164"/>
        <v>2.5</v>
      </c>
      <c r="JG10" s="846">
        <v>5</v>
      </c>
      <c r="JH10" s="844">
        <v>5</v>
      </c>
      <c r="JI10" s="742">
        <f t="shared" si="165"/>
        <v>15</v>
      </c>
      <c r="JJ10" s="734">
        <f t="shared" si="166"/>
        <v>2.4333333333333331</v>
      </c>
      <c r="JK10" s="735" t="str">
        <f t="shared" si="167"/>
        <v>2.43</v>
      </c>
    </row>
    <row r="11" spans="1:273" ht="18.75" x14ac:dyDescent="0.3">
      <c r="A11" s="5">
        <v>11</v>
      </c>
      <c r="B11" s="306" t="s">
        <v>531</v>
      </c>
      <c r="C11" s="299" t="s">
        <v>502</v>
      </c>
      <c r="D11" s="300" t="s">
        <v>540</v>
      </c>
      <c r="E11" s="301" t="s">
        <v>13</v>
      </c>
      <c r="F11" s="244"/>
      <c r="G11" s="275" t="s">
        <v>571</v>
      </c>
      <c r="H11" s="276" t="s">
        <v>23</v>
      </c>
      <c r="I11" s="276" t="s">
        <v>179</v>
      </c>
      <c r="J11" s="146">
        <v>7</v>
      </c>
      <c r="K11" s="1" t="str">
        <f t="shared" si="0"/>
        <v>B</v>
      </c>
      <c r="L11" s="2">
        <f t="shared" si="1"/>
        <v>3</v>
      </c>
      <c r="M11" s="170" t="str">
        <f t="shared" si="2"/>
        <v>3.0</v>
      </c>
      <c r="N11" s="665">
        <v>7</v>
      </c>
      <c r="O11" s="1" t="str">
        <f t="shared" si="3"/>
        <v>B</v>
      </c>
      <c r="P11" s="2">
        <f t="shared" si="4"/>
        <v>3</v>
      </c>
      <c r="Q11" s="172" t="str">
        <f t="shared" si="5"/>
        <v>3.0</v>
      </c>
      <c r="R11" s="195">
        <v>7.2</v>
      </c>
      <c r="S11" s="68">
        <v>9</v>
      </c>
      <c r="T11" s="68"/>
      <c r="U11" s="28">
        <f t="shared" si="58"/>
        <v>8.3000000000000007</v>
      </c>
      <c r="V11" s="29">
        <f t="shared" si="59"/>
        <v>8.3000000000000007</v>
      </c>
      <c r="W11" s="325" t="str">
        <f t="shared" si="60"/>
        <v>8.3</v>
      </c>
      <c r="X11" s="30" t="str">
        <f t="shared" si="61"/>
        <v>B+</v>
      </c>
      <c r="Y11" s="31">
        <f t="shared" si="6"/>
        <v>3.5</v>
      </c>
      <c r="Z11" s="31" t="str">
        <f t="shared" si="62"/>
        <v>3.5</v>
      </c>
      <c r="AA11" s="42">
        <v>4</v>
      </c>
      <c r="AB11" s="43">
        <v>4</v>
      </c>
      <c r="AC11" s="177">
        <v>6.7</v>
      </c>
      <c r="AD11" s="65">
        <v>9</v>
      </c>
      <c r="AE11" s="65"/>
      <c r="AF11" s="28">
        <f t="shared" si="63"/>
        <v>8.1</v>
      </c>
      <c r="AG11" s="29">
        <f t="shared" si="64"/>
        <v>8.1</v>
      </c>
      <c r="AH11" s="325" t="str">
        <f t="shared" si="8"/>
        <v>8.1</v>
      </c>
      <c r="AI11" s="30" t="str">
        <f t="shared" si="9"/>
        <v>B+</v>
      </c>
      <c r="AJ11" s="31">
        <f t="shared" si="10"/>
        <v>3.5</v>
      </c>
      <c r="AK11" s="31" t="str">
        <f t="shared" si="11"/>
        <v>3.5</v>
      </c>
      <c r="AL11" s="42">
        <v>2</v>
      </c>
      <c r="AM11" s="43">
        <v>2</v>
      </c>
      <c r="AN11" s="181">
        <v>5.3</v>
      </c>
      <c r="AO11" s="45">
        <v>8</v>
      </c>
      <c r="AP11" s="45"/>
      <c r="AQ11" s="28">
        <f t="shared" si="65"/>
        <v>6.9</v>
      </c>
      <c r="AR11" s="29">
        <f t="shared" si="66"/>
        <v>6.9</v>
      </c>
      <c r="AS11" s="325" t="str">
        <f t="shared" si="67"/>
        <v>6.9</v>
      </c>
      <c r="AT11" s="30" t="str">
        <f t="shared" si="68"/>
        <v>C+</v>
      </c>
      <c r="AU11" s="31">
        <f t="shared" si="69"/>
        <v>2.5</v>
      </c>
      <c r="AV11" s="31" t="str">
        <f t="shared" si="70"/>
        <v>2.5</v>
      </c>
      <c r="AW11" s="42">
        <v>1</v>
      </c>
      <c r="AX11" s="43">
        <v>1</v>
      </c>
      <c r="AY11" s="188">
        <v>8.6999999999999993</v>
      </c>
      <c r="AZ11" s="68">
        <v>9</v>
      </c>
      <c r="BA11" s="68"/>
      <c r="BB11" s="28">
        <f t="shared" si="71"/>
        <v>8.9</v>
      </c>
      <c r="BC11" s="29">
        <f t="shared" si="72"/>
        <v>8.9</v>
      </c>
      <c r="BD11" s="325" t="str">
        <f t="shared" si="73"/>
        <v>8.9</v>
      </c>
      <c r="BE11" s="30" t="str">
        <f t="shared" si="17"/>
        <v>A</v>
      </c>
      <c r="BF11" s="31">
        <f t="shared" si="18"/>
        <v>4</v>
      </c>
      <c r="BG11" s="31" t="str">
        <f t="shared" si="19"/>
        <v>4.0</v>
      </c>
      <c r="BH11" s="42">
        <v>2</v>
      </c>
      <c r="BI11" s="43">
        <v>2</v>
      </c>
      <c r="BJ11" s="309">
        <v>8</v>
      </c>
      <c r="BK11" s="109">
        <v>10</v>
      </c>
      <c r="BL11" s="414"/>
      <c r="BM11" s="225">
        <f t="shared" si="74"/>
        <v>9.1999999999999993</v>
      </c>
      <c r="BN11" s="226">
        <f t="shared" si="20"/>
        <v>9.1999999999999993</v>
      </c>
      <c r="BO11" s="342" t="str">
        <f t="shared" si="75"/>
        <v>9.2</v>
      </c>
      <c r="BP11" s="227" t="str">
        <f t="shared" si="21"/>
        <v>A</v>
      </c>
      <c r="BQ11" s="226">
        <f t="shared" si="22"/>
        <v>4</v>
      </c>
      <c r="BR11" s="226" t="str">
        <f t="shared" si="23"/>
        <v>4.0</v>
      </c>
      <c r="BS11" s="157">
        <v>2</v>
      </c>
      <c r="BT11" s="43">
        <v>2</v>
      </c>
      <c r="BU11" s="219">
        <v>7.6</v>
      </c>
      <c r="BV11" s="68">
        <v>8</v>
      </c>
      <c r="BW11" s="157"/>
      <c r="BX11" s="225">
        <f t="shared" si="76"/>
        <v>7.8</v>
      </c>
      <c r="BY11" s="226">
        <f t="shared" si="77"/>
        <v>7.8</v>
      </c>
      <c r="BZ11" s="342" t="str">
        <f t="shared" si="78"/>
        <v>7.8</v>
      </c>
      <c r="CA11" s="227" t="str">
        <f t="shared" si="24"/>
        <v>B</v>
      </c>
      <c r="CB11" s="226">
        <f t="shared" si="25"/>
        <v>3</v>
      </c>
      <c r="CC11" s="226" t="str">
        <f t="shared" si="26"/>
        <v>3.0</v>
      </c>
      <c r="CD11" s="157">
        <v>3</v>
      </c>
      <c r="CE11" s="43">
        <v>3</v>
      </c>
      <c r="CF11" s="309">
        <v>6.7</v>
      </c>
      <c r="CG11" s="109">
        <v>8</v>
      </c>
      <c r="CH11" s="157"/>
      <c r="CI11" s="28">
        <f t="shared" si="79"/>
        <v>7.5</v>
      </c>
      <c r="CJ11" s="29">
        <f t="shared" si="80"/>
        <v>7.5</v>
      </c>
      <c r="CK11" s="325" t="str">
        <f t="shared" si="81"/>
        <v>7.5</v>
      </c>
      <c r="CL11" s="30" t="str">
        <f t="shared" si="27"/>
        <v>B</v>
      </c>
      <c r="CM11" s="31">
        <f t="shared" si="28"/>
        <v>3</v>
      </c>
      <c r="CN11" s="31" t="str">
        <f t="shared" si="29"/>
        <v>3.0</v>
      </c>
      <c r="CO11" s="42">
        <v>2</v>
      </c>
      <c r="CP11" s="43">
        <v>2</v>
      </c>
      <c r="CQ11" s="84">
        <f t="shared" si="82"/>
        <v>16</v>
      </c>
      <c r="CR11" s="87">
        <f t="shared" si="83"/>
        <v>3.40625</v>
      </c>
      <c r="CS11" s="88" t="str">
        <f t="shared" si="84"/>
        <v>3.41</v>
      </c>
      <c r="CT11" s="64" t="str">
        <f t="shared" si="85"/>
        <v>Lên lớp</v>
      </c>
      <c r="CU11" s="128">
        <f t="shared" si="86"/>
        <v>16</v>
      </c>
      <c r="CV11" s="129">
        <f t="shared" si="87"/>
        <v>3.40625</v>
      </c>
      <c r="CW11" s="64" t="str">
        <f t="shared" si="88"/>
        <v>Lên lớp</v>
      </c>
      <c r="CX11" s="504"/>
      <c r="CY11" s="214">
        <v>7.8</v>
      </c>
      <c r="CZ11" s="73">
        <v>7</v>
      </c>
      <c r="DA11" s="73"/>
      <c r="DB11" s="28">
        <f t="shared" si="89"/>
        <v>7.3</v>
      </c>
      <c r="DC11" s="29">
        <f t="shared" si="90"/>
        <v>7.3</v>
      </c>
      <c r="DD11" s="325" t="str">
        <f t="shared" si="91"/>
        <v>7.3</v>
      </c>
      <c r="DE11" s="30" t="str">
        <f t="shared" si="30"/>
        <v>B</v>
      </c>
      <c r="DF11" s="31">
        <f t="shared" si="31"/>
        <v>3</v>
      </c>
      <c r="DG11" s="31" t="str">
        <f t="shared" si="32"/>
        <v>3.0</v>
      </c>
      <c r="DH11" s="42">
        <v>2</v>
      </c>
      <c r="DI11" s="43">
        <v>2</v>
      </c>
      <c r="DJ11" s="48">
        <v>8</v>
      </c>
      <c r="DK11" s="70">
        <v>7</v>
      </c>
      <c r="DL11" s="70"/>
      <c r="DM11" s="28">
        <f t="shared" si="92"/>
        <v>7.4</v>
      </c>
      <c r="DN11" s="29">
        <f t="shared" si="33"/>
        <v>7.4</v>
      </c>
      <c r="DO11" s="325" t="str">
        <f t="shared" si="93"/>
        <v>7.4</v>
      </c>
      <c r="DP11" s="30" t="str">
        <f t="shared" si="34"/>
        <v>B</v>
      </c>
      <c r="DQ11" s="31">
        <f t="shared" si="35"/>
        <v>3</v>
      </c>
      <c r="DR11" s="31" t="str">
        <f t="shared" si="36"/>
        <v>3.0</v>
      </c>
      <c r="DS11" s="42">
        <v>2</v>
      </c>
      <c r="DT11" s="43">
        <v>2</v>
      </c>
      <c r="DU11" s="214">
        <v>6.3</v>
      </c>
      <c r="DV11" s="73">
        <v>9</v>
      </c>
      <c r="DW11" s="73"/>
      <c r="DX11" s="28">
        <f t="shared" si="94"/>
        <v>7.9</v>
      </c>
      <c r="DY11" s="29">
        <f t="shared" si="95"/>
        <v>7.9</v>
      </c>
      <c r="DZ11" s="325" t="str">
        <f t="shared" si="96"/>
        <v>7.9</v>
      </c>
      <c r="EA11" s="30" t="str">
        <f t="shared" si="97"/>
        <v>B</v>
      </c>
      <c r="EB11" s="31">
        <f t="shared" si="98"/>
        <v>3</v>
      </c>
      <c r="EC11" s="31" t="str">
        <f t="shared" si="99"/>
        <v>3.0</v>
      </c>
      <c r="ED11" s="42">
        <v>2</v>
      </c>
      <c r="EE11" s="43">
        <v>2</v>
      </c>
      <c r="EF11" s="48">
        <v>7.4</v>
      </c>
      <c r="EG11" s="70">
        <v>9</v>
      </c>
      <c r="EH11" s="70"/>
      <c r="EI11" s="28">
        <f t="shared" si="100"/>
        <v>8.4</v>
      </c>
      <c r="EJ11" s="29">
        <f t="shared" si="101"/>
        <v>8.4</v>
      </c>
      <c r="EK11" s="325" t="str">
        <f t="shared" si="102"/>
        <v>8.4</v>
      </c>
      <c r="EL11" s="30" t="str">
        <f t="shared" si="103"/>
        <v>B+</v>
      </c>
      <c r="EM11" s="31">
        <f t="shared" si="104"/>
        <v>3.5</v>
      </c>
      <c r="EN11" s="31" t="str">
        <f t="shared" si="105"/>
        <v>3.5</v>
      </c>
      <c r="EO11" s="42">
        <v>2</v>
      </c>
      <c r="EP11" s="43">
        <v>2</v>
      </c>
      <c r="EQ11" s="48">
        <v>7.7</v>
      </c>
      <c r="ER11" s="70">
        <v>8</v>
      </c>
      <c r="ES11" s="70"/>
      <c r="ET11" s="28">
        <f t="shared" si="106"/>
        <v>7.9</v>
      </c>
      <c r="EU11" s="29">
        <f t="shared" si="107"/>
        <v>7.9</v>
      </c>
      <c r="EV11" s="325" t="str">
        <f t="shared" si="108"/>
        <v>7.9</v>
      </c>
      <c r="EW11" s="30" t="str">
        <f t="shared" si="37"/>
        <v>B</v>
      </c>
      <c r="EX11" s="31">
        <f t="shared" si="38"/>
        <v>3</v>
      </c>
      <c r="EY11" s="31" t="str">
        <f t="shared" si="39"/>
        <v>3.0</v>
      </c>
      <c r="EZ11" s="42">
        <v>2</v>
      </c>
      <c r="FA11" s="43">
        <v>2</v>
      </c>
      <c r="FB11" s="48">
        <v>6.7</v>
      </c>
      <c r="FC11" s="70">
        <v>7</v>
      </c>
      <c r="FD11" s="70"/>
      <c r="FE11" s="28">
        <f t="shared" si="109"/>
        <v>6.9</v>
      </c>
      <c r="FF11" s="29">
        <f t="shared" si="110"/>
        <v>6.9</v>
      </c>
      <c r="FG11" s="325" t="str">
        <f t="shared" si="111"/>
        <v>6.9</v>
      </c>
      <c r="FH11" s="30" t="str">
        <f t="shared" si="40"/>
        <v>C+</v>
      </c>
      <c r="FI11" s="31">
        <f t="shared" si="41"/>
        <v>2.5</v>
      </c>
      <c r="FJ11" s="31" t="str">
        <f t="shared" si="42"/>
        <v>2.5</v>
      </c>
      <c r="FK11" s="42">
        <v>2</v>
      </c>
      <c r="FL11" s="43">
        <v>2</v>
      </c>
      <c r="FM11" s="48">
        <v>6.7</v>
      </c>
      <c r="FN11" s="55">
        <v>7</v>
      </c>
      <c r="FO11" s="55"/>
      <c r="FP11" s="28">
        <f t="shared" si="112"/>
        <v>6.9</v>
      </c>
      <c r="FQ11" s="29">
        <f t="shared" si="113"/>
        <v>6.9</v>
      </c>
      <c r="FR11" s="325" t="str">
        <f t="shared" si="114"/>
        <v>6.9</v>
      </c>
      <c r="FS11" s="30" t="str">
        <f t="shared" si="43"/>
        <v>C+</v>
      </c>
      <c r="FT11" s="31">
        <f t="shared" si="44"/>
        <v>2.5</v>
      </c>
      <c r="FU11" s="31" t="str">
        <f t="shared" si="45"/>
        <v>2.5</v>
      </c>
      <c r="FV11" s="42">
        <v>2</v>
      </c>
      <c r="FW11" s="43">
        <v>2</v>
      </c>
      <c r="FX11" s="48">
        <v>6.8</v>
      </c>
      <c r="FY11" s="70">
        <v>9</v>
      </c>
      <c r="FZ11" s="70"/>
      <c r="GA11" s="28">
        <f t="shared" si="115"/>
        <v>8.1</v>
      </c>
      <c r="GB11" s="29">
        <f t="shared" si="116"/>
        <v>8.1</v>
      </c>
      <c r="GC11" s="325" t="str">
        <f t="shared" si="117"/>
        <v>8.1</v>
      </c>
      <c r="GD11" s="30" t="str">
        <f t="shared" si="46"/>
        <v>B+</v>
      </c>
      <c r="GE11" s="31">
        <f t="shared" si="47"/>
        <v>3.5</v>
      </c>
      <c r="GF11" s="31" t="str">
        <f t="shared" si="48"/>
        <v>3.5</v>
      </c>
      <c r="GG11" s="42">
        <v>3</v>
      </c>
      <c r="GH11" s="43">
        <v>3</v>
      </c>
      <c r="GI11" s="48">
        <v>6.6</v>
      </c>
      <c r="GJ11" s="70">
        <v>8</v>
      </c>
      <c r="GK11" s="70"/>
      <c r="GL11" s="28">
        <f t="shared" si="118"/>
        <v>7.4</v>
      </c>
      <c r="GM11" s="29">
        <f t="shared" si="119"/>
        <v>7.4</v>
      </c>
      <c r="GN11" s="325" t="str">
        <f t="shared" si="120"/>
        <v>7.4</v>
      </c>
      <c r="GO11" s="30" t="str">
        <f t="shared" si="121"/>
        <v>B</v>
      </c>
      <c r="GP11" s="31">
        <f t="shared" si="122"/>
        <v>3</v>
      </c>
      <c r="GQ11" s="31" t="str">
        <f t="shared" si="123"/>
        <v>3.0</v>
      </c>
      <c r="GR11" s="42">
        <v>2</v>
      </c>
      <c r="GS11" s="43">
        <v>2</v>
      </c>
      <c r="GT11" s="694">
        <f t="shared" si="124"/>
        <v>19</v>
      </c>
      <c r="GU11" s="695">
        <f t="shared" si="125"/>
        <v>3.0263157894736841</v>
      </c>
      <c r="GV11" s="696" t="str">
        <f t="shared" si="126"/>
        <v>3.03</v>
      </c>
      <c r="GW11" s="697" t="str">
        <f t="shared" si="127"/>
        <v>Lên lớp</v>
      </c>
      <c r="GX11" s="698">
        <f t="shared" si="128"/>
        <v>35</v>
      </c>
      <c r="GY11" s="695">
        <f t="shared" si="129"/>
        <v>3.2</v>
      </c>
      <c r="GZ11" s="696" t="str">
        <f t="shared" si="130"/>
        <v>3.20</v>
      </c>
      <c r="HA11" s="699">
        <f t="shared" si="131"/>
        <v>35</v>
      </c>
      <c r="HB11" s="700">
        <f t="shared" si="132"/>
        <v>7.8685714285714283</v>
      </c>
      <c r="HC11" s="701">
        <f t="shared" si="133"/>
        <v>3.2</v>
      </c>
      <c r="HD11" s="738" t="str">
        <f t="shared" si="134"/>
        <v>Lên lớp</v>
      </c>
      <c r="HE11" s="812"/>
      <c r="HF11" s="850">
        <v>8</v>
      </c>
      <c r="HG11" s="837">
        <v>8</v>
      </c>
      <c r="HH11" s="736"/>
      <c r="HI11" s="827">
        <f t="shared" si="135"/>
        <v>8</v>
      </c>
      <c r="HJ11" s="839">
        <f t="shared" si="136"/>
        <v>8</v>
      </c>
      <c r="HK11" s="840" t="str">
        <f t="shared" si="137"/>
        <v>8.0</v>
      </c>
      <c r="HL11" s="841" t="str">
        <f t="shared" si="138"/>
        <v>B+</v>
      </c>
      <c r="HM11" s="842">
        <f t="shared" si="139"/>
        <v>3.5</v>
      </c>
      <c r="HN11" s="842" t="str">
        <f t="shared" si="140"/>
        <v>3.5</v>
      </c>
      <c r="HO11" s="846">
        <v>2</v>
      </c>
      <c r="HP11" s="844">
        <v>2</v>
      </c>
      <c r="HQ11" s="829">
        <v>6.5</v>
      </c>
      <c r="HR11" s="837">
        <v>6</v>
      </c>
      <c r="HS11" s="736"/>
      <c r="HT11" s="827">
        <f t="shared" si="141"/>
        <v>6.2</v>
      </c>
      <c r="HU11" s="839">
        <f t="shared" si="142"/>
        <v>6.2</v>
      </c>
      <c r="HV11" s="840" t="str">
        <f t="shared" si="143"/>
        <v>6.2</v>
      </c>
      <c r="HW11" s="841" t="str">
        <f t="shared" si="144"/>
        <v>C</v>
      </c>
      <c r="HX11" s="842">
        <f t="shared" si="145"/>
        <v>2</v>
      </c>
      <c r="HY11" s="842" t="str">
        <f t="shared" si="146"/>
        <v>2.0</v>
      </c>
      <c r="HZ11" s="846">
        <v>3</v>
      </c>
      <c r="IA11" s="844">
        <v>3</v>
      </c>
      <c r="IB11" s="819">
        <v>8</v>
      </c>
      <c r="IC11" s="822">
        <v>7</v>
      </c>
      <c r="ID11" s="736"/>
      <c r="IE11" s="28">
        <f t="shared" si="147"/>
        <v>7.4</v>
      </c>
      <c r="IF11" s="29">
        <f t="shared" si="148"/>
        <v>7.4</v>
      </c>
      <c r="IG11" s="325" t="str">
        <f t="shared" si="149"/>
        <v>7.4</v>
      </c>
      <c r="IH11" s="30" t="str">
        <f t="shared" si="150"/>
        <v>B</v>
      </c>
      <c r="II11" s="31">
        <f t="shared" si="151"/>
        <v>3</v>
      </c>
      <c r="IJ11" s="31" t="str">
        <f t="shared" si="152"/>
        <v>3.0</v>
      </c>
      <c r="IK11" s="42">
        <v>2</v>
      </c>
      <c r="IL11" s="43">
        <v>2</v>
      </c>
      <c r="IM11" s="819">
        <v>7.4</v>
      </c>
      <c r="IN11" s="822">
        <v>2</v>
      </c>
      <c r="IO11" s="736"/>
      <c r="IP11" s="28">
        <f t="shared" si="153"/>
        <v>4.2</v>
      </c>
      <c r="IQ11" s="29">
        <f t="shared" si="154"/>
        <v>4.2</v>
      </c>
      <c r="IR11" s="325" t="str">
        <f t="shared" si="155"/>
        <v>4.2</v>
      </c>
      <c r="IS11" s="30" t="str">
        <f t="shared" si="156"/>
        <v>D</v>
      </c>
      <c r="IT11" s="31">
        <f t="shared" si="157"/>
        <v>1</v>
      </c>
      <c r="IU11" s="31" t="str">
        <f t="shared" si="158"/>
        <v>1.0</v>
      </c>
      <c r="IV11" s="42">
        <v>3</v>
      </c>
      <c r="IW11" s="43">
        <v>3</v>
      </c>
      <c r="IX11" s="1032">
        <v>6.8</v>
      </c>
      <c r="IY11" s="1068">
        <v>7</v>
      </c>
      <c r="IZ11" s="736"/>
      <c r="JA11" s="827">
        <f t="shared" si="159"/>
        <v>6.9</v>
      </c>
      <c r="JB11" s="839">
        <f t="shared" si="160"/>
        <v>6.9</v>
      </c>
      <c r="JC11" s="840" t="str">
        <f t="shared" si="161"/>
        <v>6.9</v>
      </c>
      <c r="JD11" s="841" t="str">
        <f t="shared" si="162"/>
        <v>C+</v>
      </c>
      <c r="JE11" s="842">
        <f t="shared" si="163"/>
        <v>2.5</v>
      </c>
      <c r="JF11" s="842" t="str">
        <f t="shared" si="164"/>
        <v>2.5</v>
      </c>
      <c r="JG11" s="846">
        <v>5</v>
      </c>
      <c r="JH11" s="844">
        <v>5</v>
      </c>
      <c r="JI11" s="742">
        <f t="shared" si="165"/>
        <v>15</v>
      </c>
      <c r="JJ11" s="734">
        <f t="shared" si="166"/>
        <v>2.2999999999999998</v>
      </c>
      <c r="JK11" s="735" t="str">
        <f t="shared" si="167"/>
        <v>2.30</v>
      </c>
    </row>
    <row r="12" spans="1:273" ht="18.75" x14ac:dyDescent="0.3">
      <c r="A12" s="5">
        <v>12</v>
      </c>
      <c r="B12" s="306" t="s">
        <v>531</v>
      </c>
      <c r="C12" s="299" t="s">
        <v>503</v>
      </c>
      <c r="D12" s="300" t="s">
        <v>541</v>
      </c>
      <c r="E12" s="301" t="s">
        <v>60</v>
      </c>
      <c r="F12" s="244"/>
      <c r="G12" s="275" t="s">
        <v>572</v>
      </c>
      <c r="H12" s="276" t="s">
        <v>23</v>
      </c>
      <c r="I12" s="276" t="s">
        <v>179</v>
      </c>
      <c r="J12" s="146">
        <v>7</v>
      </c>
      <c r="K12" s="1" t="str">
        <f t="shared" si="0"/>
        <v>B</v>
      </c>
      <c r="L12" s="2">
        <f t="shared" si="1"/>
        <v>3</v>
      </c>
      <c r="M12" s="170" t="str">
        <f t="shared" si="2"/>
        <v>3.0</v>
      </c>
      <c r="N12" s="665">
        <v>6.7</v>
      </c>
      <c r="O12" s="1" t="str">
        <f t="shared" si="3"/>
        <v>C+</v>
      </c>
      <c r="P12" s="2">
        <f t="shared" si="4"/>
        <v>2.5</v>
      </c>
      <c r="Q12" s="172" t="str">
        <f t="shared" si="5"/>
        <v>2.5</v>
      </c>
      <c r="R12" s="195">
        <v>8.1999999999999993</v>
      </c>
      <c r="S12" s="68">
        <v>4</v>
      </c>
      <c r="T12" s="68"/>
      <c r="U12" s="28">
        <f t="shared" si="58"/>
        <v>5.7</v>
      </c>
      <c r="V12" s="29">
        <f t="shared" si="59"/>
        <v>5.7</v>
      </c>
      <c r="W12" s="325" t="str">
        <f t="shared" si="60"/>
        <v>5.7</v>
      </c>
      <c r="X12" s="30" t="str">
        <f t="shared" si="61"/>
        <v>C</v>
      </c>
      <c r="Y12" s="31">
        <f t="shared" si="6"/>
        <v>2</v>
      </c>
      <c r="Z12" s="31" t="str">
        <f t="shared" si="62"/>
        <v>2.0</v>
      </c>
      <c r="AA12" s="42">
        <v>4</v>
      </c>
      <c r="AB12" s="43">
        <v>4</v>
      </c>
      <c r="AC12" s="177">
        <v>6.7</v>
      </c>
      <c r="AD12" s="65">
        <v>8</v>
      </c>
      <c r="AE12" s="65"/>
      <c r="AF12" s="28">
        <f t="shared" si="63"/>
        <v>7.5</v>
      </c>
      <c r="AG12" s="29">
        <f t="shared" si="64"/>
        <v>7.5</v>
      </c>
      <c r="AH12" s="325" t="str">
        <f t="shared" si="8"/>
        <v>7.5</v>
      </c>
      <c r="AI12" s="30" t="str">
        <f t="shared" si="9"/>
        <v>B</v>
      </c>
      <c r="AJ12" s="31">
        <f t="shared" si="10"/>
        <v>3</v>
      </c>
      <c r="AK12" s="31" t="str">
        <f t="shared" si="11"/>
        <v>3.0</v>
      </c>
      <c r="AL12" s="42">
        <v>2</v>
      </c>
      <c r="AM12" s="43">
        <v>2</v>
      </c>
      <c r="AN12" s="181">
        <v>8</v>
      </c>
      <c r="AO12" s="45">
        <v>7</v>
      </c>
      <c r="AP12" s="45"/>
      <c r="AQ12" s="28">
        <f t="shared" si="65"/>
        <v>7.4</v>
      </c>
      <c r="AR12" s="29">
        <f t="shared" si="66"/>
        <v>7.4</v>
      </c>
      <c r="AS12" s="325" t="str">
        <f t="shared" si="67"/>
        <v>7.4</v>
      </c>
      <c r="AT12" s="30" t="str">
        <f t="shared" si="68"/>
        <v>B</v>
      </c>
      <c r="AU12" s="31">
        <f t="shared" si="69"/>
        <v>3</v>
      </c>
      <c r="AV12" s="31" t="str">
        <f t="shared" si="70"/>
        <v>3.0</v>
      </c>
      <c r="AW12" s="42">
        <v>1</v>
      </c>
      <c r="AX12" s="43">
        <v>1</v>
      </c>
      <c r="AY12" s="188">
        <v>8.6999999999999993</v>
      </c>
      <c r="AZ12" s="68">
        <v>9</v>
      </c>
      <c r="BA12" s="68"/>
      <c r="BB12" s="28">
        <f t="shared" si="71"/>
        <v>8.9</v>
      </c>
      <c r="BC12" s="29">
        <f t="shared" si="72"/>
        <v>8.9</v>
      </c>
      <c r="BD12" s="325" t="str">
        <f t="shared" si="73"/>
        <v>8.9</v>
      </c>
      <c r="BE12" s="30" t="str">
        <f t="shared" si="17"/>
        <v>A</v>
      </c>
      <c r="BF12" s="31">
        <f t="shared" si="18"/>
        <v>4</v>
      </c>
      <c r="BG12" s="31" t="str">
        <f t="shared" si="19"/>
        <v>4.0</v>
      </c>
      <c r="BH12" s="42">
        <v>2</v>
      </c>
      <c r="BI12" s="43">
        <v>2</v>
      </c>
      <c r="BJ12" s="309">
        <v>8</v>
      </c>
      <c r="BK12" s="109">
        <v>8</v>
      </c>
      <c r="BL12" s="414"/>
      <c r="BM12" s="225">
        <f t="shared" si="74"/>
        <v>8</v>
      </c>
      <c r="BN12" s="226">
        <f t="shared" si="20"/>
        <v>8</v>
      </c>
      <c r="BO12" s="342" t="str">
        <f t="shared" si="75"/>
        <v>8.0</v>
      </c>
      <c r="BP12" s="227" t="str">
        <f t="shared" si="21"/>
        <v>B+</v>
      </c>
      <c r="BQ12" s="226">
        <f t="shared" si="22"/>
        <v>3.5</v>
      </c>
      <c r="BR12" s="226" t="str">
        <f t="shared" si="23"/>
        <v>3.5</v>
      </c>
      <c r="BS12" s="157">
        <v>2</v>
      </c>
      <c r="BT12" s="43">
        <v>2</v>
      </c>
      <c r="BU12" s="219">
        <v>8</v>
      </c>
      <c r="BV12" s="68">
        <v>8</v>
      </c>
      <c r="BW12" s="157"/>
      <c r="BX12" s="225">
        <f t="shared" si="76"/>
        <v>8</v>
      </c>
      <c r="BY12" s="226">
        <f t="shared" si="77"/>
        <v>8</v>
      </c>
      <c r="BZ12" s="342" t="str">
        <f t="shared" si="78"/>
        <v>8.0</v>
      </c>
      <c r="CA12" s="227" t="str">
        <f t="shared" si="24"/>
        <v>B+</v>
      </c>
      <c r="CB12" s="226">
        <f t="shared" si="25"/>
        <v>3.5</v>
      </c>
      <c r="CC12" s="226" t="str">
        <f t="shared" si="26"/>
        <v>3.5</v>
      </c>
      <c r="CD12" s="157">
        <v>3</v>
      </c>
      <c r="CE12" s="43">
        <v>3</v>
      </c>
      <c r="CF12" s="309">
        <v>8.3000000000000007</v>
      </c>
      <c r="CG12" s="109">
        <v>9</v>
      </c>
      <c r="CH12" s="157"/>
      <c r="CI12" s="28">
        <f t="shared" si="79"/>
        <v>8.6999999999999993</v>
      </c>
      <c r="CJ12" s="29">
        <f t="shared" si="80"/>
        <v>8.6999999999999993</v>
      </c>
      <c r="CK12" s="325" t="str">
        <f t="shared" si="81"/>
        <v>8.7</v>
      </c>
      <c r="CL12" s="30" t="str">
        <f t="shared" si="27"/>
        <v>A</v>
      </c>
      <c r="CM12" s="31">
        <f t="shared" si="28"/>
        <v>4</v>
      </c>
      <c r="CN12" s="31" t="str">
        <f t="shared" si="29"/>
        <v>4.0</v>
      </c>
      <c r="CO12" s="42">
        <v>2</v>
      </c>
      <c r="CP12" s="43">
        <v>2</v>
      </c>
      <c r="CQ12" s="84">
        <f t="shared" si="82"/>
        <v>16</v>
      </c>
      <c r="CR12" s="87">
        <f t="shared" si="83"/>
        <v>3.15625</v>
      </c>
      <c r="CS12" s="88" t="str">
        <f t="shared" si="84"/>
        <v>3.16</v>
      </c>
      <c r="CT12" s="64" t="str">
        <f t="shared" si="85"/>
        <v>Lên lớp</v>
      </c>
      <c r="CU12" s="128">
        <f t="shared" si="86"/>
        <v>16</v>
      </c>
      <c r="CV12" s="129">
        <f t="shared" si="87"/>
        <v>3.15625</v>
      </c>
      <c r="CW12" s="64" t="str">
        <f t="shared" si="88"/>
        <v>Lên lớp</v>
      </c>
      <c r="CX12" s="504"/>
      <c r="CY12" s="214">
        <v>7.2</v>
      </c>
      <c r="CZ12" s="73">
        <v>8</v>
      </c>
      <c r="DA12" s="73"/>
      <c r="DB12" s="28">
        <f t="shared" si="89"/>
        <v>7.7</v>
      </c>
      <c r="DC12" s="29">
        <f t="shared" si="90"/>
        <v>7.7</v>
      </c>
      <c r="DD12" s="325" t="str">
        <f t="shared" si="91"/>
        <v>7.7</v>
      </c>
      <c r="DE12" s="30" t="str">
        <f t="shared" si="30"/>
        <v>B</v>
      </c>
      <c r="DF12" s="31">
        <f t="shared" si="31"/>
        <v>3</v>
      </c>
      <c r="DG12" s="31" t="str">
        <f t="shared" si="32"/>
        <v>3.0</v>
      </c>
      <c r="DH12" s="42">
        <v>2</v>
      </c>
      <c r="DI12" s="43">
        <v>2</v>
      </c>
      <c r="DJ12" s="48">
        <v>7.3</v>
      </c>
      <c r="DK12" s="410"/>
      <c r="DL12" s="70">
        <v>6</v>
      </c>
      <c r="DM12" s="28">
        <f t="shared" si="92"/>
        <v>2.9</v>
      </c>
      <c r="DN12" s="29">
        <f t="shared" si="33"/>
        <v>6.5</v>
      </c>
      <c r="DO12" s="325" t="str">
        <f t="shared" si="93"/>
        <v>6.5</v>
      </c>
      <c r="DP12" s="30" t="str">
        <f t="shared" si="34"/>
        <v>C+</v>
      </c>
      <c r="DQ12" s="31">
        <f t="shared" si="35"/>
        <v>2.5</v>
      </c>
      <c r="DR12" s="31" t="str">
        <f t="shared" si="36"/>
        <v>2.5</v>
      </c>
      <c r="DS12" s="42">
        <v>2</v>
      </c>
      <c r="DT12" s="43">
        <v>2</v>
      </c>
      <c r="DU12" s="214">
        <v>6.3</v>
      </c>
      <c r="DV12" s="73">
        <v>8</v>
      </c>
      <c r="DW12" s="73"/>
      <c r="DX12" s="28">
        <f t="shared" si="94"/>
        <v>7.3</v>
      </c>
      <c r="DY12" s="29">
        <f t="shared" si="95"/>
        <v>7.3</v>
      </c>
      <c r="DZ12" s="325" t="str">
        <f t="shared" si="96"/>
        <v>7.3</v>
      </c>
      <c r="EA12" s="30" t="str">
        <f t="shared" si="97"/>
        <v>B</v>
      </c>
      <c r="EB12" s="31">
        <f t="shared" si="98"/>
        <v>3</v>
      </c>
      <c r="EC12" s="31" t="str">
        <f t="shared" si="99"/>
        <v>3.0</v>
      </c>
      <c r="ED12" s="42">
        <v>2</v>
      </c>
      <c r="EE12" s="43">
        <v>2</v>
      </c>
      <c r="EF12" s="48">
        <v>6.8</v>
      </c>
      <c r="EG12" s="70">
        <v>8</v>
      </c>
      <c r="EH12" s="70"/>
      <c r="EI12" s="28">
        <f t="shared" si="100"/>
        <v>7.5</v>
      </c>
      <c r="EJ12" s="29">
        <f t="shared" si="101"/>
        <v>7.5</v>
      </c>
      <c r="EK12" s="325" t="str">
        <f t="shared" si="102"/>
        <v>7.5</v>
      </c>
      <c r="EL12" s="30" t="str">
        <f t="shared" si="103"/>
        <v>B</v>
      </c>
      <c r="EM12" s="31">
        <f t="shared" si="104"/>
        <v>3</v>
      </c>
      <c r="EN12" s="31" t="str">
        <f t="shared" si="105"/>
        <v>3.0</v>
      </c>
      <c r="EO12" s="42">
        <v>2</v>
      </c>
      <c r="EP12" s="43">
        <v>2</v>
      </c>
      <c r="EQ12" s="48">
        <v>6.7</v>
      </c>
      <c r="ER12" s="70">
        <v>6</v>
      </c>
      <c r="ES12" s="70"/>
      <c r="ET12" s="28">
        <f t="shared" si="106"/>
        <v>6.3</v>
      </c>
      <c r="EU12" s="29">
        <f t="shared" si="107"/>
        <v>6.3</v>
      </c>
      <c r="EV12" s="325" t="str">
        <f t="shared" si="108"/>
        <v>6.3</v>
      </c>
      <c r="EW12" s="30" t="str">
        <f t="shared" si="37"/>
        <v>C</v>
      </c>
      <c r="EX12" s="31">
        <f t="shared" si="38"/>
        <v>2</v>
      </c>
      <c r="EY12" s="31" t="str">
        <f t="shared" si="39"/>
        <v>2.0</v>
      </c>
      <c r="EZ12" s="42">
        <v>2</v>
      </c>
      <c r="FA12" s="43">
        <v>2</v>
      </c>
      <c r="FB12" s="48">
        <v>7.7</v>
      </c>
      <c r="FC12" s="70">
        <v>9</v>
      </c>
      <c r="FD12" s="70"/>
      <c r="FE12" s="28">
        <f t="shared" si="109"/>
        <v>8.5</v>
      </c>
      <c r="FF12" s="29">
        <f t="shared" si="110"/>
        <v>8.5</v>
      </c>
      <c r="FG12" s="325" t="str">
        <f t="shared" si="111"/>
        <v>8.5</v>
      </c>
      <c r="FH12" s="30" t="str">
        <f t="shared" si="40"/>
        <v>A</v>
      </c>
      <c r="FI12" s="31">
        <f t="shared" si="41"/>
        <v>4</v>
      </c>
      <c r="FJ12" s="31" t="str">
        <f t="shared" si="42"/>
        <v>4.0</v>
      </c>
      <c r="FK12" s="42">
        <v>2</v>
      </c>
      <c r="FL12" s="43">
        <v>2</v>
      </c>
      <c r="FM12" s="48">
        <v>8</v>
      </c>
      <c r="FN12" s="55">
        <v>8</v>
      </c>
      <c r="FO12" s="55"/>
      <c r="FP12" s="28">
        <f t="shared" si="112"/>
        <v>8</v>
      </c>
      <c r="FQ12" s="29">
        <f t="shared" si="113"/>
        <v>8</v>
      </c>
      <c r="FR12" s="325" t="str">
        <f t="shared" si="114"/>
        <v>8.0</v>
      </c>
      <c r="FS12" s="30" t="str">
        <f t="shared" si="43"/>
        <v>B+</v>
      </c>
      <c r="FT12" s="31">
        <f t="shared" si="44"/>
        <v>3.5</v>
      </c>
      <c r="FU12" s="31" t="str">
        <f t="shared" si="45"/>
        <v>3.5</v>
      </c>
      <c r="FV12" s="42">
        <v>2</v>
      </c>
      <c r="FW12" s="43">
        <v>2</v>
      </c>
      <c r="FX12" s="48">
        <v>6.8</v>
      </c>
      <c r="FY12" s="70">
        <v>7</v>
      </c>
      <c r="FZ12" s="70"/>
      <c r="GA12" s="28">
        <f t="shared" si="115"/>
        <v>6.9</v>
      </c>
      <c r="GB12" s="29">
        <f t="shared" si="116"/>
        <v>6.9</v>
      </c>
      <c r="GC12" s="325" t="str">
        <f t="shared" si="117"/>
        <v>6.9</v>
      </c>
      <c r="GD12" s="30" t="str">
        <f t="shared" si="46"/>
        <v>C+</v>
      </c>
      <c r="GE12" s="31">
        <f t="shared" si="47"/>
        <v>2.5</v>
      </c>
      <c r="GF12" s="31" t="str">
        <f t="shared" si="48"/>
        <v>2.5</v>
      </c>
      <c r="GG12" s="42">
        <v>3</v>
      </c>
      <c r="GH12" s="43">
        <v>3</v>
      </c>
      <c r="GI12" s="48">
        <v>7</v>
      </c>
      <c r="GJ12" s="70">
        <v>8</v>
      </c>
      <c r="GK12" s="70"/>
      <c r="GL12" s="28">
        <f t="shared" si="118"/>
        <v>7.6</v>
      </c>
      <c r="GM12" s="29">
        <f t="shared" si="119"/>
        <v>7.6</v>
      </c>
      <c r="GN12" s="325" t="str">
        <f t="shared" si="120"/>
        <v>7.6</v>
      </c>
      <c r="GO12" s="30" t="str">
        <f t="shared" si="121"/>
        <v>B</v>
      </c>
      <c r="GP12" s="31">
        <f t="shared" si="122"/>
        <v>3</v>
      </c>
      <c r="GQ12" s="31" t="str">
        <f t="shared" si="123"/>
        <v>3.0</v>
      </c>
      <c r="GR12" s="42">
        <v>2</v>
      </c>
      <c r="GS12" s="43">
        <v>2</v>
      </c>
      <c r="GT12" s="694">
        <f t="shared" si="124"/>
        <v>19</v>
      </c>
      <c r="GU12" s="695">
        <f t="shared" si="125"/>
        <v>2.9210526315789473</v>
      </c>
      <c r="GV12" s="696" t="str">
        <f t="shared" si="126"/>
        <v>2.92</v>
      </c>
      <c r="GW12" s="697" t="str">
        <f t="shared" si="127"/>
        <v>Lên lớp</v>
      </c>
      <c r="GX12" s="698">
        <f t="shared" si="128"/>
        <v>35</v>
      </c>
      <c r="GY12" s="695">
        <f t="shared" si="129"/>
        <v>3.0285714285714285</v>
      </c>
      <c r="GZ12" s="696" t="str">
        <f t="shared" si="130"/>
        <v>3.03</v>
      </c>
      <c r="HA12" s="699">
        <f t="shared" si="131"/>
        <v>35</v>
      </c>
      <c r="HB12" s="700">
        <f t="shared" si="132"/>
        <v>7.425714285714287</v>
      </c>
      <c r="HC12" s="701">
        <f t="shared" si="133"/>
        <v>3.0285714285714285</v>
      </c>
      <c r="HD12" s="738" t="str">
        <f t="shared" si="134"/>
        <v>Lên lớp</v>
      </c>
      <c r="HE12" s="812"/>
      <c r="HF12" s="850">
        <v>6.7</v>
      </c>
      <c r="HG12" s="837">
        <v>7</v>
      </c>
      <c r="HH12" s="736"/>
      <c r="HI12" s="827">
        <f t="shared" si="135"/>
        <v>6.9</v>
      </c>
      <c r="HJ12" s="839">
        <f t="shared" si="136"/>
        <v>6.9</v>
      </c>
      <c r="HK12" s="840" t="str">
        <f t="shared" si="137"/>
        <v>6.9</v>
      </c>
      <c r="HL12" s="841" t="str">
        <f t="shared" si="138"/>
        <v>C+</v>
      </c>
      <c r="HM12" s="842">
        <f t="shared" si="139"/>
        <v>2.5</v>
      </c>
      <c r="HN12" s="842" t="str">
        <f t="shared" si="140"/>
        <v>2.5</v>
      </c>
      <c r="HO12" s="846">
        <v>2</v>
      </c>
      <c r="HP12" s="844">
        <v>2</v>
      </c>
      <c r="HQ12" s="829">
        <v>7.4</v>
      </c>
      <c r="HR12" s="837">
        <v>6</v>
      </c>
      <c r="HS12" s="736"/>
      <c r="HT12" s="827">
        <f t="shared" si="141"/>
        <v>6.6</v>
      </c>
      <c r="HU12" s="839">
        <f t="shared" si="142"/>
        <v>6.6</v>
      </c>
      <c r="HV12" s="840" t="str">
        <f t="shared" si="143"/>
        <v>6.6</v>
      </c>
      <c r="HW12" s="841" t="str">
        <f t="shared" si="144"/>
        <v>C+</v>
      </c>
      <c r="HX12" s="842">
        <f t="shared" si="145"/>
        <v>2.5</v>
      </c>
      <c r="HY12" s="842" t="str">
        <f t="shared" si="146"/>
        <v>2.5</v>
      </c>
      <c r="HZ12" s="846">
        <v>3</v>
      </c>
      <c r="IA12" s="844">
        <v>3</v>
      </c>
      <c r="IB12" s="819">
        <v>6.7</v>
      </c>
      <c r="IC12" s="822">
        <v>7</v>
      </c>
      <c r="ID12" s="736"/>
      <c r="IE12" s="28">
        <f t="shared" si="147"/>
        <v>6.9</v>
      </c>
      <c r="IF12" s="29">
        <f t="shared" si="148"/>
        <v>6.9</v>
      </c>
      <c r="IG12" s="325" t="str">
        <f t="shared" si="149"/>
        <v>6.9</v>
      </c>
      <c r="IH12" s="30" t="str">
        <f t="shared" si="150"/>
        <v>C+</v>
      </c>
      <c r="II12" s="31">
        <f t="shared" si="151"/>
        <v>2.5</v>
      </c>
      <c r="IJ12" s="31" t="str">
        <f t="shared" si="152"/>
        <v>2.5</v>
      </c>
      <c r="IK12" s="42">
        <v>2</v>
      </c>
      <c r="IL12" s="43">
        <v>2</v>
      </c>
      <c r="IM12" s="819">
        <v>6.6</v>
      </c>
      <c r="IN12" s="822">
        <v>7</v>
      </c>
      <c r="IO12" s="736"/>
      <c r="IP12" s="28">
        <f t="shared" si="153"/>
        <v>6.8</v>
      </c>
      <c r="IQ12" s="29">
        <f t="shared" si="154"/>
        <v>6.8</v>
      </c>
      <c r="IR12" s="325" t="str">
        <f t="shared" si="155"/>
        <v>6.8</v>
      </c>
      <c r="IS12" s="30" t="str">
        <f t="shared" si="156"/>
        <v>C+</v>
      </c>
      <c r="IT12" s="31">
        <f t="shared" si="157"/>
        <v>2.5</v>
      </c>
      <c r="IU12" s="31" t="str">
        <f t="shared" si="158"/>
        <v>2.5</v>
      </c>
      <c r="IV12" s="42">
        <v>3</v>
      </c>
      <c r="IW12" s="43">
        <v>3</v>
      </c>
      <c r="IX12" s="1032">
        <v>6.6</v>
      </c>
      <c r="IY12" s="1068">
        <v>7</v>
      </c>
      <c r="IZ12" s="736"/>
      <c r="JA12" s="827">
        <f t="shared" si="159"/>
        <v>6.8</v>
      </c>
      <c r="JB12" s="839">
        <f t="shared" si="160"/>
        <v>6.8</v>
      </c>
      <c r="JC12" s="840" t="str">
        <f t="shared" si="161"/>
        <v>6.8</v>
      </c>
      <c r="JD12" s="841" t="str">
        <f t="shared" si="162"/>
        <v>C+</v>
      </c>
      <c r="JE12" s="842">
        <f t="shared" si="163"/>
        <v>2.5</v>
      </c>
      <c r="JF12" s="842" t="str">
        <f t="shared" si="164"/>
        <v>2.5</v>
      </c>
      <c r="JG12" s="846">
        <v>5</v>
      </c>
      <c r="JH12" s="844">
        <v>5</v>
      </c>
      <c r="JI12" s="742">
        <f t="shared" si="165"/>
        <v>15</v>
      </c>
      <c r="JJ12" s="734">
        <f t="shared" si="166"/>
        <v>2.5</v>
      </c>
      <c r="JK12" s="735" t="str">
        <f t="shared" si="167"/>
        <v>2.50</v>
      </c>
    </row>
    <row r="13" spans="1:273" ht="18.75" x14ac:dyDescent="0.3">
      <c r="A13" s="5">
        <v>13</v>
      </c>
      <c r="B13" s="306" t="s">
        <v>531</v>
      </c>
      <c r="C13" s="299" t="s">
        <v>504</v>
      </c>
      <c r="D13" s="300" t="s">
        <v>542</v>
      </c>
      <c r="E13" s="301" t="s">
        <v>49</v>
      </c>
      <c r="F13" s="244"/>
      <c r="G13" s="275" t="s">
        <v>573</v>
      </c>
      <c r="H13" s="276" t="s">
        <v>23</v>
      </c>
      <c r="I13" s="276" t="s">
        <v>232</v>
      </c>
      <c r="J13" s="146">
        <v>6.9</v>
      </c>
      <c r="K13" s="1" t="str">
        <f t="shared" si="0"/>
        <v>C+</v>
      </c>
      <c r="L13" s="2">
        <f t="shared" si="1"/>
        <v>2.5</v>
      </c>
      <c r="M13" s="170" t="str">
        <f t="shared" si="2"/>
        <v>2.5</v>
      </c>
      <c r="N13" s="665">
        <v>5.7</v>
      </c>
      <c r="O13" s="1" t="str">
        <f t="shared" si="3"/>
        <v>C</v>
      </c>
      <c r="P13" s="2">
        <f t="shared" si="4"/>
        <v>2</v>
      </c>
      <c r="Q13" s="172" t="str">
        <f t="shared" si="5"/>
        <v>2.0</v>
      </c>
      <c r="R13" s="195">
        <v>8</v>
      </c>
      <c r="S13" s="68">
        <v>6</v>
      </c>
      <c r="T13" s="68"/>
      <c r="U13" s="28">
        <f t="shared" si="58"/>
        <v>6.8</v>
      </c>
      <c r="V13" s="29">
        <f t="shared" si="59"/>
        <v>6.8</v>
      </c>
      <c r="W13" s="325" t="str">
        <f t="shared" si="60"/>
        <v>6.8</v>
      </c>
      <c r="X13" s="30" t="str">
        <f t="shared" si="61"/>
        <v>C+</v>
      </c>
      <c r="Y13" s="31">
        <f t="shared" si="6"/>
        <v>2.5</v>
      </c>
      <c r="Z13" s="31" t="str">
        <f t="shared" si="62"/>
        <v>2.5</v>
      </c>
      <c r="AA13" s="42">
        <v>4</v>
      </c>
      <c r="AB13" s="43">
        <v>4</v>
      </c>
      <c r="AC13" s="177">
        <v>6.7</v>
      </c>
      <c r="AD13" s="65">
        <v>7</v>
      </c>
      <c r="AE13" s="65"/>
      <c r="AF13" s="28">
        <f t="shared" si="63"/>
        <v>6.9</v>
      </c>
      <c r="AG13" s="29">
        <f t="shared" si="64"/>
        <v>6.9</v>
      </c>
      <c r="AH13" s="325" t="str">
        <f t="shared" si="8"/>
        <v>6.9</v>
      </c>
      <c r="AI13" s="30" t="str">
        <f t="shared" si="9"/>
        <v>C+</v>
      </c>
      <c r="AJ13" s="31">
        <f t="shared" si="10"/>
        <v>2.5</v>
      </c>
      <c r="AK13" s="31" t="str">
        <f t="shared" si="11"/>
        <v>2.5</v>
      </c>
      <c r="AL13" s="42">
        <v>2</v>
      </c>
      <c r="AM13" s="43">
        <v>2</v>
      </c>
      <c r="AN13" s="181">
        <v>8</v>
      </c>
      <c r="AO13" s="45">
        <v>9</v>
      </c>
      <c r="AP13" s="45"/>
      <c r="AQ13" s="28">
        <f t="shared" si="65"/>
        <v>8.6</v>
      </c>
      <c r="AR13" s="29">
        <f t="shared" si="66"/>
        <v>8.6</v>
      </c>
      <c r="AS13" s="325" t="str">
        <f t="shared" si="67"/>
        <v>8.6</v>
      </c>
      <c r="AT13" s="30" t="str">
        <f t="shared" si="68"/>
        <v>A</v>
      </c>
      <c r="AU13" s="31">
        <f t="shared" si="69"/>
        <v>4</v>
      </c>
      <c r="AV13" s="31" t="str">
        <f t="shared" si="70"/>
        <v>4.0</v>
      </c>
      <c r="AW13" s="42">
        <v>1</v>
      </c>
      <c r="AX13" s="43">
        <v>1</v>
      </c>
      <c r="AY13" s="188">
        <v>7.3</v>
      </c>
      <c r="AZ13" s="68">
        <v>8</v>
      </c>
      <c r="BA13" s="68"/>
      <c r="BB13" s="28">
        <f t="shared" si="71"/>
        <v>7.7</v>
      </c>
      <c r="BC13" s="29">
        <f t="shared" si="72"/>
        <v>7.7</v>
      </c>
      <c r="BD13" s="325" t="str">
        <f t="shared" si="73"/>
        <v>7.7</v>
      </c>
      <c r="BE13" s="30" t="str">
        <f t="shared" si="17"/>
        <v>B</v>
      </c>
      <c r="BF13" s="31">
        <f t="shared" si="18"/>
        <v>3</v>
      </c>
      <c r="BG13" s="31" t="str">
        <f t="shared" si="19"/>
        <v>3.0</v>
      </c>
      <c r="BH13" s="42">
        <v>2</v>
      </c>
      <c r="BI13" s="43">
        <v>2</v>
      </c>
      <c r="BJ13" s="309">
        <v>6</v>
      </c>
      <c r="BK13" s="109">
        <v>8</v>
      </c>
      <c r="BL13" s="414"/>
      <c r="BM13" s="225">
        <f t="shared" si="74"/>
        <v>7.2</v>
      </c>
      <c r="BN13" s="226">
        <f t="shared" si="20"/>
        <v>7.2</v>
      </c>
      <c r="BO13" s="342" t="str">
        <f t="shared" si="75"/>
        <v>7.2</v>
      </c>
      <c r="BP13" s="227" t="str">
        <f t="shared" si="21"/>
        <v>B</v>
      </c>
      <c r="BQ13" s="226">
        <f t="shared" si="22"/>
        <v>3</v>
      </c>
      <c r="BR13" s="226" t="str">
        <f t="shared" si="23"/>
        <v>3.0</v>
      </c>
      <c r="BS13" s="157">
        <v>2</v>
      </c>
      <c r="BT13" s="43">
        <v>2</v>
      </c>
      <c r="BU13" s="219">
        <v>7</v>
      </c>
      <c r="BV13" s="68">
        <v>8</v>
      </c>
      <c r="BW13" s="157"/>
      <c r="BX13" s="225">
        <f t="shared" si="76"/>
        <v>7.6</v>
      </c>
      <c r="BY13" s="226">
        <f t="shared" si="77"/>
        <v>7.6</v>
      </c>
      <c r="BZ13" s="342" t="str">
        <f t="shared" si="78"/>
        <v>7.6</v>
      </c>
      <c r="CA13" s="227" t="str">
        <f t="shared" si="24"/>
        <v>B</v>
      </c>
      <c r="CB13" s="226">
        <f t="shared" si="25"/>
        <v>3</v>
      </c>
      <c r="CC13" s="226" t="str">
        <f t="shared" si="26"/>
        <v>3.0</v>
      </c>
      <c r="CD13" s="157">
        <v>3</v>
      </c>
      <c r="CE13" s="43">
        <v>3</v>
      </c>
      <c r="CF13" s="309">
        <v>7.7</v>
      </c>
      <c r="CG13" s="109">
        <v>7</v>
      </c>
      <c r="CH13" s="157"/>
      <c r="CI13" s="28">
        <f t="shared" si="79"/>
        <v>7.3</v>
      </c>
      <c r="CJ13" s="29">
        <f t="shared" si="80"/>
        <v>7.3</v>
      </c>
      <c r="CK13" s="325" t="str">
        <f t="shared" si="81"/>
        <v>7.3</v>
      </c>
      <c r="CL13" s="30" t="str">
        <f t="shared" si="27"/>
        <v>B</v>
      </c>
      <c r="CM13" s="31">
        <f t="shared" si="28"/>
        <v>3</v>
      </c>
      <c r="CN13" s="31" t="str">
        <f t="shared" si="29"/>
        <v>3.0</v>
      </c>
      <c r="CO13" s="42">
        <v>2</v>
      </c>
      <c r="CP13" s="43">
        <v>2</v>
      </c>
      <c r="CQ13" s="84">
        <f t="shared" si="82"/>
        <v>16</v>
      </c>
      <c r="CR13" s="87">
        <f t="shared" si="83"/>
        <v>2.875</v>
      </c>
      <c r="CS13" s="88" t="str">
        <f t="shared" si="84"/>
        <v>2.88</v>
      </c>
      <c r="CT13" s="64" t="str">
        <f t="shared" si="85"/>
        <v>Lên lớp</v>
      </c>
      <c r="CU13" s="128">
        <f t="shared" si="86"/>
        <v>16</v>
      </c>
      <c r="CV13" s="129">
        <f t="shared" si="87"/>
        <v>2.875</v>
      </c>
      <c r="CW13" s="64" t="str">
        <f t="shared" si="88"/>
        <v>Lên lớp</v>
      </c>
      <c r="CX13" s="504"/>
      <c r="CY13" s="214">
        <v>7</v>
      </c>
      <c r="CZ13" s="73">
        <v>7</v>
      </c>
      <c r="DA13" s="73"/>
      <c r="DB13" s="28">
        <f t="shared" si="89"/>
        <v>7</v>
      </c>
      <c r="DC13" s="29">
        <f t="shared" si="90"/>
        <v>7</v>
      </c>
      <c r="DD13" s="325" t="str">
        <f t="shared" si="91"/>
        <v>7.0</v>
      </c>
      <c r="DE13" s="30" t="str">
        <f t="shared" si="30"/>
        <v>B</v>
      </c>
      <c r="DF13" s="31">
        <f t="shared" si="31"/>
        <v>3</v>
      </c>
      <c r="DG13" s="31" t="str">
        <f t="shared" si="32"/>
        <v>3.0</v>
      </c>
      <c r="DH13" s="42">
        <v>2</v>
      </c>
      <c r="DI13" s="43">
        <v>2</v>
      </c>
      <c r="DJ13" s="48">
        <v>6.3</v>
      </c>
      <c r="DK13" s="70">
        <v>7</v>
      </c>
      <c r="DL13" s="70"/>
      <c r="DM13" s="28">
        <f t="shared" si="92"/>
        <v>6.7</v>
      </c>
      <c r="DN13" s="29">
        <f t="shared" si="33"/>
        <v>6.7</v>
      </c>
      <c r="DO13" s="325" t="str">
        <f t="shared" si="93"/>
        <v>6.7</v>
      </c>
      <c r="DP13" s="30" t="str">
        <f t="shared" si="34"/>
        <v>C+</v>
      </c>
      <c r="DQ13" s="31">
        <f t="shared" si="35"/>
        <v>2.5</v>
      </c>
      <c r="DR13" s="31" t="str">
        <f t="shared" si="36"/>
        <v>2.5</v>
      </c>
      <c r="DS13" s="42">
        <v>2</v>
      </c>
      <c r="DT13" s="43">
        <v>2</v>
      </c>
      <c r="DU13" s="214">
        <v>8</v>
      </c>
      <c r="DV13" s="73">
        <v>5</v>
      </c>
      <c r="DW13" s="73"/>
      <c r="DX13" s="28">
        <f t="shared" si="94"/>
        <v>6.2</v>
      </c>
      <c r="DY13" s="29">
        <f t="shared" si="95"/>
        <v>6.2</v>
      </c>
      <c r="DZ13" s="325" t="str">
        <f t="shared" si="96"/>
        <v>6.2</v>
      </c>
      <c r="EA13" s="30" t="str">
        <f t="shared" si="97"/>
        <v>C</v>
      </c>
      <c r="EB13" s="31">
        <f t="shared" si="98"/>
        <v>2</v>
      </c>
      <c r="EC13" s="31" t="str">
        <f t="shared" si="99"/>
        <v>2.0</v>
      </c>
      <c r="ED13" s="42">
        <v>2</v>
      </c>
      <c r="EE13" s="43">
        <v>2</v>
      </c>
      <c r="EF13" s="48">
        <v>7.2</v>
      </c>
      <c r="EG13" s="70">
        <v>6</v>
      </c>
      <c r="EH13" s="70"/>
      <c r="EI13" s="28">
        <f t="shared" si="100"/>
        <v>6.5</v>
      </c>
      <c r="EJ13" s="29">
        <f t="shared" si="101"/>
        <v>6.5</v>
      </c>
      <c r="EK13" s="325" t="str">
        <f t="shared" si="102"/>
        <v>6.5</v>
      </c>
      <c r="EL13" s="30" t="str">
        <f t="shared" si="103"/>
        <v>C+</v>
      </c>
      <c r="EM13" s="31">
        <f t="shared" si="104"/>
        <v>2.5</v>
      </c>
      <c r="EN13" s="31" t="str">
        <f t="shared" si="105"/>
        <v>2.5</v>
      </c>
      <c r="EO13" s="42">
        <v>2</v>
      </c>
      <c r="EP13" s="43">
        <v>2</v>
      </c>
      <c r="EQ13" s="48">
        <v>6.7</v>
      </c>
      <c r="ER13" s="70">
        <v>7</v>
      </c>
      <c r="ES13" s="70"/>
      <c r="ET13" s="28">
        <f t="shared" si="106"/>
        <v>6.9</v>
      </c>
      <c r="EU13" s="29">
        <f t="shared" si="107"/>
        <v>6.9</v>
      </c>
      <c r="EV13" s="325" t="str">
        <f t="shared" si="108"/>
        <v>6.9</v>
      </c>
      <c r="EW13" s="30" t="str">
        <f t="shared" si="37"/>
        <v>C+</v>
      </c>
      <c r="EX13" s="31">
        <f t="shared" si="38"/>
        <v>2.5</v>
      </c>
      <c r="EY13" s="31" t="str">
        <f t="shared" si="39"/>
        <v>2.5</v>
      </c>
      <c r="EZ13" s="42">
        <v>2</v>
      </c>
      <c r="FA13" s="43">
        <v>2</v>
      </c>
      <c r="FB13" s="48">
        <v>9</v>
      </c>
      <c r="FC13" s="70">
        <v>9</v>
      </c>
      <c r="FD13" s="70"/>
      <c r="FE13" s="28">
        <f t="shared" si="109"/>
        <v>9</v>
      </c>
      <c r="FF13" s="29">
        <f t="shared" si="110"/>
        <v>9</v>
      </c>
      <c r="FG13" s="325" t="str">
        <f t="shared" si="111"/>
        <v>9.0</v>
      </c>
      <c r="FH13" s="30" t="str">
        <f t="shared" si="40"/>
        <v>A</v>
      </c>
      <c r="FI13" s="31">
        <f t="shared" si="41"/>
        <v>4</v>
      </c>
      <c r="FJ13" s="31" t="str">
        <f t="shared" si="42"/>
        <v>4.0</v>
      </c>
      <c r="FK13" s="42">
        <v>2</v>
      </c>
      <c r="FL13" s="43">
        <v>2</v>
      </c>
      <c r="FM13" s="48">
        <v>8.6999999999999993</v>
      </c>
      <c r="FN13" s="55">
        <v>9</v>
      </c>
      <c r="FO13" s="55"/>
      <c r="FP13" s="28">
        <f t="shared" si="112"/>
        <v>8.9</v>
      </c>
      <c r="FQ13" s="29">
        <f t="shared" si="113"/>
        <v>8.9</v>
      </c>
      <c r="FR13" s="325" t="str">
        <f t="shared" si="114"/>
        <v>8.9</v>
      </c>
      <c r="FS13" s="30" t="str">
        <f t="shared" si="43"/>
        <v>A</v>
      </c>
      <c r="FT13" s="31">
        <f t="shared" si="44"/>
        <v>4</v>
      </c>
      <c r="FU13" s="31" t="str">
        <f t="shared" si="45"/>
        <v>4.0</v>
      </c>
      <c r="FV13" s="42">
        <v>2</v>
      </c>
      <c r="FW13" s="43">
        <v>2</v>
      </c>
      <c r="FX13" s="48">
        <v>8.3000000000000007</v>
      </c>
      <c r="FY13" s="70">
        <v>9</v>
      </c>
      <c r="FZ13" s="70"/>
      <c r="GA13" s="28">
        <f t="shared" si="115"/>
        <v>8.6999999999999993</v>
      </c>
      <c r="GB13" s="29">
        <f t="shared" si="116"/>
        <v>8.6999999999999993</v>
      </c>
      <c r="GC13" s="325" t="str">
        <f t="shared" si="117"/>
        <v>8.7</v>
      </c>
      <c r="GD13" s="30" t="str">
        <f t="shared" si="46"/>
        <v>A</v>
      </c>
      <c r="GE13" s="31">
        <f t="shared" si="47"/>
        <v>4</v>
      </c>
      <c r="GF13" s="31" t="str">
        <f t="shared" si="48"/>
        <v>4.0</v>
      </c>
      <c r="GG13" s="42">
        <v>3</v>
      </c>
      <c r="GH13" s="43">
        <v>3</v>
      </c>
      <c r="GI13" s="48">
        <v>7.2</v>
      </c>
      <c r="GJ13" s="70">
        <v>8</v>
      </c>
      <c r="GK13" s="70"/>
      <c r="GL13" s="28">
        <f t="shared" si="118"/>
        <v>7.7</v>
      </c>
      <c r="GM13" s="29">
        <f t="shared" si="119"/>
        <v>7.7</v>
      </c>
      <c r="GN13" s="325" t="str">
        <f t="shared" si="120"/>
        <v>7.7</v>
      </c>
      <c r="GO13" s="30" t="str">
        <f t="shared" si="121"/>
        <v>B</v>
      </c>
      <c r="GP13" s="31">
        <f t="shared" si="122"/>
        <v>3</v>
      </c>
      <c r="GQ13" s="31" t="str">
        <f t="shared" si="123"/>
        <v>3.0</v>
      </c>
      <c r="GR13" s="42">
        <v>2</v>
      </c>
      <c r="GS13" s="43">
        <v>2</v>
      </c>
      <c r="GT13" s="694">
        <f t="shared" si="124"/>
        <v>19</v>
      </c>
      <c r="GU13" s="695">
        <f t="shared" si="125"/>
        <v>3.1052631578947367</v>
      </c>
      <c r="GV13" s="696" t="str">
        <f t="shared" si="126"/>
        <v>3.11</v>
      </c>
      <c r="GW13" s="697" t="str">
        <f t="shared" si="127"/>
        <v>Lên lớp</v>
      </c>
      <c r="GX13" s="698">
        <f t="shared" si="128"/>
        <v>35</v>
      </c>
      <c r="GY13" s="695">
        <f t="shared" si="129"/>
        <v>3</v>
      </c>
      <c r="GZ13" s="696" t="str">
        <f t="shared" si="130"/>
        <v>3.00</v>
      </c>
      <c r="HA13" s="699">
        <f t="shared" si="131"/>
        <v>35</v>
      </c>
      <c r="HB13" s="700">
        <f t="shared" si="132"/>
        <v>7.4485714285714302</v>
      </c>
      <c r="HC13" s="701">
        <f t="shared" si="133"/>
        <v>3</v>
      </c>
      <c r="HD13" s="738" t="str">
        <f t="shared" si="134"/>
        <v>Lên lớp</v>
      </c>
      <c r="HE13" s="812"/>
      <c r="HF13" s="850">
        <v>9</v>
      </c>
      <c r="HG13" s="837">
        <v>8</v>
      </c>
      <c r="HH13" s="736"/>
      <c r="HI13" s="827">
        <f t="shared" si="135"/>
        <v>8.4</v>
      </c>
      <c r="HJ13" s="839">
        <f t="shared" si="136"/>
        <v>8.4</v>
      </c>
      <c r="HK13" s="840" t="str">
        <f t="shared" si="137"/>
        <v>8.4</v>
      </c>
      <c r="HL13" s="841" t="str">
        <f t="shared" si="138"/>
        <v>B+</v>
      </c>
      <c r="HM13" s="842">
        <f t="shared" si="139"/>
        <v>3.5</v>
      </c>
      <c r="HN13" s="842" t="str">
        <f t="shared" si="140"/>
        <v>3.5</v>
      </c>
      <c r="HO13" s="846">
        <v>2</v>
      </c>
      <c r="HP13" s="844">
        <v>2</v>
      </c>
      <c r="HQ13" s="829">
        <v>7.2</v>
      </c>
      <c r="HR13" s="837">
        <v>6</v>
      </c>
      <c r="HS13" s="736"/>
      <c r="HT13" s="827">
        <f t="shared" si="141"/>
        <v>6.5</v>
      </c>
      <c r="HU13" s="839">
        <f t="shared" si="142"/>
        <v>6.5</v>
      </c>
      <c r="HV13" s="840" t="str">
        <f t="shared" si="143"/>
        <v>6.5</v>
      </c>
      <c r="HW13" s="841" t="str">
        <f t="shared" si="144"/>
        <v>C+</v>
      </c>
      <c r="HX13" s="842">
        <f t="shared" si="145"/>
        <v>2.5</v>
      </c>
      <c r="HY13" s="842" t="str">
        <f t="shared" si="146"/>
        <v>2.5</v>
      </c>
      <c r="HZ13" s="846">
        <v>3</v>
      </c>
      <c r="IA13" s="844">
        <v>3</v>
      </c>
      <c r="IB13" s="819">
        <v>9</v>
      </c>
      <c r="IC13" s="822">
        <v>9</v>
      </c>
      <c r="ID13" s="736"/>
      <c r="IE13" s="28">
        <f t="shared" si="147"/>
        <v>9</v>
      </c>
      <c r="IF13" s="29">
        <f t="shared" si="148"/>
        <v>9</v>
      </c>
      <c r="IG13" s="325" t="str">
        <f t="shared" si="149"/>
        <v>9.0</v>
      </c>
      <c r="IH13" s="30" t="str">
        <f t="shared" si="150"/>
        <v>A</v>
      </c>
      <c r="II13" s="31">
        <f t="shared" si="151"/>
        <v>4</v>
      </c>
      <c r="IJ13" s="31" t="str">
        <f t="shared" si="152"/>
        <v>4.0</v>
      </c>
      <c r="IK13" s="42">
        <v>2</v>
      </c>
      <c r="IL13" s="43">
        <v>2</v>
      </c>
      <c r="IM13" s="819">
        <v>7</v>
      </c>
      <c r="IN13" s="822">
        <v>7</v>
      </c>
      <c r="IO13" s="736"/>
      <c r="IP13" s="28">
        <f t="shared" si="153"/>
        <v>7</v>
      </c>
      <c r="IQ13" s="29">
        <f t="shared" si="154"/>
        <v>7</v>
      </c>
      <c r="IR13" s="325" t="str">
        <f t="shared" si="155"/>
        <v>7.0</v>
      </c>
      <c r="IS13" s="30" t="str">
        <f t="shared" si="156"/>
        <v>B</v>
      </c>
      <c r="IT13" s="31">
        <f t="shared" si="157"/>
        <v>3</v>
      </c>
      <c r="IU13" s="31" t="str">
        <f t="shared" si="158"/>
        <v>3.0</v>
      </c>
      <c r="IV13" s="42">
        <v>3</v>
      </c>
      <c r="IW13" s="43">
        <v>3</v>
      </c>
      <c r="IX13" s="1032">
        <v>7.4</v>
      </c>
      <c r="IY13" s="1068">
        <v>8</v>
      </c>
      <c r="IZ13" s="736"/>
      <c r="JA13" s="827">
        <f t="shared" si="159"/>
        <v>7.8</v>
      </c>
      <c r="JB13" s="839">
        <f t="shared" si="160"/>
        <v>7.8</v>
      </c>
      <c r="JC13" s="840" t="str">
        <f t="shared" si="161"/>
        <v>7.8</v>
      </c>
      <c r="JD13" s="841" t="str">
        <f t="shared" si="162"/>
        <v>B</v>
      </c>
      <c r="JE13" s="842">
        <f t="shared" si="163"/>
        <v>3</v>
      </c>
      <c r="JF13" s="842" t="str">
        <f t="shared" si="164"/>
        <v>3.0</v>
      </c>
      <c r="JG13" s="846">
        <v>5</v>
      </c>
      <c r="JH13" s="844">
        <v>5</v>
      </c>
      <c r="JI13" s="742">
        <f t="shared" si="165"/>
        <v>15</v>
      </c>
      <c r="JJ13" s="734">
        <f t="shared" si="166"/>
        <v>3.1</v>
      </c>
      <c r="JK13" s="735" t="str">
        <f t="shared" si="167"/>
        <v>3.10</v>
      </c>
    </row>
    <row r="14" spans="1:273" ht="18.75" x14ac:dyDescent="0.3">
      <c r="A14" s="5">
        <v>14</v>
      </c>
      <c r="B14" s="306" t="s">
        <v>531</v>
      </c>
      <c r="C14" s="299" t="s">
        <v>505</v>
      </c>
      <c r="D14" s="300" t="s">
        <v>25</v>
      </c>
      <c r="E14" s="301" t="s">
        <v>49</v>
      </c>
      <c r="F14" s="244"/>
      <c r="G14" s="275" t="s">
        <v>574</v>
      </c>
      <c r="H14" s="276" t="s">
        <v>23</v>
      </c>
      <c r="I14" s="276" t="s">
        <v>179</v>
      </c>
      <c r="J14" s="146">
        <v>7</v>
      </c>
      <c r="K14" s="1" t="str">
        <f t="shared" si="0"/>
        <v>B</v>
      </c>
      <c r="L14" s="2">
        <f t="shared" si="1"/>
        <v>3</v>
      </c>
      <c r="M14" s="170" t="str">
        <f t="shared" si="2"/>
        <v>3.0</v>
      </c>
      <c r="N14" s="665">
        <v>7.7</v>
      </c>
      <c r="O14" s="1" t="str">
        <f t="shared" si="3"/>
        <v>B</v>
      </c>
      <c r="P14" s="2">
        <f t="shared" si="4"/>
        <v>3</v>
      </c>
      <c r="Q14" s="172" t="str">
        <f t="shared" si="5"/>
        <v>3.0</v>
      </c>
      <c r="R14" s="195">
        <v>6.8</v>
      </c>
      <c r="S14" s="68">
        <v>4</v>
      </c>
      <c r="T14" s="68"/>
      <c r="U14" s="28">
        <f t="shared" si="58"/>
        <v>5.0999999999999996</v>
      </c>
      <c r="V14" s="29">
        <f t="shared" si="59"/>
        <v>5.0999999999999996</v>
      </c>
      <c r="W14" s="325" t="str">
        <f t="shared" si="60"/>
        <v>5.1</v>
      </c>
      <c r="X14" s="30" t="str">
        <f t="shared" si="61"/>
        <v>D+</v>
      </c>
      <c r="Y14" s="31">
        <f t="shared" si="6"/>
        <v>1.5</v>
      </c>
      <c r="Z14" s="31" t="str">
        <f t="shared" si="62"/>
        <v>1.5</v>
      </c>
      <c r="AA14" s="42">
        <v>4</v>
      </c>
      <c r="AB14" s="43">
        <v>4</v>
      </c>
      <c r="AC14" s="177">
        <v>6.7</v>
      </c>
      <c r="AD14" s="65">
        <v>8</v>
      </c>
      <c r="AE14" s="65"/>
      <c r="AF14" s="28">
        <f t="shared" si="63"/>
        <v>7.5</v>
      </c>
      <c r="AG14" s="29">
        <f t="shared" si="64"/>
        <v>7.5</v>
      </c>
      <c r="AH14" s="325" t="str">
        <f t="shared" si="8"/>
        <v>7.5</v>
      </c>
      <c r="AI14" s="30" t="str">
        <f t="shared" si="9"/>
        <v>B</v>
      </c>
      <c r="AJ14" s="31">
        <f t="shared" si="10"/>
        <v>3</v>
      </c>
      <c r="AK14" s="31" t="str">
        <f t="shared" si="11"/>
        <v>3.0</v>
      </c>
      <c r="AL14" s="42">
        <v>2</v>
      </c>
      <c r="AM14" s="43">
        <v>2</v>
      </c>
      <c r="AN14" s="181">
        <v>6.3</v>
      </c>
      <c r="AO14" s="45">
        <v>6</v>
      </c>
      <c r="AP14" s="45"/>
      <c r="AQ14" s="28">
        <f t="shared" si="65"/>
        <v>6.1</v>
      </c>
      <c r="AR14" s="29">
        <f t="shared" si="66"/>
        <v>6.1</v>
      </c>
      <c r="AS14" s="325" t="str">
        <f t="shared" si="67"/>
        <v>6.1</v>
      </c>
      <c r="AT14" s="30" t="str">
        <f t="shared" si="68"/>
        <v>C</v>
      </c>
      <c r="AU14" s="31">
        <f t="shared" si="69"/>
        <v>2</v>
      </c>
      <c r="AV14" s="31" t="str">
        <f t="shared" si="70"/>
        <v>2.0</v>
      </c>
      <c r="AW14" s="42">
        <v>1</v>
      </c>
      <c r="AX14" s="43">
        <v>1</v>
      </c>
      <c r="AY14" s="188">
        <v>8.6999999999999993</v>
      </c>
      <c r="AZ14" s="68">
        <v>6</v>
      </c>
      <c r="BA14" s="68"/>
      <c r="BB14" s="28">
        <f t="shared" si="71"/>
        <v>7.1</v>
      </c>
      <c r="BC14" s="29">
        <f t="shared" si="72"/>
        <v>7.1</v>
      </c>
      <c r="BD14" s="325" t="str">
        <f t="shared" si="73"/>
        <v>7.1</v>
      </c>
      <c r="BE14" s="30" t="str">
        <f t="shared" si="17"/>
        <v>B</v>
      </c>
      <c r="BF14" s="31">
        <f t="shared" si="18"/>
        <v>3</v>
      </c>
      <c r="BG14" s="31" t="str">
        <f t="shared" si="19"/>
        <v>3.0</v>
      </c>
      <c r="BH14" s="42">
        <v>2</v>
      </c>
      <c r="BI14" s="43">
        <v>2</v>
      </c>
      <c r="BJ14" s="309">
        <v>6.3</v>
      </c>
      <c r="BK14" s="109">
        <v>8</v>
      </c>
      <c r="BL14" s="414"/>
      <c r="BM14" s="225">
        <f t="shared" si="74"/>
        <v>7.3</v>
      </c>
      <c r="BN14" s="226">
        <f t="shared" si="20"/>
        <v>7.3</v>
      </c>
      <c r="BO14" s="342" t="str">
        <f t="shared" si="75"/>
        <v>7.3</v>
      </c>
      <c r="BP14" s="227" t="str">
        <f t="shared" si="21"/>
        <v>B</v>
      </c>
      <c r="BQ14" s="226">
        <f t="shared" si="22"/>
        <v>3</v>
      </c>
      <c r="BR14" s="226" t="str">
        <f t="shared" si="23"/>
        <v>3.0</v>
      </c>
      <c r="BS14" s="157">
        <v>2</v>
      </c>
      <c r="BT14" s="43">
        <v>2</v>
      </c>
      <c r="BU14" s="219">
        <v>8.4</v>
      </c>
      <c r="BV14" s="68">
        <v>9</v>
      </c>
      <c r="BW14" s="157"/>
      <c r="BX14" s="225">
        <f t="shared" si="76"/>
        <v>8.8000000000000007</v>
      </c>
      <c r="BY14" s="226">
        <f t="shared" si="77"/>
        <v>8.8000000000000007</v>
      </c>
      <c r="BZ14" s="342" t="str">
        <f t="shared" si="78"/>
        <v>8.8</v>
      </c>
      <c r="CA14" s="227" t="str">
        <f t="shared" si="24"/>
        <v>A</v>
      </c>
      <c r="CB14" s="226">
        <f t="shared" si="25"/>
        <v>4</v>
      </c>
      <c r="CC14" s="226" t="str">
        <f t="shared" si="26"/>
        <v>4.0</v>
      </c>
      <c r="CD14" s="157">
        <v>3</v>
      </c>
      <c r="CE14" s="43">
        <v>3</v>
      </c>
      <c r="CF14" s="309">
        <v>7.7</v>
      </c>
      <c r="CG14" s="109">
        <v>7</v>
      </c>
      <c r="CH14" s="157"/>
      <c r="CI14" s="28">
        <f t="shared" si="79"/>
        <v>7.3</v>
      </c>
      <c r="CJ14" s="29">
        <f t="shared" si="80"/>
        <v>7.3</v>
      </c>
      <c r="CK14" s="325" t="str">
        <f t="shared" si="81"/>
        <v>7.3</v>
      </c>
      <c r="CL14" s="30" t="str">
        <f t="shared" si="27"/>
        <v>B</v>
      </c>
      <c r="CM14" s="31">
        <f t="shared" si="28"/>
        <v>3</v>
      </c>
      <c r="CN14" s="31" t="str">
        <f t="shared" si="29"/>
        <v>3.0</v>
      </c>
      <c r="CO14" s="42">
        <v>2</v>
      </c>
      <c r="CP14" s="43">
        <v>2</v>
      </c>
      <c r="CQ14" s="84">
        <f t="shared" si="82"/>
        <v>16</v>
      </c>
      <c r="CR14" s="87">
        <f t="shared" si="83"/>
        <v>2.75</v>
      </c>
      <c r="CS14" s="88" t="str">
        <f t="shared" si="84"/>
        <v>2.75</v>
      </c>
      <c r="CT14" s="64" t="str">
        <f t="shared" si="85"/>
        <v>Lên lớp</v>
      </c>
      <c r="CU14" s="128">
        <f t="shared" si="86"/>
        <v>16</v>
      </c>
      <c r="CV14" s="129">
        <f t="shared" si="87"/>
        <v>2.75</v>
      </c>
      <c r="CW14" s="64" t="str">
        <f t="shared" si="88"/>
        <v>Lên lớp</v>
      </c>
      <c r="CX14" s="504"/>
      <c r="CY14" s="214">
        <v>7.2</v>
      </c>
      <c r="CZ14" s="73">
        <v>7</v>
      </c>
      <c r="DA14" s="73"/>
      <c r="DB14" s="28">
        <f t="shared" si="89"/>
        <v>7.1</v>
      </c>
      <c r="DC14" s="29">
        <f t="shared" si="90"/>
        <v>7.1</v>
      </c>
      <c r="DD14" s="325" t="str">
        <f t="shared" si="91"/>
        <v>7.1</v>
      </c>
      <c r="DE14" s="30" t="str">
        <f t="shared" si="30"/>
        <v>B</v>
      </c>
      <c r="DF14" s="31">
        <f t="shared" si="31"/>
        <v>3</v>
      </c>
      <c r="DG14" s="31" t="str">
        <f t="shared" si="32"/>
        <v>3.0</v>
      </c>
      <c r="DH14" s="42">
        <v>2</v>
      </c>
      <c r="DI14" s="43">
        <v>2</v>
      </c>
      <c r="DJ14" s="48">
        <v>6.3</v>
      </c>
      <c r="DK14" s="70">
        <v>8</v>
      </c>
      <c r="DL14" s="70"/>
      <c r="DM14" s="28">
        <f t="shared" si="92"/>
        <v>7.3</v>
      </c>
      <c r="DN14" s="29">
        <f t="shared" si="33"/>
        <v>7.3</v>
      </c>
      <c r="DO14" s="325" t="str">
        <f t="shared" si="93"/>
        <v>7.3</v>
      </c>
      <c r="DP14" s="30" t="str">
        <f t="shared" si="34"/>
        <v>B</v>
      </c>
      <c r="DQ14" s="31">
        <f t="shared" si="35"/>
        <v>3</v>
      </c>
      <c r="DR14" s="31" t="str">
        <f t="shared" si="36"/>
        <v>3.0</v>
      </c>
      <c r="DS14" s="42">
        <v>2</v>
      </c>
      <c r="DT14" s="43">
        <v>2</v>
      </c>
      <c r="DU14" s="214">
        <v>9.6999999999999993</v>
      </c>
      <c r="DV14" s="73">
        <v>8</v>
      </c>
      <c r="DW14" s="73"/>
      <c r="DX14" s="28">
        <f t="shared" si="94"/>
        <v>8.6999999999999993</v>
      </c>
      <c r="DY14" s="29">
        <f t="shared" si="95"/>
        <v>8.6999999999999993</v>
      </c>
      <c r="DZ14" s="325" t="str">
        <f t="shared" si="96"/>
        <v>8.7</v>
      </c>
      <c r="EA14" s="30" t="str">
        <f t="shared" si="97"/>
        <v>A</v>
      </c>
      <c r="EB14" s="31">
        <f t="shared" si="98"/>
        <v>4</v>
      </c>
      <c r="EC14" s="31" t="str">
        <f t="shared" si="99"/>
        <v>4.0</v>
      </c>
      <c r="ED14" s="42">
        <v>2</v>
      </c>
      <c r="EE14" s="43">
        <v>2</v>
      </c>
      <c r="EF14" s="48">
        <v>7</v>
      </c>
      <c r="EG14" s="70">
        <v>8</v>
      </c>
      <c r="EH14" s="70"/>
      <c r="EI14" s="28">
        <f t="shared" si="100"/>
        <v>7.6</v>
      </c>
      <c r="EJ14" s="29">
        <f t="shared" si="101"/>
        <v>7.6</v>
      </c>
      <c r="EK14" s="325" t="str">
        <f t="shared" si="102"/>
        <v>7.6</v>
      </c>
      <c r="EL14" s="30" t="str">
        <f t="shared" si="103"/>
        <v>B</v>
      </c>
      <c r="EM14" s="31">
        <f t="shared" si="104"/>
        <v>3</v>
      </c>
      <c r="EN14" s="31" t="str">
        <f t="shared" si="105"/>
        <v>3.0</v>
      </c>
      <c r="EO14" s="42">
        <v>2</v>
      </c>
      <c r="EP14" s="43">
        <v>2</v>
      </c>
      <c r="EQ14" s="48">
        <v>8.3000000000000007</v>
      </c>
      <c r="ER14" s="70">
        <v>7</v>
      </c>
      <c r="ES14" s="70"/>
      <c r="ET14" s="28">
        <f t="shared" si="106"/>
        <v>7.5</v>
      </c>
      <c r="EU14" s="29">
        <f t="shared" si="107"/>
        <v>7.5</v>
      </c>
      <c r="EV14" s="325" t="str">
        <f t="shared" si="108"/>
        <v>7.5</v>
      </c>
      <c r="EW14" s="30" t="str">
        <f t="shared" si="37"/>
        <v>B</v>
      </c>
      <c r="EX14" s="31">
        <f t="shared" si="38"/>
        <v>3</v>
      </c>
      <c r="EY14" s="31" t="str">
        <f t="shared" si="39"/>
        <v>3.0</v>
      </c>
      <c r="EZ14" s="42">
        <v>2</v>
      </c>
      <c r="FA14" s="43">
        <v>2</v>
      </c>
      <c r="FB14" s="48">
        <v>7</v>
      </c>
      <c r="FC14" s="70">
        <v>8</v>
      </c>
      <c r="FD14" s="70"/>
      <c r="FE14" s="28">
        <f t="shared" si="109"/>
        <v>7.6</v>
      </c>
      <c r="FF14" s="29">
        <f t="shared" si="110"/>
        <v>7.6</v>
      </c>
      <c r="FG14" s="325" t="str">
        <f t="shared" si="111"/>
        <v>7.6</v>
      </c>
      <c r="FH14" s="30" t="str">
        <f t="shared" si="40"/>
        <v>B</v>
      </c>
      <c r="FI14" s="31">
        <f t="shared" si="41"/>
        <v>3</v>
      </c>
      <c r="FJ14" s="31" t="str">
        <f t="shared" si="42"/>
        <v>3.0</v>
      </c>
      <c r="FK14" s="42">
        <v>2</v>
      </c>
      <c r="FL14" s="43">
        <v>2</v>
      </c>
      <c r="FM14" s="48">
        <v>7</v>
      </c>
      <c r="FN14" s="55">
        <v>9</v>
      </c>
      <c r="FO14" s="55"/>
      <c r="FP14" s="28">
        <f t="shared" si="112"/>
        <v>8.1999999999999993</v>
      </c>
      <c r="FQ14" s="29">
        <f t="shared" si="113"/>
        <v>8.1999999999999993</v>
      </c>
      <c r="FR14" s="325" t="str">
        <f t="shared" si="114"/>
        <v>8.2</v>
      </c>
      <c r="FS14" s="30" t="str">
        <f t="shared" si="43"/>
        <v>B+</v>
      </c>
      <c r="FT14" s="31">
        <f t="shared" si="44"/>
        <v>3.5</v>
      </c>
      <c r="FU14" s="31" t="str">
        <f t="shared" si="45"/>
        <v>3.5</v>
      </c>
      <c r="FV14" s="42">
        <v>2</v>
      </c>
      <c r="FW14" s="43">
        <v>2</v>
      </c>
      <c r="FX14" s="48">
        <v>8</v>
      </c>
      <c r="FY14" s="70">
        <v>8</v>
      </c>
      <c r="FZ14" s="70"/>
      <c r="GA14" s="28">
        <f t="shared" si="115"/>
        <v>8</v>
      </c>
      <c r="GB14" s="29">
        <f t="shared" si="116"/>
        <v>8</v>
      </c>
      <c r="GC14" s="325" t="str">
        <f t="shared" si="117"/>
        <v>8.0</v>
      </c>
      <c r="GD14" s="30" t="str">
        <f t="shared" si="46"/>
        <v>B+</v>
      </c>
      <c r="GE14" s="31">
        <f t="shared" si="47"/>
        <v>3.5</v>
      </c>
      <c r="GF14" s="31" t="str">
        <f t="shared" si="48"/>
        <v>3.5</v>
      </c>
      <c r="GG14" s="42">
        <v>3</v>
      </c>
      <c r="GH14" s="43">
        <v>3</v>
      </c>
      <c r="GI14" s="48">
        <v>7.4</v>
      </c>
      <c r="GJ14" s="70">
        <v>7</v>
      </c>
      <c r="GK14" s="70"/>
      <c r="GL14" s="28">
        <f t="shared" si="118"/>
        <v>7.2</v>
      </c>
      <c r="GM14" s="29">
        <f t="shared" si="119"/>
        <v>7.2</v>
      </c>
      <c r="GN14" s="325" t="str">
        <f t="shared" si="120"/>
        <v>7.2</v>
      </c>
      <c r="GO14" s="30" t="str">
        <f t="shared" si="121"/>
        <v>B</v>
      </c>
      <c r="GP14" s="31">
        <f t="shared" si="122"/>
        <v>3</v>
      </c>
      <c r="GQ14" s="31" t="str">
        <f t="shared" si="123"/>
        <v>3.0</v>
      </c>
      <c r="GR14" s="42">
        <v>2</v>
      </c>
      <c r="GS14" s="43">
        <v>2</v>
      </c>
      <c r="GT14" s="694">
        <f t="shared" si="124"/>
        <v>19</v>
      </c>
      <c r="GU14" s="695">
        <f t="shared" si="125"/>
        <v>3.236842105263158</v>
      </c>
      <c r="GV14" s="696" t="str">
        <f t="shared" si="126"/>
        <v>3.24</v>
      </c>
      <c r="GW14" s="697" t="str">
        <f t="shared" si="127"/>
        <v>Lên lớp</v>
      </c>
      <c r="GX14" s="698">
        <f t="shared" si="128"/>
        <v>35</v>
      </c>
      <c r="GY14" s="695">
        <f t="shared" si="129"/>
        <v>3.0142857142857142</v>
      </c>
      <c r="GZ14" s="696" t="str">
        <f t="shared" si="130"/>
        <v>3.01</v>
      </c>
      <c r="HA14" s="699">
        <f t="shared" si="131"/>
        <v>35</v>
      </c>
      <c r="HB14" s="700">
        <f t="shared" si="132"/>
        <v>7.3628571428571412</v>
      </c>
      <c r="HC14" s="701">
        <f t="shared" si="133"/>
        <v>3.0142857142857142</v>
      </c>
      <c r="HD14" s="738" t="str">
        <f t="shared" si="134"/>
        <v>Lên lớp</v>
      </c>
      <c r="HE14" s="812"/>
      <c r="HF14" s="850">
        <v>8</v>
      </c>
      <c r="HG14" s="837">
        <v>8</v>
      </c>
      <c r="HH14" s="736"/>
      <c r="HI14" s="827">
        <f t="shared" si="135"/>
        <v>8</v>
      </c>
      <c r="HJ14" s="839">
        <f t="shared" si="136"/>
        <v>8</v>
      </c>
      <c r="HK14" s="840" t="str">
        <f t="shared" si="137"/>
        <v>8.0</v>
      </c>
      <c r="HL14" s="841" t="str">
        <f t="shared" si="138"/>
        <v>B+</v>
      </c>
      <c r="HM14" s="842">
        <f t="shared" si="139"/>
        <v>3.5</v>
      </c>
      <c r="HN14" s="842" t="str">
        <f t="shared" si="140"/>
        <v>3.5</v>
      </c>
      <c r="HO14" s="846">
        <v>2</v>
      </c>
      <c r="HP14" s="844">
        <v>2</v>
      </c>
      <c r="HQ14" s="829">
        <v>7.4</v>
      </c>
      <c r="HR14" s="837">
        <v>7</v>
      </c>
      <c r="HS14" s="736"/>
      <c r="HT14" s="827">
        <f t="shared" si="141"/>
        <v>7.2</v>
      </c>
      <c r="HU14" s="839">
        <f t="shared" si="142"/>
        <v>7.2</v>
      </c>
      <c r="HV14" s="840" t="str">
        <f t="shared" si="143"/>
        <v>7.2</v>
      </c>
      <c r="HW14" s="841" t="str">
        <f t="shared" si="144"/>
        <v>B</v>
      </c>
      <c r="HX14" s="842">
        <f t="shared" si="145"/>
        <v>3</v>
      </c>
      <c r="HY14" s="842" t="str">
        <f t="shared" si="146"/>
        <v>3.0</v>
      </c>
      <c r="HZ14" s="846">
        <v>3</v>
      </c>
      <c r="IA14" s="844">
        <v>3</v>
      </c>
      <c r="IB14" s="819">
        <v>8</v>
      </c>
      <c r="IC14" s="822">
        <v>7</v>
      </c>
      <c r="ID14" s="736"/>
      <c r="IE14" s="28">
        <f t="shared" si="147"/>
        <v>7.4</v>
      </c>
      <c r="IF14" s="29">
        <f t="shared" si="148"/>
        <v>7.4</v>
      </c>
      <c r="IG14" s="325" t="str">
        <f t="shared" si="149"/>
        <v>7.4</v>
      </c>
      <c r="IH14" s="30" t="str">
        <f t="shared" si="150"/>
        <v>B</v>
      </c>
      <c r="II14" s="31">
        <f t="shared" si="151"/>
        <v>3</v>
      </c>
      <c r="IJ14" s="31" t="str">
        <f t="shared" si="152"/>
        <v>3.0</v>
      </c>
      <c r="IK14" s="42">
        <v>2</v>
      </c>
      <c r="IL14" s="43">
        <v>2</v>
      </c>
      <c r="IM14" s="819">
        <v>7.4</v>
      </c>
      <c r="IN14" s="822">
        <v>7</v>
      </c>
      <c r="IO14" s="736"/>
      <c r="IP14" s="28">
        <f t="shared" si="153"/>
        <v>7.2</v>
      </c>
      <c r="IQ14" s="29">
        <f t="shared" si="154"/>
        <v>7.2</v>
      </c>
      <c r="IR14" s="325" t="str">
        <f t="shared" si="155"/>
        <v>7.2</v>
      </c>
      <c r="IS14" s="30" t="str">
        <f t="shared" si="156"/>
        <v>B</v>
      </c>
      <c r="IT14" s="31">
        <f t="shared" si="157"/>
        <v>3</v>
      </c>
      <c r="IU14" s="31" t="str">
        <f t="shared" si="158"/>
        <v>3.0</v>
      </c>
      <c r="IV14" s="42">
        <v>3</v>
      </c>
      <c r="IW14" s="43">
        <v>3</v>
      </c>
      <c r="IX14" s="1032">
        <v>7.8</v>
      </c>
      <c r="IY14" s="1068">
        <v>7</v>
      </c>
      <c r="IZ14" s="736"/>
      <c r="JA14" s="827">
        <f t="shared" si="159"/>
        <v>7.3</v>
      </c>
      <c r="JB14" s="839">
        <f t="shared" si="160"/>
        <v>7.3</v>
      </c>
      <c r="JC14" s="840" t="str">
        <f t="shared" si="161"/>
        <v>7.3</v>
      </c>
      <c r="JD14" s="841" t="str">
        <f t="shared" si="162"/>
        <v>B</v>
      </c>
      <c r="JE14" s="842">
        <f t="shared" si="163"/>
        <v>3</v>
      </c>
      <c r="JF14" s="842" t="str">
        <f t="shared" si="164"/>
        <v>3.0</v>
      </c>
      <c r="JG14" s="846">
        <v>5</v>
      </c>
      <c r="JH14" s="844">
        <v>5</v>
      </c>
      <c r="JI14" s="742">
        <f t="shared" si="165"/>
        <v>15</v>
      </c>
      <c r="JJ14" s="734">
        <f t="shared" si="166"/>
        <v>3.0666666666666669</v>
      </c>
      <c r="JK14" s="735" t="str">
        <f t="shared" si="167"/>
        <v>3.07</v>
      </c>
    </row>
    <row r="15" spans="1:273" ht="18.75" x14ac:dyDescent="0.3">
      <c r="A15" s="5">
        <v>15</v>
      </c>
      <c r="B15" s="306" t="s">
        <v>531</v>
      </c>
      <c r="C15" s="299" t="s">
        <v>506</v>
      </c>
      <c r="D15" s="300" t="s">
        <v>175</v>
      </c>
      <c r="E15" s="301" t="s">
        <v>543</v>
      </c>
      <c r="F15" s="244"/>
      <c r="G15" s="275" t="s">
        <v>575</v>
      </c>
      <c r="H15" s="276" t="s">
        <v>23</v>
      </c>
      <c r="I15" s="276" t="s">
        <v>1822</v>
      </c>
      <c r="J15" s="146">
        <v>6.4</v>
      </c>
      <c r="K15" s="1" t="str">
        <f t="shared" si="0"/>
        <v>C</v>
      </c>
      <c r="L15" s="2">
        <f t="shared" si="1"/>
        <v>2</v>
      </c>
      <c r="M15" s="170" t="str">
        <f t="shared" si="2"/>
        <v>2.0</v>
      </c>
      <c r="N15" s="665">
        <v>7.3</v>
      </c>
      <c r="O15" s="1" t="str">
        <f t="shared" si="3"/>
        <v>B</v>
      </c>
      <c r="P15" s="2">
        <f t="shared" si="4"/>
        <v>3</v>
      </c>
      <c r="Q15" s="172" t="str">
        <f t="shared" si="5"/>
        <v>3.0</v>
      </c>
      <c r="R15" s="195">
        <v>6.8</v>
      </c>
      <c r="S15" s="68">
        <v>8</v>
      </c>
      <c r="T15" s="68"/>
      <c r="U15" s="28">
        <f t="shared" si="58"/>
        <v>7.5</v>
      </c>
      <c r="V15" s="29">
        <f t="shared" si="59"/>
        <v>7.5</v>
      </c>
      <c r="W15" s="325" t="str">
        <f t="shared" si="60"/>
        <v>7.5</v>
      </c>
      <c r="X15" s="30" t="str">
        <f t="shared" si="61"/>
        <v>B</v>
      </c>
      <c r="Y15" s="31">
        <f t="shared" si="6"/>
        <v>3</v>
      </c>
      <c r="Z15" s="31" t="str">
        <f t="shared" si="62"/>
        <v>3.0</v>
      </c>
      <c r="AA15" s="42">
        <v>4</v>
      </c>
      <c r="AB15" s="43">
        <v>4</v>
      </c>
      <c r="AC15" s="177">
        <v>8</v>
      </c>
      <c r="AD15" s="65">
        <v>6</v>
      </c>
      <c r="AE15" s="65"/>
      <c r="AF15" s="28">
        <f t="shared" si="63"/>
        <v>6.8</v>
      </c>
      <c r="AG15" s="29">
        <f t="shared" si="64"/>
        <v>6.8</v>
      </c>
      <c r="AH15" s="325" t="str">
        <f t="shared" si="8"/>
        <v>6.8</v>
      </c>
      <c r="AI15" s="30" t="str">
        <f t="shared" si="9"/>
        <v>C+</v>
      </c>
      <c r="AJ15" s="31">
        <f t="shared" si="10"/>
        <v>2.5</v>
      </c>
      <c r="AK15" s="31" t="str">
        <f t="shared" si="11"/>
        <v>2.5</v>
      </c>
      <c r="AL15" s="42">
        <v>2</v>
      </c>
      <c r="AM15" s="43">
        <v>2</v>
      </c>
      <c r="AN15" s="181">
        <v>8</v>
      </c>
      <c r="AO15" s="45">
        <v>6</v>
      </c>
      <c r="AP15" s="45"/>
      <c r="AQ15" s="28">
        <f t="shared" si="65"/>
        <v>6.8</v>
      </c>
      <c r="AR15" s="29">
        <f t="shared" si="66"/>
        <v>6.8</v>
      </c>
      <c r="AS15" s="325" t="str">
        <f t="shared" si="67"/>
        <v>6.8</v>
      </c>
      <c r="AT15" s="30" t="str">
        <f t="shared" si="68"/>
        <v>C+</v>
      </c>
      <c r="AU15" s="31">
        <f t="shared" si="69"/>
        <v>2.5</v>
      </c>
      <c r="AV15" s="31" t="str">
        <f t="shared" si="70"/>
        <v>2.5</v>
      </c>
      <c r="AW15" s="42">
        <v>1</v>
      </c>
      <c r="AX15" s="43">
        <v>1</v>
      </c>
      <c r="AY15" s="188">
        <v>9.3000000000000007</v>
      </c>
      <c r="AZ15" s="68">
        <v>8</v>
      </c>
      <c r="BA15" s="68"/>
      <c r="BB15" s="28">
        <f t="shared" si="71"/>
        <v>8.5</v>
      </c>
      <c r="BC15" s="29">
        <f t="shared" si="72"/>
        <v>8.5</v>
      </c>
      <c r="BD15" s="325" t="str">
        <f t="shared" si="73"/>
        <v>8.5</v>
      </c>
      <c r="BE15" s="30" t="str">
        <f t="shared" si="17"/>
        <v>A</v>
      </c>
      <c r="BF15" s="31">
        <f t="shared" si="18"/>
        <v>4</v>
      </c>
      <c r="BG15" s="31" t="str">
        <f t="shared" si="19"/>
        <v>4.0</v>
      </c>
      <c r="BH15" s="42">
        <v>2</v>
      </c>
      <c r="BI15" s="43">
        <v>2</v>
      </c>
      <c r="BJ15" s="309">
        <v>7.7</v>
      </c>
      <c r="BK15" s="109">
        <v>8</v>
      </c>
      <c r="BL15" s="414"/>
      <c r="BM15" s="225">
        <f t="shared" si="74"/>
        <v>7.9</v>
      </c>
      <c r="BN15" s="226">
        <f t="shared" si="20"/>
        <v>7.9</v>
      </c>
      <c r="BO15" s="342" t="str">
        <f t="shared" si="75"/>
        <v>7.9</v>
      </c>
      <c r="BP15" s="227" t="str">
        <f t="shared" si="21"/>
        <v>B</v>
      </c>
      <c r="BQ15" s="226">
        <f t="shared" si="22"/>
        <v>3</v>
      </c>
      <c r="BR15" s="226" t="str">
        <f t="shared" si="23"/>
        <v>3.0</v>
      </c>
      <c r="BS15" s="157">
        <v>2</v>
      </c>
      <c r="BT15" s="43">
        <v>2</v>
      </c>
      <c r="BU15" s="219">
        <v>8.8000000000000007</v>
      </c>
      <c r="BV15" s="68">
        <v>8</v>
      </c>
      <c r="BW15" s="157"/>
      <c r="BX15" s="225">
        <f t="shared" si="76"/>
        <v>8.3000000000000007</v>
      </c>
      <c r="BY15" s="226">
        <f t="shared" si="77"/>
        <v>8.3000000000000007</v>
      </c>
      <c r="BZ15" s="342" t="str">
        <f t="shared" si="78"/>
        <v>8.3</v>
      </c>
      <c r="CA15" s="227" t="str">
        <f t="shared" si="24"/>
        <v>B+</v>
      </c>
      <c r="CB15" s="226">
        <f t="shared" si="25"/>
        <v>3.5</v>
      </c>
      <c r="CC15" s="226" t="str">
        <f t="shared" si="26"/>
        <v>3.5</v>
      </c>
      <c r="CD15" s="157">
        <v>3</v>
      </c>
      <c r="CE15" s="43">
        <v>3</v>
      </c>
      <c r="CF15" s="309">
        <v>9.6999999999999993</v>
      </c>
      <c r="CG15" s="109">
        <v>7</v>
      </c>
      <c r="CH15" s="157"/>
      <c r="CI15" s="28">
        <f t="shared" si="79"/>
        <v>8.1</v>
      </c>
      <c r="CJ15" s="29">
        <f t="shared" si="80"/>
        <v>8.1</v>
      </c>
      <c r="CK15" s="325" t="str">
        <f t="shared" si="81"/>
        <v>8.1</v>
      </c>
      <c r="CL15" s="30" t="str">
        <f t="shared" si="27"/>
        <v>B+</v>
      </c>
      <c r="CM15" s="31">
        <f t="shared" si="28"/>
        <v>3.5</v>
      </c>
      <c r="CN15" s="31" t="str">
        <f t="shared" si="29"/>
        <v>3.5</v>
      </c>
      <c r="CO15" s="42">
        <v>2</v>
      </c>
      <c r="CP15" s="43">
        <v>2</v>
      </c>
      <c r="CQ15" s="84">
        <f t="shared" si="82"/>
        <v>16</v>
      </c>
      <c r="CR15" s="87">
        <f t="shared" si="83"/>
        <v>3.1875</v>
      </c>
      <c r="CS15" s="88" t="str">
        <f t="shared" si="84"/>
        <v>3.19</v>
      </c>
      <c r="CT15" s="64" t="str">
        <f t="shared" si="85"/>
        <v>Lên lớp</v>
      </c>
      <c r="CU15" s="128">
        <f t="shared" si="86"/>
        <v>16</v>
      </c>
      <c r="CV15" s="129">
        <f t="shared" si="87"/>
        <v>3.1875</v>
      </c>
      <c r="CW15" s="64" t="str">
        <f t="shared" si="88"/>
        <v>Lên lớp</v>
      </c>
      <c r="CX15" s="504"/>
      <c r="CY15" s="214">
        <v>8</v>
      </c>
      <c r="CZ15" s="73">
        <v>8</v>
      </c>
      <c r="DA15" s="73"/>
      <c r="DB15" s="28">
        <f t="shared" si="89"/>
        <v>8</v>
      </c>
      <c r="DC15" s="29">
        <f t="shared" si="90"/>
        <v>8</v>
      </c>
      <c r="DD15" s="325" t="str">
        <f t="shared" si="91"/>
        <v>8.0</v>
      </c>
      <c r="DE15" s="30" t="str">
        <f t="shared" si="30"/>
        <v>B+</v>
      </c>
      <c r="DF15" s="31">
        <f t="shared" si="31"/>
        <v>3.5</v>
      </c>
      <c r="DG15" s="31" t="str">
        <f t="shared" si="32"/>
        <v>3.5</v>
      </c>
      <c r="DH15" s="42">
        <v>2</v>
      </c>
      <c r="DI15" s="43">
        <v>2</v>
      </c>
      <c r="DJ15" s="48">
        <v>8.3000000000000007</v>
      </c>
      <c r="DK15" s="70">
        <v>8</v>
      </c>
      <c r="DL15" s="70"/>
      <c r="DM15" s="28">
        <f t="shared" si="92"/>
        <v>8.1</v>
      </c>
      <c r="DN15" s="29">
        <f t="shared" si="33"/>
        <v>8.1</v>
      </c>
      <c r="DO15" s="325" t="str">
        <f t="shared" si="93"/>
        <v>8.1</v>
      </c>
      <c r="DP15" s="30" t="str">
        <f t="shared" si="34"/>
        <v>B+</v>
      </c>
      <c r="DQ15" s="31">
        <f t="shared" si="35"/>
        <v>3.5</v>
      </c>
      <c r="DR15" s="31" t="str">
        <f t="shared" si="36"/>
        <v>3.5</v>
      </c>
      <c r="DS15" s="42">
        <v>2</v>
      </c>
      <c r="DT15" s="43">
        <v>2</v>
      </c>
      <c r="DU15" s="214">
        <v>8.6999999999999993</v>
      </c>
      <c r="DV15" s="73">
        <v>7</v>
      </c>
      <c r="DW15" s="73"/>
      <c r="DX15" s="28">
        <f t="shared" si="94"/>
        <v>7.7</v>
      </c>
      <c r="DY15" s="29">
        <f t="shared" si="95"/>
        <v>7.7</v>
      </c>
      <c r="DZ15" s="325" t="str">
        <f t="shared" si="96"/>
        <v>7.7</v>
      </c>
      <c r="EA15" s="30" t="str">
        <f t="shared" si="97"/>
        <v>B</v>
      </c>
      <c r="EB15" s="31">
        <f t="shared" si="98"/>
        <v>3</v>
      </c>
      <c r="EC15" s="31" t="str">
        <f t="shared" si="99"/>
        <v>3.0</v>
      </c>
      <c r="ED15" s="42">
        <v>2</v>
      </c>
      <c r="EE15" s="43">
        <v>2</v>
      </c>
      <c r="EF15" s="48">
        <v>7.4</v>
      </c>
      <c r="EG15" s="70">
        <v>8</v>
      </c>
      <c r="EH15" s="70"/>
      <c r="EI15" s="28">
        <f t="shared" si="100"/>
        <v>7.8</v>
      </c>
      <c r="EJ15" s="29">
        <f t="shared" si="101"/>
        <v>7.8</v>
      </c>
      <c r="EK15" s="325" t="str">
        <f t="shared" si="102"/>
        <v>7.8</v>
      </c>
      <c r="EL15" s="30" t="str">
        <f t="shared" si="103"/>
        <v>B</v>
      </c>
      <c r="EM15" s="31">
        <f t="shared" si="104"/>
        <v>3</v>
      </c>
      <c r="EN15" s="31" t="str">
        <f t="shared" si="105"/>
        <v>3.0</v>
      </c>
      <c r="EO15" s="42">
        <v>2</v>
      </c>
      <c r="EP15" s="43">
        <v>2</v>
      </c>
      <c r="EQ15" s="48">
        <v>7.7</v>
      </c>
      <c r="ER15" s="70">
        <v>6</v>
      </c>
      <c r="ES15" s="70"/>
      <c r="ET15" s="28">
        <f t="shared" si="106"/>
        <v>6.7</v>
      </c>
      <c r="EU15" s="29">
        <f t="shared" si="107"/>
        <v>6.7</v>
      </c>
      <c r="EV15" s="325" t="str">
        <f t="shared" si="108"/>
        <v>6.7</v>
      </c>
      <c r="EW15" s="30" t="str">
        <f t="shared" si="37"/>
        <v>C+</v>
      </c>
      <c r="EX15" s="31">
        <f t="shared" si="38"/>
        <v>2.5</v>
      </c>
      <c r="EY15" s="31" t="str">
        <f t="shared" si="39"/>
        <v>2.5</v>
      </c>
      <c r="EZ15" s="42">
        <v>2</v>
      </c>
      <c r="FA15" s="43">
        <v>2</v>
      </c>
      <c r="FB15" s="48">
        <v>9</v>
      </c>
      <c r="FC15" s="70">
        <v>9</v>
      </c>
      <c r="FD15" s="70"/>
      <c r="FE15" s="28">
        <f t="shared" si="109"/>
        <v>9</v>
      </c>
      <c r="FF15" s="29">
        <f t="shared" si="110"/>
        <v>9</v>
      </c>
      <c r="FG15" s="325" t="str">
        <f t="shared" si="111"/>
        <v>9.0</v>
      </c>
      <c r="FH15" s="30" t="str">
        <f t="shared" si="40"/>
        <v>A</v>
      </c>
      <c r="FI15" s="31">
        <f t="shared" si="41"/>
        <v>4</v>
      </c>
      <c r="FJ15" s="31" t="str">
        <f t="shared" si="42"/>
        <v>4.0</v>
      </c>
      <c r="FK15" s="42">
        <v>2</v>
      </c>
      <c r="FL15" s="43">
        <v>2</v>
      </c>
      <c r="FM15" s="48">
        <v>9</v>
      </c>
      <c r="FN15" s="55">
        <v>8</v>
      </c>
      <c r="FO15" s="55"/>
      <c r="FP15" s="28">
        <f t="shared" si="112"/>
        <v>8.4</v>
      </c>
      <c r="FQ15" s="29">
        <f t="shared" si="113"/>
        <v>8.4</v>
      </c>
      <c r="FR15" s="325" t="str">
        <f t="shared" si="114"/>
        <v>8.4</v>
      </c>
      <c r="FS15" s="30" t="str">
        <f t="shared" si="43"/>
        <v>B+</v>
      </c>
      <c r="FT15" s="31">
        <f t="shared" si="44"/>
        <v>3.5</v>
      </c>
      <c r="FU15" s="31" t="str">
        <f t="shared" si="45"/>
        <v>3.5</v>
      </c>
      <c r="FV15" s="42">
        <v>2</v>
      </c>
      <c r="FW15" s="43">
        <v>2</v>
      </c>
      <c r="FX15" s="48">
        <v>7.5</v>
      </c>
      <c r="FY15" s="70">
        <v>8</v>
      </c>
      <c r="FZ15" s="70"/>
      <c r="GA15" s="28">
        <f t="shared" si="115"/>
        <v>7.8</v>
      </c>
      <c r="GB15" s="29">
        <f t="shared" si="116"/>
        <v>7.8</v>
      </c>
      <c r="GC15" s="325" t="str">
        <f t="shared" si="117"/>
        <v>7.8</v>
      </c>
      <c r="GD15" s="30" t="str">
        <f t="shared" si="46"/>
        <v>B</v>
      </c>
      <c r="GE15" s="31">
        <f t="shared" si="47"/>
        <v>3</v>
      </c>
      <c r="GF15" s="31" t="str">
        <f t="shared" si="48"/>
        <v>3.0</v>
      </c>
      <c r="GG15" s="42">
        <v>3</v>
      </c>
      <c r="GH15" s="43">
        <v>3</v>
      </c>
      <c r="GI15" s="48">
        <v>7.8</v>
      </c>
      <c r="GJ15" s="70">
        <v>7</v>
      </c>
      <c r="GK15" s="70"/>
      <c r="GL15" s="28">
        <f t="shared" si="118"/>
        <v>7.3</v>
      </c>
      <c r="GM15" s="29">
        <f t="shared" si="119"/>
        <v>7.3</v>
      </c>
      <c r="GN15" s="325" t="str">
        <f t="shared" si="120"/>
        <v>7.3</v>
      </c>
      <c r="GO15" s="30" t="str">
        <f t="shared" si="121"/>
        <v>B</v>
      </c>
      <c r="GP15" s="31">
        <f t="shared" si="122"/>
        <v>3</v>
      </c>
      <c r="GQ15" s="31" t="str">
        <f t="shared" si="123"/>
        <v>3.0</v>
      </c>
      <c r="GR15" s="42">
        <v>2</v>
      </c>
      <c r="GS15" s="43">
        <v>2</v>
      </c>
      <c r="GT15" s="694">
        <f t="shared" si="124"/>
        <v>19</v>
      </c>
      <c r="GU15" s="695">
        <f t="shared" si="125"/>
        <v>3.2105263157894739</v>
      </c>
      <c r="GV15" s="696" t="str">
        <f t="shared" si="126"/>
        <v>3.21</v>
      </c>
      <c r="GW15" s="697" t="str">
        <f t="shared" si="127"/>
        <v>Lên lớp</v>
      </c>
      <c r="GX15" s="698">
        <f t="shared" si="128"/>
        <v>35</v>
      </c>
      <c r="GY15" s="695">
        <f t="shared" si="129"/>
        <v>3.2</v>
      </c>
      <c r="GZ15" s="696" t="str">
        <f t="shared" si="130"/>
        <v>3.20</v>
      </c>
      <c r="HA15" s="699">
        <f t="shared" si="131"/>
        <v>35</v>
      </c>
      <c r="HB15" s="700">
        <f t="shared" si="132"/>
        <v>7.8200000000000012</v>
      </c>
      <c r="HC15" s="701">
        <f t="shared" si="133"/>
        <v>3.2</v>
      </c>
      <c r="HD15" s="738" t="str">
        <f t="shared" si="134"/>
        <v>Lên lớp</v>
      </c>
      <c r="HE15" s="812"/>
      <c r="HF15" s="850">
        <v>9</v>
      </c>
      <c r="HG15" s="837">
        <v>9</v>
      </c>
      <c r="HH15" s="736"/>
      <c r="HI15" s="827">
        <f t="shared" si="135"/>
        <v>9</v>
      </c>
      <c r="HJ15" s="839">
        <f t="shared" si="136"/>
        <v>9</v>
      </c>
      <c r="HK15" s="840" t="str">
        <f t="shared" si="137"/>
        <v>9.0</v>
      </c>
      <c r="HL15" s="841" t="str">
        <f t="shared" si="138"/>
        <v>A</v>
      </c>
      <c r="HM15" s="842">
        <f t="shared" si="139"/>
        <v>4</v>
      </c>
      <c r="HN15" s="842" t="str">
        <f t="shared" si="140"/>
        <v>4.0</v>
      </c>
      <c r="HO15" s="846">
        <v>2</v>
      </c>
      <c r="HP15" s="844">
        <v>2</v>
      </c>
      <c r="HQ15" s="829">
        <v>7.6</v>
      </c>
      <c r="HR15" s="837">
        <v>7</v>
      </c>
      <c r="HS15" s="736"/>
      <c r="HT15" s="827">
        <f t="shared" si="141"/>
        <v>7.2</v>
      </c>
      <c r="HU15" s="839">
        <f t="shared" si="142"/>
        <v>7.2</v>
      </c>
      <c r="HV15" s="840" t="str">
        <f t="shared" si="143"/>
        <v>7.2</v>
      </c>
      <c r="HW15" s="841" t="str">
        <f t="shared" si="144"/>
        <v>B</v>
      </c>
      <c r="HX15" s="842">
        <f t="shared" si="145"/>
        <v>3</v>
      </c>
      <c r="HY15" s="842" t="str">
        <f t="shared" si="146"/>
        <v>3.0</v>
      </c>
      <c r="HZ15" s="846">
        <v>3</v>
      </c>
      <c r="IA15" s="844">
        <v>3</v>
      </c>
      <c r="IB15" s="819">
        <v>9</v>
      </c>
      <c r="IC15" s="822">
        <v>9</v>
      </c>
      <c r="ID15" s="736"/>
      <c r="IE15" s="28">
        <f t="shared" si="147"/>
        <v>9</v>
      </c>
      <c r="IF15" s="29">
        <f t="shared" si="148"/>
        <v>9</v>
      </c>
      <c r="IG15" s="325" t="str">
        <f t="shared" si="149"/>
        <v>9.0</v>
      </c>
      <c r="IH15" s="30" t="str">
        <f t="shared" si="150"/>
        <v>A</v>
      </c>
      <c r="II15" s="31">
        <f t="shared" si="151"/>
        <v>4</v>
      </c>
      <c r="IJ15" s="31" t="str">
        <f t="shared" si="152"/>
        <v>4.0</v>
      </c>
      <c r="IK15" s="42">
        <v>2</v>
      </c>
      <c r="IL15" s="43">
        <v>2</v>
      </c>
      <c r="IM15" s="819">
        <v>7.6</v>
      </c>
      <c r="IN15" s="822">
        <v>7</v>
      </c>
      <c r="IO15" s="736"/>
      <c r="IP15" s="28">
        <f t="shared" si="153"/>
        <v>7.2</v>
      </c>
      <c r="IQ15" s="29">
        <f t="shared" si="154"/>
        <v>7.2</v>
      </c>
      <c r="IR15" s="325" t="str">
        <f t="shared" si="155"/>
        <v>7.2</v>
      </c>
      <c r="IS15" s="30" t="str">
        <f t="shared" si="156"/>
        <v>B</v>
      </c>
      <c r="IT15" s="31">
        <f t="shared" si="157"/>
        <v>3</v>
      </c>
      <c r="IU15" s="31" t="str">
        <f t="shared" si="158"/>
        <v>3.0</v>
      </c>
      <c r="IV15" s="42">
        <v>3</v>
      </c>
      <c r="IW15" s="43">
        <v>3</v>
      </c>
      <c r="IX15" s="1032">
        <v>8.4</v>
      </c>
      <c r="IY15" s="1068">
        <v>8</v>
      </c>
      <c r="IZ15" s="736"/>
      <c r="JA15" s="827">
        <f t="shared" si="159"/>
        <v>8.1999999999999993</v>
      </c>
      <c r="JB15" s="839">
        <f t="shared" si="160"/>
        <v>8.1999999999999993</v>
      </c>
      <c r="JC15" s="840" t="str">
        <f t="shared" si="161"/>
        <v>8.2</v>
      </c>
      <c r="JD15" s="841" t="str">
        <f t="shared" si="162"/>
        <v>B+</v>
      </c>
      <c r="JE15" s="842">
        <f t="shared" si="163"/>
        <v>3.5</v>
      </c>
      <c r="JF15" s="842" t="str">
        <f t="shared" si="164"/>
        <v>3.5</v>
      </c>
      <c r="JG15" s="846">
        <v>5</v>
      </c>
      <c r="JH15" s="844">
        <v>5</v>
      </c>
      <c r="JI15" s="742">
        <f t="shared" si="165"/>
        <v>15</v>
      </c>
      <c r="JJ15" s="734">
        <f t="shared" si="166"/>
        <v>3.4333333333333331</v>
      </c>
      <c r="JK15" s="735" t="str">
        <f t="shared" si="167"/>
        <v>3.43</v>
      </c>
    </row>
    <row r="16" spans="1:273" ht="18.75" x14ac:dyDescent="0.3">
      <c r="A16" s="5">
        <v>16</v>
      </c>
      <c r="B16" s="306" t="s">
        <v>531</v>
      </c>
      <c r="C16" s="299" t="s">
        <v>507</v>
      </c>
      <c r="D16" s="300" t="s">
        <v>158</v>
      </c>
      <c r="E16" s="301" t="s">
        <v>16</v>
      </c>
      <c r="F16" s="244"/>
      <c r="G16" s="275" t="s">
        <v>576</v>
      </c>
      <c r="H16" s="276" t="s">
        <v>23</v>
      </c>
      <c r="I16" s="276" t="s">
        <v>179</v>
      </c>
      <c r="J16" s="146">
        <v>7.4</v>
      </c>
      <c r="K16" s="1" t="str">
        <f t="shared" si="0"/>
        <v>B</v>
      </c>
      <c r="L16" s="2">
        <f t="shared" si="1"/>
        <v>3</v>
      </c>
      <c r="M16" s="170" t="str">
        <f t="shared" si="2"/>
        <v>3.0</v>
      </c>
      <c r="N16" s="665">
        <v>7.3</v>
      </c>
      <c r="O16" s="1" t="str">
        <f t="shared" si="3"/>
        <v>B</v>
      </c>
      <c r="P16" s="2">
        <f t="shared" si="4"/>
        <v>3</v>
      </c>
      <c r="Q16" s="172" t="str">
        <f t="shared" si="5"/>
        <v>3.0</v>
      </c>
      <c r="R16" s="195">
        <v>7.3</v>
      </c>
      <c r="S16" s="68">
        <v>8</v>
      </c>
      <c r="T16" s="68"/>
      <c r="U16" s="28">
        <f t="shared" si="58"/>
        <v>7.7</v>
      </c>
      <c r="V16" s="29">
        <f t="shared" si="59"/>
        <v>7.7</v>
      </c>
      <c r="W16" s="325" t="str">
        <f t="shared" si="60"/>
        <v>7.7</v>
      </c>
      <c r="X16" s="30" t="str">
        <f t="shared" si="61"/>
        <v>B</v>
      </c>
      <c r="Y16" s="31">
        <f t="shared" si="6"/>
        <v>3</v>
      </c>
      <c r="Z16" s="31" t="str">
        <f t="shared" si="62"/>
        <v>3.0</v>
      </c>
      <c r="AA16" s="42">
        <v>4</v>
      </c>
      <c r="AB16" s="43">
        <v>4</v>
      </c>
      <c r="AC16" s="177">
        <v>7.7</v>
      </c>
      <c r="AD16" s="65">
        <v>3</v>
      </c>
      <c r="AE16" s="398">
        <v>9</v>
      </c>
      <c r="AF16" s="28">
        <f t="shared" si="63"/>
        <v>4.9000000000000004</v>
      </c>
      <c r="AG16" s="29">
        <f t="shared" si="64"/>
        <v>8.5</v>
      </c>
      <c r="AH16" s="325" t="str">
        <f t="shared" si="8"/>
        <v>8.5</v>
      </c>
      <c r="AI16" s="30" t="str">
        <f t="shared" si="9"/>
        <v>A</v>
      </c>
      <c r="AJ16" s="31">
        <f t="shared" si="10"/>
        <v>4</v>
      </c>
      <c r="AK16" s="31" t="str">
        <f t="shared" si="11"/>
        <v>4.0</v>
      </c>
      <c r="AL16" s="42">
        <v>2</v>
      </c>
      <c r="AM16" s="43">
        <v>2</v>
      </c>
      <c r="AN16" s="181">
        <v>7.3</v>
      </c>
      <c r="AO16" s="45">
        <v>8</v>
      </c>
      <c r="AP16" s="45"/>
      <c r="AQ16" s="28">
        <f t="shared" si="65"/>
        <v>7.7</v>
      </c>
      <c r="AR16" s="29">
        <f t="shared" si="66"/>
        <v>7.7</v>
      </c>
      <c r="AS16" s="325" t="str">
        <f t="shared" si="67"/>
        <v>7.7</v>
      </c>
      <c r="AT16" s="30" t="str">
        <f t="shared" si="68"/>
        <v>B</v>
      </c>
      <c r="AU16" s="31">
        <f t="shared" si="69"/>
        <v>3</v>
      </c>
      <c r="AV16" s="31" t="str">
        <f t="shared" si="70"/>
        <v>3.0</v>
      </c>
      <c r="AW16" s="42">
        <v>1</v>
      </c>
      <c r="AX16" s="43">
        <v>1</v>
      </c>
      <c r="AY16" s="188">
        <v>8.3000000000000007</v>
      </c>
      <c r="AZ16" s="68">
        <v>7</v>
      </c>
      <c r="BA16" s="68"/>
      <c r="BB16" s="28">
        <f t="shared" si="71"/>
        <v>7.5</v>
      </c>
      <c r="BC16" s="29">
        <f t="shared" si="72"/>
        <v>7.5</v>
      </c>
      <c r="BD16" s="325" t="str">
        <f t="shared" si="73"/>
        <v>7.5</v>
      </c>
      <c r="BE16" s="30" t="str">
        <f t="shared" si="17"/>
        <v>B</v>
      </c>
      <c r="BF16" s="31">
        <f t="shared" si="18"/>
        <v>3</v>
      </c>
      <c r="BG16" s="31" t="str">
        <f t="shared" si="19"/>
        <v>3.0</v>
      </c>
      <c r="BH16" s="42">
        <v>2</v>
      </c>
      <c r="BI16" s="43">
        <v>2</v>
      </c>
      <c r="BJ16" s="309">
        <v>7</v>
      </c>
      <c r="BK16" s="109">
        <v>8</v>
      </c>
      <c r="BL16" s="414"/>
      <c r="BM16" s="225">
        <f t="shared" si="74"/>
        <v>7.6</v>
      </c>
      <c r="BN16" s="226">
        <f t="shared" si="20"/>
        <v>7.6</v>
      </c>
      <c r="BO16" s="342" t="str">
        <f t="shared" si="75"/>
        <v>7.6</v>
      </c>
      <c r="BP16" s="227" t="str">
        <f t="shared" si="21"/>
        <v>B</v>
      </c>
      <c r="BQ16" s="226">
        <f t="shared" si="22"/>
        <v>3</v>
      </c>
      <c r="BR16" s="226" t="str">
        <f t="shared" si="23"/>
        <v>3.0</v>
      </c>
      <c r="BS16" s="157">
        <v>2</v>
      </c>
      <c r="BT16" s="43">
        <v>2</v>
      </c>
      <c r="BU16" s="219">
        <v>8.8000000000000007</v>
      </c>
      <c r="BV16" s="68">
        <v>7</v>
      </c>
      <c r="BW16" s="157"/>
      <c r="BX16" s="225">
        <f t="shared" si="76"/>
        <v>7.7</v>
      </c>
      <c r="BY16" s="226">
        <f t="shared" si="77"/>
        <v>7.7</v>
      </c>
      <c r="BZ16" s="342" t="str">
        <f t="shared" si="78"/>
        <v>7.7</v>
      </c>
      <c r="CA16" s="227" t="str">
        <f t="shared" si="24"/>
        <v>B</v>
      </c>
      <c r="CB16" s="226">
        <f t="shared" si="25"/>
        <v>3</v>
      </c>
      <c r="CC16" s="226" t="str">
        <f t="shared" si="26"/>
        <v>3.0</v>
      </c>
      <c r="CD16" s="157">
        <v>3</v>
      </c>
      <c r="CE16" s="43">
        <v>3</v>
      </c>
      <c r="CF16" s="309">
        <v>9</v>
      </c>
      <c r="CG16" s="109">
        <v>8</v>
      </c>
      <c r="CH16" s="157"/>
      <c r="CI16" s="28">
        <f t="shared" si="79"/>
        <v>8.4</v>
      </c>
      <c r="CJ16" s="29">
        <f t="shared" si="80"/>
        <v>8.4</v>
      </c>
      <c r="CK16" s="325" t="str">
        <f t="shared" si="81"/>
        <v>8.4</v>
      </c>
      <c r="CL16" s="30" t="str">
        <f t="shared" si="27"/>
        <v>B+</v>
      </c>
      <c r="CM16" s="31">
        <f t="shared" si="28"/>
        <v>3.5</v>
      </c>
      <c r="CN16" s="31" t="str">
        <f t="shared" si="29"/>
        <v>3.5</v>
      </c>
      <c r="CO16" s="42">
        <v>2</v>
      </c>
      <c r="CP16" s="43">
        <v>2</v>
      </c>
      <c r="CQ16" s="84">
        <f t="shared" si="82"/>
        <v>16</v>
      </c>
      <c r="CR16" s="87">
        <f t="shared" si="83"/>
        <v>3.1875</v>
      </c>
      <c r="CS16" s="88" t="str">
        <f t="shared" si="84"/>
        <v>3.19</v>
      </c>
      <c r="CT16" s="64" t="str">
        <f t="shared" si="85"/>
        <v>Lên lớp</v>
      </c>
      <c r="CU16" s="128">
        <f t="shared" si="86"/>
        <v>16</v>
      </c>
      <c r="CV16" s="129">
        <f t="shared" si="87"/>
        <v>3.1875</v>
      </c>
      <c r="CW16" s="64" t="str">
        <f t="shared" si="88"/>
        <v>Lên lớp</v>
      </c>
      <c r="CX16" s="504"/>
      <c r="CY16" s="214">
        <v>7.4</v>
      </c>
      <c r="CZ16" s="73">
        <v>7</v>
      </c>
      <c r="DA16" s="73"/>
      <c r="DB16" s="28">
        <f t="shared" si="89"/>
        <v>7.2</v>
      </c>
      <c r="DC16" s="29">
        <f t="shared" si="90"/>
        <v>7.2</v>
      </c>
      <c r="DD16" s="325" t="str">
        <f t="shared" si="91"/>
        <v>7.2</v>
      </c>
      <c r="DE16" s="30" t="str">
        <f t="shared" si="30"/>
        <v>B</v>
      </c>
      <c r="DF16" s="31">
        <f t="shared" si="31"/>
        <v>3</v>
      </c>
      <c r="DG16" s="31" t="str">
        <f t="shared" si="32"/>
        <v>3.0</v>
      </c>
      <c r="DH16" s="42">
        <v>2</v>
      </c>
      <c r="DI16" s="43">
        <v>2</v>
      </c>
      <c r="DJ16" s="48">
        <v>6.3</v>
      </c>
      <c r="DK16" s="70">
        <v>8</v>
      </c>
      <c r="DL16" s="70"/>
      <c r="DM16" s="28">
        <f t="shared" si="92"/>
        <v>7.3</v>
      </c>
      <c r="DN16" s="29">
        <f t="shared" si="33"/>
        <v>7.3</v>
      </c>
      <c r="DO16" s="325" t="str">
        <f t="shared" si="93"/>
        <v>7.3</v>
      </c>
      <c r="DP16" s="30" t="str">
        <f t="shared" si="34"/>
        <v>B</v>
      </c>
      <c r="DQ16" s="31">
        <f t="shared" si="35"/>
        <v>3</v>
      </c>
      <c r="DR16" s="31" t="str">
        <f t="shared" si="36"/>
        <v>3.0</v>
      </c>
      <c r="DS16" s="42">
        <v>2</v>
      </c>
      <c r="DT16" s="43">
        <v>2</v>
      </c>
      <c r="DU16" s="214">
        <v>8.3000000000000007</v>
      </c>
      <c r="DV16" s="73">
        <v>8</v>
      </c>
      <c r="DW16" s="73"/>
      <c r="DX16" s="28">
        <f t="shared" si="94"/>
        <v>8.1</v>
      </c>
      <c r="DY16" s="29">
        <f t="shared" si="95"/>
        <v>8.1</v>
      </c>
      <c r="DZ16" s="325" t="str">
        <f t="shared" si="96"/>
        <v>8.1</v>
      </c>
      <c r="EA16" s="30" t="str">
        <f t="shared" si="97"/>
        <v>B+</v>
      </c>
      <c r="EB16" s="31">
        <f t="shared" si="98"/>
        <v>3.5</v>
      </c>
      <c r="EC16" s="31" t="str">
        <f t="shared" si="99"/>
        <v>3.5</v>
      </c>
      <c r="ED16" s="42">
        <v>2</v>
      </c>
      <c r="EE16" s="43">
        <v>2</v>
      </c>
      <c r="EF16" s="48">
        <v>7.2</v>
      </c>
      <c r="EG16" s="70">
        <v>8</v>
      </c>
      <c r="EH16" s="70"/>
      <c r="EI16" s="28">
        <f t="shared" si="100"/>
        <v>7.7</v>
      </c>
      <c r="EJ16" s="29">
        <f t="shared" si="101"/>
        <v>7.7</v>
      </c>
      <c r="EK16" s="325" t="str">
        <f t="shared" si="102"/>
        <v>7.7</v>
      </c>
      <c r="EL16" s="30" t="str">
        <f t="shared" si="103"/>
        <v>B</v>
      </c>
      <c r="EM16" s="31">
        <f t="shared" si="104"/>
        <v>3</v>
      </c>
      <c r="EN16" s="31" t="str">
        <f t="shared" si="105"/>
        <v>3.0</v>
      </c>
      <c r="EO16" s="42">
        <v>2</v>
      </c>
      <c r="EP16" s="43">
        <v>2</v>
      </c>
      <c r="EQ16" s="48">
        <v>8.3000000000000007</v>
      </c>
      <c r="ER16" s="70">
        <v>8</v>
      </c>
      <c r="ES16" s="70"/>
      <c r="ET16" s="28">
        <f t="shared" si="106"/>
        <v>8.1</v>
      </c>
      <c r="EU16" s="29">
        <f t="shared" si="107"/>
        <v>8.1</v>
      </c>
      <c r="EV16" s="325" t="str">
        <f t="shared" si="108"/>
        <v>8.1</v>
      </c>
      <c r="EW16" s="30" t="str">
        <f t="shared" si="37"/>
        <v>B+</v>
      </c>
      <c r="EX16" s="31">
        <f t="shared" si="38"/>
        <v>3.5</v>
      </c>
      <c r="EY16" s="31" t="str">
        <f t="shared" si="39"/>
        <v>3.5</v>
      </c>
      <c r="EZ16" s="42">
        <v>2</v>
      </c>
      <c r="FA16" s="43">
        <v>2</v>
      </c>
      <c r="FB16" s="48">
        <v>9</v>
      </c>
      <c r="FC16" s="70">
        <v>9</v>
      </c>
      <c r="FD16" s="70"/>
      <c r="FE16" s="28">
        <f t="shared" si="109"/>
        <v>9</v>
      </c>
      <c r="FF16" s="29">
        <f t="shared" si="110"/>
        <v>9</v>
      </c>
      <c r="FG16" s="325" t="str">
        <f t="shared" si="111"/>
        <v>9.0</v>
      </c>
      <c r="FH16" s="30" t="str">
        <f t="shared" si="40"/>
        <v>A</v>
      </c>
      <c r="FI16" s="31">
        <f t="shared" si="41"/>
        <v>4</v>
      </c>
      <c r="FJ16" s="31" t="str">
        <f t="shared" si="42"/>
        <v>4.0</v>
      </c>
      <c r="FK16" s="42">
        <v>2</v>
      </c>
      <c r="FL16" s="43">
        <v>2</v>
      </c>
      <c r="FM16" s="48">
        <v>9</v>
      </c>
      <c r="FN16" s="55">
        <v>9</v>
      </c>
      <c r="FO16" s="55"/>
      <c r="FP16" s="28">
        <f t="shared" si="112"/>
        <v>9</v>
      </c>
      <c r="FQ16" s="29">
        <f t="shared" si="113"/>
        <v>9</v>
      </c>
      <c r="FR16" s="325" t="str">
        <f t="shared" si="114"/>
        <v>9.0</v>
      </c>
      <c r="FS16" s="30" t="str">
        <f t="shared" si="43"/>
        <v>A</v>
      </c>
      <c r="FT16" s="31">
        <f t="shared" si="44"/>
        <v>4</v>
      </c>
      <c r="FU16" s="31" t="str">
        <f t="shared" si="45"/>
        <v>4.0</v>
      </c>
      <c r="FV16" s="42">
        <v>2</v>
      </c>
      <c r="FW16" s="43">
        <v>2</v>
      </c>
      <c r="FX16" s="48">
        <v>7</v>
      </c>
      <c r="FY16" s="70">
        <v>7</v>
      </c>
      <c r="FZ16" s="70"/>
      <c r="GA16" s="28">
        <f t="shared" si="115"/>
        <v>7</v>
      </c>
      <c r="GB16" s="29">
        <f t="shared" si="116"/>
        <v>7</v>
      </c>
      <c r="GC16" s="325" t="str">
        <f t="shared" si="117"/>
        <v>7.0</v>
      </c>
      <c r="GD16" s="30" t="str">
        <f t="shared" si="46"/>
        <v>B</v>
      </c>
      <c r="GE16" s="31">
        <f t="shared" si="47"/>
        <v>3</v>
      </c>
      <c r="GF16" s="31" t="str">
        <f t="shared" si="48"/>
        <v>3.0</v>
      </c>
      <c r="GG16" s="42">
        <v>3</v>
      </c>
      <c r="GH16" s="43">
        <v>3</v>
      </c>
      <c r="GI16" s="48">
        <v>7</v>
      </c>
      <c r="GJ16" s="70">
        <v>7</v>
      </c>
      <c r="GK16" s="70"/>
      <c r="GL16" s="28">
        <f t="shared" si="118"/>
        <v>7</v>
      </c>
      <c r="GM16" s="29">
        <f t="shared" si="119"/>
        <v>7</v>
      </c>
      <c r="GN16" s="325" t="str">
        <f t="shared" si="120"/>
        <v>7.0</v>
      </c>
      <c r="GO16" s="30" t="str">
        <f t="shared" si="121"/>
        <v>B</v>
      </c>
      <c r="GP16" s="31">
        <f t="shared" si="122"/>
        <v>3</v>
      </c>
      <c r="GQ16" s="31" t="str">
        <f t="shared" si="123"/>
        <v>3.0</v>
      </c>
      <c r="GR16" s="42">
        <v>2</v>
      </c>
      <c r="GS16" s="43">
        <v>2</v>
      </c>
      <c r="GT16" s="694">
        <f t="shared" si="124"/>
        <v>19</v>
      </c>
      <c r="GU16" s="695">
        <f t="shared" si="125"/>
        <v>3.3157894736842106</v>
      </c>
      <c r="GV16" s="696" t="str">
        <f t="shared" si="126"/>
        <v>3.32</v>
      </c>
      <c r="GW16" s="697" t="str">
        <f t="shared" si="127"/>
        <v>Lên lớp</v>
      </c>
      <c r="GX16" s="698">
        <f t="shared" si="128"/>
        <v>35</v>
      </c>
      <c r="GY16" s="695">
        <f t="shared" si="129"/>
        <v>3.2571428571428571</v>
      </c>
      <c r="GZ16" s="696" t="str">
        <f t="shared" si="130"/>
        <v>3.26</v>
      </c>
      <c r="HA16" s="699">
        <f t="shared" si="131"/>
        <v>35</v>
      </c>
      <c r="HB16" s="700">
        <f t="shared" si="132"/>
        <v>7.8114285714285705</v>
      </c>
      <c r="HC16" s="701">
        <f t="shared" si="133"/>
        <v>3.2571428571428571</v>
      </c>
      <c r="HD16" s="738" t="str">
        <f t="shared" si="134"/>
        <v>Lên lớp</v>
      </c>
      <c r="HE16" s="812"/>
      <c r="HF16" s="850">
        <v>7</v>
      </c>
      <c r="HG16" s="837">
        <v>6</v>
      </c>
      <c r="HH16" s="736"/>
      <c r="HI16" s="827">
        <f t="shared" si="135"/>
        <v>6.4</v>
      </c>
      <c r="HJ16" s="839">
        <f t="shared" si="136"/>
        <v>6.4</v>
      </c>
      <c r="HK16" s="840" t="str">
        <f t="shared" si="137"/>
        <v>6.4</v>
      </c>
      <c r="HL16" s="841" t="str">
        <f t="shared" si="138"/>
        <v>C</v>
      </c>
      <c r="HM16" s="842">
        <f t="shared" si="139"/>
        <v>2</v>
      </c>
      <c r="HN16" s="842" t="str">
        <f t="shared" si="140"/>
        <v>2.0</v>
      </c>
      <c r="HO16" s="846">
        <v>2</v>
      </c>
      <c r="HP16" s="844">
        <v>2</v>
      </c>
      <c r="HQ16" s="829">
        <v>7.4</v>
      </c>
      <c r="HR16" s="837">
        <v>6</v>
      </c>
      <c r="HS16" s="736"/>
      <c r="HT16" s="827">
        <f t="shared" si="141"/>
        <v>6.6</v>
      </c>
      <c r="HU16" s="839">
        <f t="shared" si="142"/>
        <v>6.6</v>
      </c>
      <c r="HV16" s="840" t="str">
        <f t="shared" si="143"/>
        <v>6.6</v>
      </c>
      <c r="HW16" s="841" t="str">
        <f t="shared" si="144"/>
        <v>C+</v>
      </c>
      <c r="HX16" s="842">
        <f t="shared" si="145"/>
        <v>2.5</v>
      </c>
      <c r="HY16" s="842" t="str">
        <f t="shared" si="146"/>
        <v>2.5</v>
      </c>
      <c r="HZ16" s="846">
        <v>3</v>
      </c>
      <c r="IA16" s="844">
        <v>3</v>
      </c>
      <c r="IB16" s="819">
        <v>7</v>
      </c>
      <c r="IC16" s="822">
        <v>7</v>
      </c>
      <c r="ID16" s="736"/>
      <c r="IE16" s="28">
        <f t="shared" si="147"/>
        <v>7</v>
      </c>
      <c r="IF16" s="29">
        <f t="shared" si="148"/>
        <v>7</v>
      </c>
      <c r="IG16" s="325" t="str">
        <f t="shared" si="149"/>
        <v>7.0</v>
      </c>
      <c r="IH16" s="30" t="str">
        <f t="shared" si="150"/>
        <v>B</v>
      </c>
      <c r="II16" s="31">
        <f t="shared" si="151"/>
        <v>3</v>
      </c>
      <c r="IJ16" s="31" t="str">
        <f t="shared" si="152"/>
        <v>3.0</v>
      </c>
      <c r="IK16" s="42">
        <v>2</v>
      </c>
      <c r="IL16" s="43">
        <v>2</v>
      </c>
      <c r="IM16" s="819">
        <v>7.6</v>
      </c>
      <c r="IN16" s="822">
        <v>7</v>
      </c>
      <c r="IO16" s="736"/>
      <c r="IP16" s="28">
        <f t="shared" si="153"/>
        <v>7.2</v>
      </c>
      <c r="IQ16" s="29">
        <f t="shared" si="154"/>
        <v>7.2</v>
      </c>
      <c r="IR16" s="325" t="str">
        <f t="shared" si="155"/>
        <v>7.2</v>
      </c>
      <c r="IS16" s="30" t="str">
        <f t="shared" si="156"/>
        <v>B</v>
      </c>
      <c r="IT16" s="31">
        <f t="shared" si="157"/>
        <v>3</v>
      </c>
      <c r="IU16" s="31" t="str">
        <f t="shared" si="158"/>
        <v>3.0</v>
      </c>
      <c r="IV16" s="42">
        <v>3</v>
      </c>
      <c r="IW16" s="43">
        <v>3</v>
      </c>
      <c r="IX16" s="1032">
        <v>7.4</v>
      </c>
      <c r="IY16" s="1068">
        <v>7</v>
      </c>
      <c r="IZ16" s="736"/>
      <c r="JA16" s="827">
        <f t="shared" si="159"/>
        <v>7.2</v>
      </c>
      <c r="JB16" s="839">
        <f t="shared" si="160"/>
        <v>7.2</v>
      </c>
      <c r="JC16" s="840" t="str">
        <f t="shared" si="161"/>
        <v>7.2</v>
      </c>
      <c r="JD16" s="841" t="str">
        <f t="shared" si="162"/>
        <v>B</v>
      </c>
      <c r="JE16" s="842">
        <f t="shared" si="163"/>
        <v>3</v>
      </c>
      <c r="JF16" s="842" t="str">
        <f t="shared" si="164"/>
        <v>3.0</v>
      </c>
      <c r="JG16" s="846">
        <v>5</v>
      </c>
      <c r="JH16" s="844">
        <v>5</v>
      </c>
      <c r="JI16" s="742">
        <f t="shared" si="165"/>
        <v>15</v>
      </c>
      <c r="JJ16" s="734">
        <f t="shared" si="166"/>
        <v>2.7666666666666666</v>
      </c>
      <c r="JK16" s="735" t="str">
        <f t="shared" si="167"/>
        <v>2.77</v>
      </c>
    </row>
    <row r="17" spans="1:271" ht="18.75" x14ac:dyDescent="0.3">
      <c r="A17" s="5">
        <v>17</v>
      </c>
      <c r="B17" s="306" t="s">
        <v>531</v>
      </c>
      <c r="C17" s="299" t="s">
        <v>508</v>
      </c>
      <c r="D17" s="300" t="s">
        <v>544</v>
      </c>
      <c r="E17" s="301" t="s">
        <v>28</v>
      </c>
      <c r="F17" s="244"/>
      <c r="G17" s="275" t="s">
        <v>577</v>
      </c>
      <c r="H17" s="276" t="s">
        <v>23</v>
      </c>
      <c r="I17" s="276" t="s">
        <v>179</v>
      </c>
      <c r="J17" s="146">
        <v>6.6</v>
      </c>
      <c r="K17" s="1" t="str">
        <f t="shared" si="0"/>
        <v>C+</v>
      </c>
      <c r="L17" s="2">
        <f t="shared" si="1"/>
        <v>2.5</v>
      </c>
      <c r="M17" s="170" t="str">
        <f t="shared" si="2"/>
        <v>2.5</v>
      </c>
      <c r="N17" s="665">
        <v>7.7</v>
      </c>
      <c r="O17" s="1" t="str">
        <f t="shared" si="3"/>
        <v>B</v>
      </c>
      <c r="P17" s="2">
        <f t="shared" si="4"/>
        <v>3</v>
      </c>
      <c r="Q17" s="172" t="str">
        <f t="shared" si="5"/>
        <v>3.0</v>
      </c>
      <c r="R17" s="195">
        <v>8.8000000000000007</v>
      </c>
      <c r="S17" s="68">
        <v>9</v>
      </c>
      <c r="T17" s="68"/>
      <c r="U17" s="28">
        <f t="shared" si="58"/>
        <v>8.9</v>
      </c>
      <c r="V17" s="29">
        <f t="shared" si="59"/>
        <v>8.9</v>
      </c>
      <c r="W17" s="325" t="str">
        <f t="shared" si="60"/>
        <v>8.9</v>
      </c>
      <c r="X17" s="30" t="str">
        <f t="shared" si="61"/>
        <v>A</v>
      </c>
      <c r="Y17" s="31">
        <f t="shared" si="6"/>
        <v>4</v>
      </c>
      <c r="Z17" s="31" t="str">
        <f t="shared" si="62"/>
        <v>4.0</v>
      </c>
      <c r="AA17" s="42">
        <v>4</v>
      </c>
      <c r="AB17" s="43">
        <v>4</v>
      </c>
      <c r="AC17" s="177">
        <v>8.3000000000000007</v>
      </c>
      <c r="AD17" s="65">
        <v>9</v>
      </c>
      <c r="AE17" s="65"/>
      <c r="AF17" s="28">
        <f t="shared" si="63"/>
        <v>8.6999999999999993</v>
      </c>
      <c r="AG17" s="29">
        <f t="shared" si="64"/>
        <v>8.6999999999999993</v>
      </c>
      <c r="AH17" s="325" t="str">
        <f t="shared" si="8"/>
        <v>8.7</v>
      </c>
      <c r="AI17" s="30" t="str">
        <f t="shared" si="9"/>
        <v>A</v>
      </c>
      <c r="AJ17" s="31">
        <f t="shared" si="10"/>
        <v>4</v>
      </c>
      <c r="AK17" s="31" t="str">
        <f t="shared" si="11"/>
        <v>4.0</v>
      </c>
      <c r="AL17" s="42">
        <v>2</v>
      </c>
      <c r="AM17" s="43">
        <v>2</v>
      </c>
      <c r="AN17" s="181">
        <v>7.7</v>
      </c>
      <c r="AO17" s="45">
        <v>10</v>
      </c>
      <c r="AP17" s="45"/>
      <c r="AQ17" s="28">
        <f t="shared" si="65"/>
        <v>9.1</v>
      </c>
      <c r="AR17" s="29">
        <f t="shared" si="66"/>
        <v>9.1</v>
      </c>
      <c r="AS17" s="325" t="str">
        <f t="shared" si="67"/>
        <v>9.1</v>
      </c>
      <c r="AT17" s="30" t="str">
        <f t="shared" si="68"/>
        <v>A</v>
      </c>
      <c r="AU17" s="31">
        <f t="shared" si="69"/>
        <v>4</v>
      </c>
      <c r="AV17" s="31" t="str">
        <f t="shared" si="70"/>
        <v>4.0</v>
      </c>
      <c r="AW17" s="42">
        <v>1</v>
      </c>
      <c r="AX17" s="43">
        <v>1</v>
      </c>
      <c r="AY17" s="188">
        <v>9.3000000000000007</v>
      </c>
      <c r="AZ17" s="68">
        <v>10</v>
      </c>
      <c r="BA17" s="68"/>
      <c r="BB17" s="28">
        <f t="shared" si="71"/>
        <v>9.6999999999999993</v>
      </c>
      <c r="BC17" s="29">
        <f t="shared" si="72"/>
        <v>9.6999999999999993</v>
      </c>
      <c r="BD17" s="325" t="str">
        <f t="shared" si="73"/>
        <v>9.7</v>
      </c>
      <c r="BE17" s="30" t="str">
        <f t="shared" si="17"/>
        <v>A</v>
      </c>
      <c r="BF17" s="31">
        <f t="shared" si="18"/>
        <v>4</v>
      </c>
      <c r="BG17" s="31" t="str">
        <f t="shared" si="19"/>
        <v>4.0</v>
      </c>
      <c r="BH17" s="42">
        <v>2</v>
      </c>
      <c r="BI17" s="43">
        <v>2</v>
      </c>
      <c r="BJ17" s="309">
        <v>9.3000000000000007</v>
      </c>
      <c r="BK17" s="109">
        <v>9</v>
      </c>
      <c r="BL17" s="414"/>
      <c r="BM17" s="225">
        <f t="shared" si="74"/>
        <v>9.1</v>
      </c>
      <c r="BN17" s="226">
        <f t="shared" si="20"/>
        <v>9.1</v>
      </c>
      <c r="BO17" s="342" t="str">
        <f t="shared" si="75"/>
        <v>9.1</v>
      </c>
      <c r="BP17" s="227" t="str">
        <f t="shared" si="21"/>
        <v>A</v>
      </c>
      <c r="BQ17" s="226">
        <f t="shared" si="22"/>
        <v>4</v>
      </c>
      <c r="BR17" s="226" t="str">
        <f t="shared" si="23"/>
        <v>4.0</v>
      </c>
      <c r="BS17" s="157">
        <v>2</v>
      </c>
      <c r="BT17" s="43">
        <v>2</v>
      </c>
      <c r="BU17" s="219">
        <v>9</v>
      </c>
      <c r="BV17" s="68">
        <v>8</v>
      </c>
      <c r="BW17" s="157"/>
      <c r="BX17" s="225">
        <f t="shared" si="76"/>
        <v>8.4</v>
      </c>
      <c r="BY17" s="226">
        <f t="shared" si="77"/>
        <v>8.4</v>
      </c>
      <c r="BZ17" s="342" t="str">
        <f t="shared" si="78"/>
        <v>8.4</v>
      </c>
      <c r="CA17" s="227" t="str">
        <f t="shared" si="24"/>
        <v>B+</v>
      </c>
      <c r="CB17" s="226">
        <f t="shared" si="25"/>
        <v>3.5</v>
      </c>
      <c r="CC17" s="226" t="str">
        <f t="shared" si="26"/>
        <v>3.5</v>
      </c>
      <c r="CD17" s="157">
        <v>3</v>
      </c>
      <c r="CE17" s="43">
        <v>3</v>
      </c>
      <c r="CF17" s="309">
        <v>9</v>
      </c>
      <c r="CG17" s="109">
        <v>9</v>
      </c>
      <c r="CH17" s="157"/>
      <c r="CI17" s="28">
        <f t="shared" si="79"/>
        <v>9</v>
      </c>
      <c r="CJ17" s="29">
        <f t="shared" si="80"/>
        <v>9</v>
      </c>
      <c r="CK17" s="325" t="str">
        <f t="shared" si="81"/>
        <v>9.0</v>
      </c>
      <c r="CL17" s="30" t="str">
        <f t="shared" si="27"/>
        <v>A</v>
      </c>
      <c r="CM17" s="31">
        <f t="shared" si="28"/>
        <v>4</v>
      </c>
      <c r="CN17" s="31" t="str">
        <f t="shared" si="29"/>
        <v>4.0</v>
      </c>
      <c r="CO17" s="42">
        <v>2</v>
      </c>
      <c r="CP17" s="43">
        <v>2</v>
      </c>
      <c r="CQ17" s="84">
        <f t="shared" si="82"/>
        <v>16</v>
      </c>
      <c r="CR17" s="87">
        <f t="shared" si="83"/>
        <v>3.90625</v>
      </c>
      <c r="CS17" s="88" t="str">
        <f t="shared" si="84"/>
        <v>3.91</v>
      </c>
      <c r="CT17" s="64" t="str">
        <f t="shared" si="85"/>
        <v>Lên lớp</v>
      </c>
      <c r="CU17" s="128">
        <f t="shared" si="86"/>
        <v>16</v>
      </c>
      <c r="CV17" s="129">
        <f t="shared" si="87"/>
        <v>3.90625</v>
      </c>
      <c r="CW17" s="64" t="str">
        <f t="shared" si="88"/>
        <v>Lên lớp</v>
      </c>
      <c r="CX17" s="504"/>
      <c r="CY17" s="214">
        <v>8.4</v>
      </c>
      <c r="CZ17" s="73">
        <v>8</v>
      </c>
      <c r="DA17" s="73"/>
      <c r="DB17" s="28">
        <f t="shared" si="89"/>
        <v>8.1999999999999993</v>
      </c>
      <c r="DC17" s="29">
        <f t="shared" si="90"/>
        <v>8.1999999999999993</v>
      </c>
      <c r="DD17" s="325" t="str">
        <f t="shared" si="91"/>
        <v>8.2</v>
      </c>
      <c r="DE17" s="30" t="str">
        <f t="shared" si="30"/>
        <v>B+</v>
      </c>
      <c r="DF17" s="31">
        <f t="shared" si="31"/>
        <v>3.5</v>
      </c>
      <c r="DG17" s="31" t="str">
        <f t="shared" si="32"/>
        <v>3.5</v>
      </c>
      <c r="DH17" s="42">
        <v>2</v>
      </c>
      <c r="DI17" s="43">
        <v>2</v>
      </c>
      <c r="DJ17" s="48">
        <v>9</v>
      </c>
      <c r="DK17" s="70">
        <v>9</v>
      </c>
      <c r="DL17" s="70"/>
      <c r="DM17" s="28">
        <f t="shared" si="92"/>
        <v>9</v>
      </c>
      <c r="DN17" s="29">
        <f t="shared" si="33"/>
        <v>9</v>
      </c>
      <c r="DO17" s="325" t="str">
        <f t="shared" si="93"/>
        <v>9.0</v>
      </c>
      <c r="DP17" s="30" t="str">
        <f t="shared" si="34"/>
        <v>A</v>
      </c>
      <c r="DQ17" s="31">
        <f t="shared" si="35"/>
        <v>4</v>
      </c>
      <c r="DR17" s="31" t="str">
        <f t="shared" si="36"/>
        <v>4.0</v>
      </c>
      <c r="DS17" s="42">
        <v>2</v>
      </c>
      <c r="DT17" s="43">
        <v>2</v>
      </c>
      <c r="DU17" s="214">
        <v>9.6999999999999993</v>
      </c>
      <c r="DV17" s="73">
        <v>8</v>
      </c>
      <c r="DW17" s="73"/>
      <c r="DX17" s="28">
        <f t="shared" si="94"/>
        <v>8.6999999999999993</v>
      </c>
      <c r="DY17" s="29">
        <f t="shared" si="95"/>
        <v>8.6999999999999993</v>
      </c>
      <c r="DZ17" s="325" t="str">
        <f t="shared" si="96"/>
        <v>8.7</v>
      </c>
      <c r="EA17" s="30" t="str">
        <f t="shared" si="97"/>
        <v>A</v>
      </c>
      <c r="EB17" s="31">
        <f t="shared" si="98"/>
        <v>4</v>
      </c>
      <c r="EC17" s="31" t="str">
        <f t="shared" si="99"/>
        <v>4.0</v>
      </c>
      <c r="ED17" s="42">
        <v>2</v>
      </c>
      <c r="EE17" s="43">
        <v>2</v>
      </c>
      <c r="EF17" s="48">
        <v>7.4</v>
      </c>
      <c r="EG17" s="70">
        <v>8</v>
      </c>
      <c r="EH17" s="70"/>
      <c r="EI17" s="28">
        <f t="shared" si="100"/>
        <v>7.8</v>
      </c>
      <c r="EJ17" s="29">
        <f t="shared" si="101"/>
        <v>7.8</v>
      </c>
      <c r="EK17" s="325" t="str">
        <f t="shared" si="102"/>
        <v>7.8</v>
      </c>
      <c r="EL17" s="30" t="str">
        <f t="shared" si="103"/>
        <v>B</v>
      </c>
      <c r="EM17" s="31">
        <f t="shared" si="104"/>
        <v>3</v>
      </c>
      <c r="EN17" s="31" t="str">
        <f t="shared" si="105"/>
        <v>3.0</v>
      </c>
      <c r="EO17" s="42">
        <v>2</v>
      </c>
      <c r="EP17" s="43">
        <v>2</v>
      </c>
      <c r="EQ17" s="48">
        <v>9.3000000000000007</v>
      </c>
      <c r="ER17" s="70">
        <v>8</v>
      </c>
      <c r="ES17" s="70"/>
      <c r="ET17" s="28">
        <f t="shared" si="106"/>
        <v>8.5</v>
      </c>
      <c r="EU17" s="29">
        <f t="shared" si="107"/>
        <v>8.5</v>
      </c>
      <c r="EV17" s="325" t="str">
        <f t="shared" si="108"/>
        <v>8.5</v>
      </c>
      <c r="EW17" s="30" t="str">
        <f t="shared" si="37"/>
        <v>A</v>
      </c>
      <c r="EX17" s="31">
        <f t="shared" si="38"/>
        <v>4</v>
      </c>
      <c r="EY17" s="31" t="str">
        <f t="shared" si="39"/>
        <v>4.0</v>
      </c>
      <c r="EZ17" s="42">
        <v>2</v>
      </c>
      <c r="FA17" s="43">
        <v>2</v>
      </c>
      <c r="FB17" s="48">
        <v>7.7</v>
      </c>
      <c r="FC17" s="70">
        <v>8</v>
      </c>
      <c r="FD17" s="70"/>
      <c r="FE17" s="28">
        <f t="shared" si="109"/>
        <v>7.9</v>
      </c>
      <c r="FF17" s="29">
        <f t="shared" si="110"/>
        <v>7.9</v>
      </c>
      <c r="FG17" s="325" t="str">
        <f t="shared" si="111"/>
        <v>7.9</v>
      </c>
      <c r="FH17" s="30" t="str">
        <f t="shared" si="40"/>
        <v>B</v>
      </c>
      <c r="FI17" s="31">
        <f t="shared" si="41"/>
        <v>3</v>
      </c>
      <c r="FJ17" s="31" t="str">
        <f t="shared" si="42"/>
        <v>3.0</v>
      </c>
      <c r="FK17" s="42">
        <v>2</v>
      </c>
      <c r="FL17" s="43">
        <v>2</v>
      </c>
      <c r="FM17" s="48">
        <v>8</v>
      </c>
      <c r="FN17" s="55">
        <v>7</v>
      </c>
      <c r="FO17" s="55"/>
      <c r="FP17" s="28">
        <f t="shared" si="112"/>
        <v>7.4</v>
      </c>
      <c r="FQ17" s="29">
        <f t="shared" si="113"/>
        <v>7.4</v>
      </c>
      <c r="FR17" s="325" t="str">
        <f t="shared" si="114"/>
        <v>7.4</v>
      </c>
      <c r="FS17" s="30" t="str">
        <f t="shared" si="43"/>
        <v>B</v>
      </c>
      <c r="FT17" s="31">
        <f t="shared" si="44"/>
        <v>3</v>
      </c>
      <c r="FU17" s="31" t="str">
        <f t="shared" si="45"/>
        <v>3.0</v>
      </c>
      <c r="FV17" s="42">
        <v>2</v>
      </c>
      <c r="FW17" s="43">
        <v>2</v>
      </c>
      <c r="FX17" s="48">
        <v>6.8</v>
      </c>
      <c r="FY17" s="70">
        <v>7</v>
      </c>
      <c r="FZ17" s="70"/>
      <c r="GA17" s="28">
        <f t="shared" si="115"/>
        <v>6.9</v>
      </c>
      <c r="GB17" s="29">
        <f t="shared" si="116"/>
        <v>6.9</v>
      </c>
      <c r="GC17" s="325" t="str">
        <f t="shared" si="117"/>
        <v>6.9</v>
      </c>
      <c r="GD17" s="30" t="str">
        <f t="shared" si="46"/>
        <v>C+</v>
      </c>
      <c r="GE17" s="31">
        <f t="shared" si="47"/>
        <v>2.5</v>
      </c>
      <c r="GF17" s="31" t="str">
        <f t="shared" si="48"/>
        <v>2.5</v>
      </c>
      <c r="GG17" s="42">
        <v>3</v>
      </c>
      <c r="GH17" s="43">
        <v>3</v>
      </c>
      <c r="GI17" s="48">
        <v>7.8</v>
      </c>
      <c r="GJ17" s="70">
        <v>8</v>
      </c>
      <c r="GK17" s="70"/>
      <c r="GL17" s="28">
        <f t="shared" si="118"/>
        <v>7.9</v>
      </c>
      <c r="GM17" s="29">
        <f t="shared" si="119"/>
        <v>7.9</v>
      </c>
      <c r="GN17" s="325" t="str">
        <f t="shared" si="120"/>
        <v>7.9</v>
      </c>
      <c r="GO17" s="30" t="str">
        <f t="shared" si="121"/>
        <v>B</v>
      </c>
      <c r="GP17" s="31">
        <f t="shared" si="122"/>
        <v>3</v>
      </c>
      <c r="GQ17" s="31" t="str">
        <f t="shared" si="123"/>
        <v>3.0</v>
      </c>
      <c r="GR17" s="42">
        <v>2</v>
      </c>
      <c r="GS17" s="43">
        <v>2</v>
      </c>
      <c r="GT17" s="694">
        <f t="shared" si="124"/>
        <v>19</v>
      </c>
      <c r="GU17" s="695">
        <f t="shared" si="125"/>
        <v>3.2894736842105261</v>
      </c>
      <c r="GV17" s="696" t="str">
        <f t="shared" si="126"/>
        <v>3.29</v>
      </c>
      <c r="GW17" s="697" t="str">
        <f t="shared" si="127"/>
        <v>Lên lớp</v>
      </c>
      <c r="GX17" s="698">
        <f t="shared" si="128"/>
        <v>35</v>
      </c>
      <c r="GY17" s="695">
        <f t="shared" si="129"/>
        <v>3.5714285714285716</v>
      </c>
      <c r="GZ17" s="696" t="str">
        <f t="shared" si="130"/>
        <v>3.57</v>
      </c>
      <c r="HA17" s="699">
        <f t="shared" si="131"/>
        <v>35</v>
      </c>
      <c r="HB17" s="700">
        <f t="shared" si="132"/>
        <v>8.411428571428571</v>
      </c>
      <c r="HC17" s="701">
        <f t="shared" si="133"/>
        <v>3.5714285714285716</v>
      </c>
      <c r="HD17" s="738" t="str">
        <f t="shared" si="134"/>
        <v>Lên lớp</v>
      </c>
      <c r="HE17" s="812"/>
      <c r="HF17" s="850">
        <v>9</v>
      </c>
      <c r="HG17" s="837">
        <v>9</v>
      </c>
      <c r="HH17" s="736"/>
      <c r="HI17" s="827">
        <f t="shared" si="135"/>
        <v>9</v>
      </c>
      <c r="HJ17" s="839">
        <f t="shared" si="136"/>
        <v>9</v>
      </c>
      <c r="HK17" s="840" t="str">
        <f t="shared" si="137"/>
        <v>9.0</v>
      </c>
      <c r="HL17" s="841" t="str">
        <f t="shared" si="138"/>
        <v>A</v>
      </c>
      <c r="HM17" s="842">
        <f t="shared" si="139"/>
        <v>4</v>
      </c>
      <c r="HN17" s="842" t="str">
        <f t="shared" si="140"/>
        <v>4.0</v>
      </c>
      <c r="HO17" s="846">
        <v>2</v>
      </c>
      <c r="HP17" s="844">
        <v>2</v>
      </c>
      <c r="HQ17" s="829">
        <v>7.5</v>
      </c>
      <c r="HR17" s="837">
        <v>8</v>
      </c>
      <c r="HS17" s="736"/>
      <c r="HT17" s="827">
        <f t="shared" si="141"/>
        <v>7.8</v>
      </c>
      <c r="HU17" s="839">
        <f t="shared" si="142"/>
        <v>7.8</v>
      </c>
      <c r="HV17" s="840" t="str">
        <f t="shared" si="143"/>
        <v>7.8</v>
      </c>
      <c r="HW17" s="841" t="str">
        <f t="shared" si="144"/>
        <v>B</v>
      </c>
      <c r="HX17" s="842">
        <f t="shared" si="145"/>
        <v>3</v>
      </c>
      <c r="HY17" s="842" t="str">
        <f t="shared" si="146"/>
        <v>3.0</v>
      </c>
      <c r="HZ17" s="846">
        <v>3</v>
      </c>
      <c r="IA17" s="844">
        <v>3</v>
      </c>
      <c r="IB17" s="819">
        <v>9</v>
      </c>
      <c r="IC17" s="822">
        <v>9</v>
      </c>
      <c r="ID17" s="736"/>
      <c r="IE17" s="28">
        <f t="shared" si="147"/>
        <v>9</v>
      </c>
      <c r="IF17" s="29">
        <f t="shared" si="148"/>
        <v>9</v>
      </c>
      <c r="IG17" s="325" t="str">
        <f t="shared" si="149"/>
        <v>9.0</v>
      </c>
      <c r="IH17" s="30" t="str">
        <f t="shared" si="150"/>
        <v>A</v>
      </c>
      <c r="II17" s="31">
        <f t="shared" si="151"/>
        <v>4</v>
      </c>
      <c r="IJ17" s="31" t="str">
        <f t="shared" si="152"/>
        <v>4.0</v>
      </c>
      <c r="IK17" s="42">
        <v>2</v>
      </c>
      <c r="IL17" s="43">
        <v>2</v>
      </c>
      <c r="IM17" s="819">
        <v>8.8000000000000007</v>
      </c>
      <c r="IN17" s="822">
        <v>10</v>
      </c>
      <c r="IO17" s="736"/>
      <c r="IP17" s="28">
        <f t="shared" si="153"/>
        <v>9.5</v>
      </c>
      <c r="IQ17" s="29">
        <f t="shared" si="154"/>
        <v>9.5</v>
      </c>
      <c r="IR17" s="325" t="str">
        <f t="shared" si="155"/>
        <v>9.5</v>
      </c>
      <c r="IS17" s="30" t="str">
        <f t="shared" si="156"/>
        <v>A</v>
      </c>
      <c r="IT17" s="31">
        <f t="shared" si="157"/>
        <v>4</v>
      </c>
      <c r="IU17" s="31" t="str">
        <f t="shared" si="158"/>
        <v>4.0</v>
      </c>
      <c r="IV17" s="42">
        <v>3</v>
      </c>
      <c r="IW17" s="43">
        <v>3</v>
      </c>
      <c r="IX17" s="1032">
        <v>8.8000000000000007</v>
      </c>
      <c r="IY17" s="1068">
        <v>8</v>
      </c>
      <c r="IZ17" s="736"/>
      <c r="JA17" s="827">
        <f t="shared" si="159"/>
        <v>8.3000000000000007</v>
      </c>
      <c r="JB17" s="839">
        <f t="shared" si="160"/>
        <v>8.3000000000000007</v>
      </c>
      <c r="JC17" s="840" t="str">
        <f t="shared" si="161"/>
        <v>8.3</v>
      </c>
      <c r="JD17" s="841" t="str">
        <f t="shared" si="162"/>
        <v>B+</v>
      </c>
      <c r="JE17" s="842">
        <f t="shared" si="163"/>
        <v>3.5</v>
      </c>
      <c r="JF17" s="842" t="str">
        <f t="shared" si="164"/>
        <v>3.5</v>
      </c>
      <c r="JG17" s="846">
        <v>5</v>
      </c>
      <c r="JH17" s="844">
        <v>5</v>
      </c>
      <c r="JI17" s="742">
        <f t="shared" si="165"/>
        <v>15</v>
      </c>
      <c r="JJ17" s="734">
        <f t="shared" si="166"/>
        <v>3.6333333333333333</v>
      </c>
      <c r="JK17" s="735" t="str">
        <f t="shared" si="167"/>
        <v>3.63</v>
      </c>
    </row>
    <row r="18" spans="1:271" ht="18.75" x14ac:dyDescent="0.3">
      <c r="A18" s="5">
        <v>18</v>
      </c>
      <c r="B18" s="306" t="s">
        <v>531</v>
      </c>
      <c r="C18" s="299" t="s">
        <v>509</v>
      </c>
      <c r="D18" s="300" t="s">
        <v>545</v>
      </c>
      <c r="E18" s="301" t="s">
        <v>546</v>
      </c>
      <c r="F18" s="244"/>
      <c r="G18" s="275" t="s">
        <v>578</v>
      </c>
      <c r="H18" s="276" t="s">
        <v>169</v>
      </c>
      <c r="I18" s="276" t="s">
        <v>179</v>
      </c>
      <c r="J18" s="486">
        <v>5.8</v>
      </c>
      <c r="K18" s="1" t="str">
        <f t="shared" ref="K18:K33" si="168">IF(J18&gt;=8.5,"A",IF(J18&gt;=8,"B+",IF(J18&gt;=7,"B",IF(J18&gt;=6.5,"C+",IF(J18&gt;=5.5,"C",IF(J18&gt;=5,"D+",IF(J18&gt;=4,"D","F")))))))</f>
        <v>C</v>
      </c>
      <c r="L18" s="2">
        <f t="shared" ref="L18:L33" si="169">IF(K18="A",4,IF(K18="B+",3.5,IF(K18="B",3,IF(K18="C+",2.5,IF(K18="C",2,IF(K18="D+",1.5,IF(K18="D",1,0)))))))</f>
        <v>2</v>
      </c>
      <c r="M18" s="170" t="str">
        <f t="shared" ref="M18:M33" si="170">TEXT(L18,"0.0")</f>
        <v>2.0</v>
      </c>
      <c r="N18" s="178">
        <v>6.7</v>
      </c>
      <c r="O18" s="1" t="str">
        <f t="shared" ref="O18:O33" si="171">IF(N18&gt;=8.5,"A",IF(N18&gt;=8,"B+",IF(N18&gt;=7,"B",IF(N18&gt;=6.5,"C+",IF(N18&gt;=5.5,"C",IF(N18&gt;=5,"D+",IF(N18&gt;=4,"D","F")))))))</f>
        <v>C+</v>
      </c>
      <c r="P18" s="2">
        <f t="shared" ref="P18:P33" si="172">IF(O18="A",4,IF(O18="B+",3.5,IF(O18="B",3,IF(O18="C+",2.5,IF(O18="C",2,IF(O18="D+",1.5,IF(O18="D",1,0)))))))</f>
        <v>2.5</v>
      </c>
      <c r="Q18" s="172" t="str">
        <f t="shared" ref="Q18:Q33" si="173">TEXT(P18,"0.0")</f>
        <v>2.5</v>
      </c>
      <c r="R18" s="48">
        <v>6.7</v>
      </c>
      <c r="S18" s="55">
        <v>5</v>
      </c>
      <c r="T18" s="229"/>
      <c r="U18" s="28">
        <f t="shared" si="58"/>
        <v>5.7</v>
      </c>
      <c r="V18" s="29">
        <f t="shared" si="59"/>
        <v>5.7</v>
      </c>
      <c r="W18" s="325" t="str">
        <f t="shared" si="60"/>
        <v>5.7</v>
      </c>
      <c r="X18" s="30" t="str">
        <f t="shared" si="61"/>
        <v>C</v>
      </c>
      <c r="Y18" s="31">
        <f t="shared" si="6"/>
        <v>2</v>
      </c>
      <c r="Z18" s="31" t="str">
        <f t="shared" si="62"/>
        <v>2.0</v>
      </c>
      <c r="AA18" s="42">
        <v>4</v>
      </c>
      <c r="AB18" s="43">
        <v>4</v>
      </c>
      <c r="AC18" s="159">
        <v>5.7</v>
      </c>
      <c r="AD18" s="55">
        <v>6</v>
      </c>
      <c r="AE18" s="37"/>
      <c r="AF18" s="28">
        <f t="shared" si="63"/>
        <v>5.9</v>
      </c>
      <c r="AG18" s="29">
        <f t="shared" si="64"/>
        <v>5.9</v>
      </c>
      <c r="AH18" s="325" t="str">
        <f t="shared" si="8"/>
        <v>5.9</v>
      </c>
      <c r="AI18" s="30" t="str">
        <f t="shared" si="9"/>
        <v>C</v>
      </c>
      <c r="AJ18" s="31">
        <f t="shared" si="10"/>
        <v>2</v>
      </c>
      <c r="AK18" s="31" t="str">
        <f t="shared" si="11"/>
        <v>2.0</v>
      </c>
      <c r="AL18" s="42">
        <v>2</v>
      </c>
      <c r="AM18" s="43">
        <v>2</v>
      </c>
      <c r="AN18" s="178">
        <v>5.7</v>
      </c>
      <c r="AO18" s="45">
        <v>7</v>
      </c>
      <c r="AP18" s="45"/>
      <c r="AQ18" s="28">
        <f t="shared" si="65"/>
        <v>6.5</v>
      </c>
      <c r="AR18" s="29">
        <f t="shared" si="66"/>
        <v>6.5</v>
      </c>
      <c r="AS18" s="325" t="str">
        <f t="shared" si="67"/>
        <v>6.5</v>
      </c>
      <c r="AT18" s="30" t="str">
        <f t="shared" si="68"/>
        <v>C+</v>
      </c>
      <c r="AU18" s="31">
        <f t="shared" si="69"/>
        <v>2.5</v>
      </c>
      <c r="AV18" s="31" t="str">
        <f t="shared" si="70"/>
        <v>2.5</v>
      </c>
      <c r="AW18" s="42">
        <v>1</v>
      </c>
      <c r="AX18" s="43">
        <v>1</v>
      </c>
      <c r="AY18" s="186">
        <v>7</v>
      </c>
      <c r="AZ18" s="55">
        <v>5</v>
      </c>
      <c r="BA18" s="37"/>
      <c r="BB18" s="28">
        <f t="shared" si="71"/>
        <v>5.8</v>
      </c>
      <c r="BC18" s="29">
        <f t="shared" si="72"/>
        <v>5.8</v>
      </c>
      <c r="BD18" s="325" t="str">
        <f t="shared" si="73"/>
        <v>5.8</v>
      </c>
      <c r="BE18" s="30" t="str">
        <f t="shared" si="17"/>
        <v>C</v>
      </c>
      <c r="BF18" s="31">
        <f t="shared" si="18"/>
        <v>2</v>
      </c>
      <c r="BG18" s="31" t="str">
        <f t="shared" si="19"/>
        <v>2.0</v>
      </c>
      <c r="BH18" s="42">
        <v>2</v>
      </c>
      <c r="BI18" s="43">
        <v>2</v>
      </c>
      <c r="BJ18" s="309">
        <v>7</v>
      </c>
      <c r="BK18" s="109">
        <v>6</v>
      </c>
      <c r="BL18" s="414"/>
      <c r="BM18" s="225">
        <f t="shared" si="74"/>
        <v>6.4</v>
      </c>
      <c r="BN18" s="226">
        <f t="shared" si="20"/>
        <v>6.4</v>
      </c>
      <c r="BO18" s="342" t="str">
        <f t="shared" si="75"/>
        <v>6.4</v>
      </c>
      <c r="BP18" s="227" t="str">
        <f t="shared" si="21"/>
        <v>C</v>
      </c>
      <c r="BQ18" s="226">
        <f t="shared" si="22"/>
        <v>2</v>
      </c>
      <c r="BR18" s="226" t="str">
        <f t="shared" si="23"/>
        <v>2.0</v>
      </c>
      <c r="BS18" s="157">
        <v>2</v>
      </c>
      <c r="BT18" s="43">
        <v>2</v>
      </c>
      <c r="BU18" s="219">
        <v>8</v>
      </c>
      <c r="BV18" s="68">
        <v>8</v>
      </c>
      <c r="BW18" s="157"/>
      <c r="BX18" s="225">
        <f t="shared" si="76"/>
        <v>8</v>
      </c>
      <c r="BY18" s="226">
        <f t="shared" si="77"/>
        <v>8</v>
      </c>
      <c r="BZ18" s="342" t="str">
        <f t="shared" si="78"/>
        <v>8.0</v>
      </c>
      <c r="CA18" s="227" t="str">
        <f t="shared" si="24"/>
        <v>B+</v>
      </c>
      <c r="CB18" s="226">
        <f t="shared" si="25"/>
        <v>3.5</v>
      </c>
      <c r="CC18" s="226" t="str">
        <f t="shared" si="26"/>
        <v>3.5</v>
      </c>
      <c r="CD18" s="157">
        <v>3</v>
      </c>
      <c r="CE18" s="43">
        <v>3</v>
      </c>
      <c r="CF18" s="309">
        <v>6.7</v>
      </c>
      <c r="CG18" s="109">
        <v>7</v>
      </c>
      <c r="CH18" s="157"/>
      <c r="CI18" s="28">
        <f t="shared" si="79"/>
        <v>6.9</v>
      </c>
      <c r="CJ18" s="29">
        <f t="shared" si="80"/>
        <v>6.9</v>
      </c>
      <c r="CK18" s="325" t="str">
        <f t="shared" si="81"/>
        <v>6.9</v>
      </c>
      <c r="CL18" s="30" t="str">
        <f t="shared" si="27"/>
        <v>C+</v>
      </c>
      <c r="CM18" s="31">
        <f t="shared" si="28"/>
        <v>2.5</v>
      </c>
      <c r="CN18" s="31" t="str">
        <f t="shared" si="29"/>
        <v>2.5</v>
      </c>
      <c r="CO18" s="42">
        <v>2</v>
      </c>
      <c r="CP18" s="43">
        <v>2</v>
      </c>
      <c r="CQ18" s="84">
        <f t="shared" si="82"/>
        <v>16</v>
      </c>
      <c r="CR18" s="87">
        <f t="shared" si="83"/>
        <v>2.375</v>
      </c>
      <c r="CS18" s="88" t="str">
        <f t="shared" si="84"/>
        <v>2.38</v>
      </c>
      <c r="CT18" s="64" t="str">
        <f t="shared" si="85"/>
        <v>Lên lớp</v>
      </c>
      <c r="CU18" s="128">
        <f t="shared" si="86"/>
        <v>16</v>
      </c>
      <c r="CV18" s="129">
        <f t="shared" si="87"/>
        <v>2.375</v>
      </c>
      <c r="CW18" s="64" t="str">
        <f t="shared" si="88"/>
        <v>Lên lớp</v>
      </c>
      <c r="CX18" s="504"/>
      <c r="CY18" s="214">
        <v>7.2</v>
      </c>
      <c r="CZ18" s="73">
        <v>8</v>
      </c>
      <c r="DA18" s="73"/>
      <c r="DB18" s="28">
        <f t="shared" si="89"/>
        <v>7.7</v>
      </c>
      <c r="DC18" s="29">
        <f t="shared" si="90"/>
        <v>7.7</v>
      </c>
      <c r="DD18" s="325" t="str">
        <f t="shared" si="91"/>
        <v>7.7</v>
      </c>
      <c r="DE18" s="30" t="str">
        <f t="shared" si="30"/>
        <v>B</v>
      </c>
      <c r="DF18" s="31">
        <f t="shared" si="31"/>
        <v>3</v>
      </c>
      <c r="DG18" s="31" t="str">
        <f t="shared" si="32"/>
        <v>3.0</v>
      </c>
      <c r="DH18" s="42">
        <v>2</v>
      </c>
      <c r="DI18" s="43">
        <v>2</v>
      </c>
      <c r="DJ18" s="48">
        <v>6</v>
      </c>
      <c r="DK18" s="70">
        <v>6</v>
      </c>
      <c r="DL18" s="70"/>
      <c r="DM18" s="28">
        <f t="shared" si="92"/>
        <v>6</v>
      </c>
      <c r="DN18" s="29">
        <f t="shared" si="33"/>
        <v>6</v>
      </c>
      <c r="DO18" s="325" t="str">
        <f t="shared" si="93"/>
        <v>6.0</v>
      </c>
      <c r="DP18" s="30" t="str">
        <f t="shared" si="34"/>
        <v>C</v>
      </c>
      <c r="DQ18" s="31">
        <f t="shared" si="35"/>
        <v>2</v>
      </c>
      <c r="DR18" s="31" t="str">
        <f t="shared" si="36"/>
        <v>2.0</v>
      </c>
      <c r="DS18" s="42">
        <v>2</v>
      </c>
      <c r="DT18" s="43">
        <v>2</v>
      </c>
      <c r="DU18" s="214">
        <v>7</v>
      </c>
      <c r="DV18" s="73">
        <v>8</v>
      </c>
      <c r="DW18" s="73"/>
      <c r="DX18" s="28">
        <f t="shared" si="94"/>
        <v>7.6</v>
      </c>
      <c r="DY18" s="29">
        <f t="shared" si="95"/>
        <v>7.6</v>
      </c>
      <c r="DZ18" s="325" t="str">
        <f t="shared" si="96"/>
        <v>7.6</v>
      </c>
      <c r="EA18" s="30" t="str">
        <f t="shared" si="97"/>
        <v>B</v>
      </c>
      <c r="EB18" s="31">
        <f t="shared" si="98"/>
        <v>3</v>
      </c>
      <c r="EC18" s="31" t="str">
        <f t="shared" si="99"/>
        <v>3.0</v>
      </c>
      <c r="ED18" s="42">
        <v>2</v>
      </c>
      <c r="EE18" s="43">
        <v>2</v>
      </c>
      <c r="EF18" s="48">
        <v>6.4</v>
      </c>
      <c r="EG18" s="70">
        <v>6</v>
      </c>
      <c r="EH18" s="70"/>
      <c r="EI18" s="28">
        <f t="shared" si="100"/>
        <v>6.2</v>
      </c>
      <c r="EJ18" s="29">
        <f t="shared" si="101"/>
        <v>6.2</v>
      </c>
      <c r="EK18" s="325" t="str">
        <f t="shared" si="102"/>
        <v>6.2</v>
      </c>
      <c r="EL18" s="30" t="str">
        <f t="shared" si="103"/>
        <v>C</v>
      </c>
      <c r="EM18" s="31">
        <f t="shared" si="104"/>
        <v>2</v>
      </c>
      <c r="EN18" s="31" t="str">
        <f t="shared" si="105"/>
        <v>2.0</v>
      </c>
      <c r="EO18" s="42">
        <v>2</v>
      </c>
      <c r="EP18" s="43">
        <v>2</v>
      </c>
      <c r="EQ18" s="48">
        <v>7.3</v>
      </c>
      <c r="ER18" s="70">
        <v>7</v>
      </c>
      <c r="ES18" s="70"/>
      <c r="ET18" s="28">
        <f t="shared" si="106"/>
        <v>7.1</v>
      </c>
      <c r="EU18" s="29">
        <f t="shared" si="107"/>
        <v>7.1</v>
      </c>
      <c r="EV18" s="325" t="str">
        <f t="shared" si="108"/>
        <v>7.1</v>
      </c>
      <c r="EW18" s="30" t="str">
        <f t="shared" si="37"/>
        <v>B</v>
      </c>
      <c r="EX18" s="31">
        <f t="shared" si="38"/>
        <v>3</v>
      </c>
      <c r="EY18" s="31" t="str">
        <f t="shared" si="39"/>
        <v>3.0</v>
      </c>
      <c r="EZ18" s="42">
        <v>2</v>
      </c>
      <c r="FA18" s="43">
        <v>2</v>
      </c>
      <c r="FB18" s="48">
        <v>8</v>
      </c>
      <c r="FC18" s="70">
        <v>8</v>
      </c>
      <c r="FD18" s="70"/>
      <c r="FE18" s="28">
        <f t="shared" si="109"/>
        <v>8</v>
      </c>
      <c r="FF18" s="29">
        <f t="shared" si="110"/>
        <v>8</v>
      </c>
      <c r="FG18" s="325" t="str">
        <f t="shared" si="111"/>
        <v>8.0</v>
      </c>
      <c r="FH18" s="30" t="str">
        <f t="shared" si="40"/>
        <v>B+</v>
      </c>
      <c r="FI18" s="31">
        <f t="shared" si="41"/>
        <v>3.5</v>
      </c>
      <c r="FJ18" s="31" t="str">
        <f t="shared" si="42"/>
        <v>3.5</v>
      </c>
      <c r="FK18" s="42">
        <v>2</v>
      </c>
      <c r="FL18" s="43">
        <v>2</v>
      </c>
      <c r="FM18" s="48">
        <v>8</v>
      </c>
      <c r="FN18" s="55">
        <v>7</v>
      </c>
      <c r="FO18" s="55"/>
      <c r="FP18" s="28">
        <f t="shared" si="112"/>
        <v>7.4</v>
      </c>
      <c r="FQ18" s="29">
        <f t="shared" si="113"/>
        <v>7.4</v>
      </c>
      <c r="FR18" s="325" t="str">
        <f t="shared" si="114"/>
        <v>7.4</v>
      </c>
      <c r="FS18" s="30" t="str">
        <f t="shared" si="43"/>
        <v>B</v>
      </c>
      <c r="FT18" s="31">
        <f t="shared" si="44"/>
        <v>3</v>
      </c>
      <c r="FU18" s="31" t="str">
        <f t="shared" si="45"/>
        <v>3.0</v>
      </c>
      <c r="FV18" s="42">
        <v>2</v>
      </c>
      <c r="FW18" s="43">
        <v>2</v>
      </c>
      <c r="FX18" s="48">
        <v>7.3</v>
      </c>
      <c r="FY18" s="70">
        <v>9</v>
      </c>
      <c r="FZ18" s="70"/>
      <c r="GA18" s="28">
        <f t="shared" si="115"/>
        <v>8.3000000000000007</v>
      </c>
      <c r="GB18" s="29">
        <f t="shared" si="116"/>
        <v>8.3000000000000007</v>
      </c>
      <c r="GC18" s="325" t="str">
        <f t="shared" si="117"/>
        <v>8.3</v>
      </c>
      <c r="GD18" s="30" t="str">
        <f t="shared" si="46"/>
        <v>B+</v>
      </c>
      <c r="GE18" s="31">
        <f t="shared" si="47"/>
        <v>3.5</v>
      </c>
      <c r="GF18" s="31" t="str">
        <f t="shared" si="48"/>
        <v>3.5</v>
      </c>
      <c r="GG18" s="42">
        <v>3</v>
      </c>
      <c r="GH18" s="43">
        <v>3</v>
      </c>
      <c r="GI18" s="48">
        <v>7</v>
      </c>
      <c r="GJ18" s="70">
        <v>6</v>
      </c>
      <c r="GK18" s="70"/>
      <c r="GL18" s="28">
        <f t="shared" si="118"/>
        <v>6.4</v>
      </c>
      <c r="GM18" s="29">
        <f t="shared" si="119"/>
        <v>6.4</v>
      </c>
      <c r="GN18" s="325" t="str">
        <f t="shared" si="120"/>
        <v>6.4</v>
      </c>
      <c r="GO18" s="30" t="str">
        <f t="shared" si="121"/>
        <v>C</v>
      </c>
      <c r="GP18" s="31">
        <f t="shared" si="122"/>
        <v>2</v>
      </c>
      <c r="GQ18" s="31" t="str">
        <f t="shared" si="123"/>
        <v>2.0</v>
      </c>
      <c r="GR18" s="42">
        <v>2</v>
      </c>
      <c r="GS18" s="43">
        <v>2</v>
      </c>
      <c r="GT18" s="694">
        <f t="shared" si="124"/>
        <v>19</v>
      </c>
      <c r="GU18" s="695">
        <f t="shared" si="125"/>
        <v>2.8157894736842106</v>
      </c>
      <c r="GV18" s="696" t="str">
        <f t="shared" si="126"/>
        <v>2.82</v>
      </c>
      <c r="GW18" s="697" t="str">
        <f t="shared" si="127"/>
        <v>Lên lớp</v>
      </c>
      <c r="GX18" s="698">
        <f t="shared" si="128"/>
        <v>35</v>
      </c>
      <c r="GY18" s="695">
        <f t="shared" si="129"/>
        <v>2.6142857142857143</v>
      </c>
      <c r="GZ18" s="696" t="str">
        <f t="shared" si="130"/>
        <v>2.61</v>
      </c>
      <c r="HA18" s="699">
        <f t="shared" si="131"/>
        <v>35</v>
      </c>
      <c r="HB18" s="700">
        <f t="shared" si="132"/>
        <v>6.885714285714287</v>
      </c>
      <c r="HC18" s="701">
        <f t="shared" si="133"/>
        <v>2.6142857142857143</v>
      </c>
      <c r="HD18" s="738" t="str">
        <f t="shared" si="134"/>
        <v>Lên lớp</v>
      </c>
      <c r="HE18" s="812"/>
      <c r="HF18" s="850">
        <v>7.7</v>
      </c>
      <c r="HG18" s="837">
        <v>7</v>
      </c>
      <c r="HH18" s="736"/>
      <c r="HI18" s="827">
        <f t="shared" si="135"/>
        <v>7.3</v>
      </c>
      <c r="HJ18" s="839">
        <f t="shared" si="136"/>
        <v>7.3</v>
      </c>
      <c r="HK18" s="840" t="str">
        <f t="shared" si="137"/>
        <v>7.3</v>
      </c>
      <c r="HL18" s="841" t="str">
        <f t="shared" si="138"/>
        <v>B</v>
      </c>
      <c r="HM18" s="842">
        <f t="shared" si="139"/>
        <v>3</v>
      </c>
      <c r="HN18" s="842" t="str">
        <f t="shared" si="140"/>
        <v>3.0</v>
      </c>
      <c r="HO18" s="846">
        <v>2</v>
      </c>
      <c r="HP18" s="844">
        <v>2</v>
      </c>
      <c r="HQ18" s="829">
        <v>6.7</v>
      </c>
      <c r="HR18" s="837">
        <v>5</v>
      </c>
      <c r="HS18" s="736"/>
      <c r="HT18" s="827">
        <f t="shared" si="141"/>
        <v>5.7</v>
      </c>
      <c r="HU18" s="839">
        <f t="shared" si="142"/>
        <v>5.7</v>
      </c>
      <c r="HV18" s="840" t="str">
        <f t="shared" si="143"/>
        <v>5.7</v>
      </c>
      <c r="HW18" s="841" t="str">
        <f t="shared" si="144"/>
        <v>C</v>
      </c>
      <c r="HX18" s="842">
        <f t="shared" si="145"/>
        <v>2</v>
      </c>
      <c r="HY18" s="842" t="str">
        <f t="shared" si="146"/>
        <v>2.0</v>
      </c>
      <c r="HZ18" s="846">
        <v>3</v>
      </c>
      <c r="IA18" s="844">
        <v>3</v>
      </c>
      <c r="IB18" s="819">
        <v>7.7</v>
      </c>
      <c r="IC18" s="822">
        <v>7</v>
      </c>
      <c r="ID18" s="736"/>
      <c r="IE18" s="28">
        <f t="shared" si="147"/>
        <v>7.3</v>
      </c>
      <c r="IF18" s="29">
        <f t="shared" si="148"/>
        <v>7.3</v>
      </c>
      <c r="IG18" s="325" t="str">
        <f t="shared" si="149"/>
        <v>7.3</v>
      </c>
      <c r="IH18" s="30" t="str">
        <f t="shared" si="150"/>
        <v>B</v>
      </c>
      <c r="II18" s="31">
        <f t="shared" si="151"/>
        <v>3</v>
      </c>
      <c r="IJ18" s="31" t="str">
        <f t="shared" si="152"/>
        <v>3.0</v>
      </c>
      <c r="IK18" s="42">
        <v>2</v>
      </c>
      <c r="IL18" s="43">
        <v>2</v>
      </c>
      <c r="IM18" s="819">
        <v>6</v>
      </c>
      <c r="IN18" s="822">
        <v>6</v>
      </c>
      <c r="IO18" s="736"/>
      <c r="IP18" s="28">
        <f t="shared" si="153"/>
        <v>6</v>
      </c>
      <c r="IQ18" s="29">
        <f t="shared" si="154"/>
        <v>6</v>
      </c>
      <c r="IR18" s="325" t="str">
        <f t="shared" si="155"/>
        <v>6.0</v>
      </c>
      <c r="IS18" s="30" t="str">
        <f t="shared" si="156"/>
        <v>C</v>
      </c>
      <c r="IT18" s="31">
        <f t="shared" si="157"/>
        <v>2</v>
      </c>
      <c r="IU18" s="31" t="str">
        <f t="shared" si="158"/>
        <v>2.0</v>
      </c>
      <c r="IV18" s="42">
        <v>3</v>
      </c>
      <c r="IW18" s="43">
        <v>3</v>
      </c>
      <c r="IX18" s="1032">
        <v>7.2</v>
      </c>
      <c r="IY18" s="1068">
        <v>7</v>
      </c>
      <c r="IZ18" s="736"/>
      <c r="JA18" s="827">
        <f t="shared" si="159"/>
        <v>7.1</v>
      </c>
      <c r="JB18" s="839">
        <f t="shared" si="160"/>
        <v>7.1</v>
      </c>
      <c r="JC18" s="840" t="str">
        <f t="shared" si="161"/>
        <v>7.1</v>
      </c>
      <c r="JD18" s="841" t="str">
        <f t="shared" si="162"/>
        <v>B</v>
      </c>
      <c r="JE18" s="842">
        <f t="shared" si="163"/>
        <v>3</v>
      </c>
      <c r="JF18" s="842" t="str">
        <f t="shared" si="164"/>
        <v>3.0</v>
      </c>
      <c r="JG18" s="846">
        <v>5</v>
      </c>
      <c r="JH18" s="844">
        <v>5</v>
      </c>
      <c r="JI18" s="742">
        <f t="shared" si="165"/>
        <v>15</v>
      </c>
      <c r="JJ18" s="734">
        <f t="shared" si="166"/>
        <v>2.6</v>
      </c>
      <c r="JK18" s="735" t="str">
        <f t="shared" si="167"/>
        <v>2.60</v>
      </c>
    </row>
    <row r="19" spans="1:271" ht="18.75" x14ac:dyDescent="0.3">
      <c r="A19" s="5">
        <v>20</v>
      </c>
      <c r="B19" s="306" t="s">
        <v>531</v>
      </c>
      <c r="C19" s="299" t="s">
        <v>510</v>
      </c>
      <c r="D19" s="300" t="s">
        <v>547</v>
      </c>
      <c r="E19" s="301" t="s">
        <v>177</v>
      </c>
      <c r="F19" s="244"/>
      <c r="G19" s="275" t="s">
        <v>439</v>
      </c>
      <c r="H19" s="276" t="s">
        <v>23</v>
      </c>
      <c r="I19" s="276" t="s">
        <v>179</v>
      </c>
      <c r="J19" s="146">
        <v>6.4</v>
      </c>
      <c r="K19" s="1" t="str">
        <f t="shared" si="168"/>
        <v>C</v>
      </c>
      <c r="L19" s="2">
        <f t="shared" si="169"/>
        <v>2</v>
      </c>
      <c r="M19" s="170" t="str">
        <f t="shared" si="170"/>
        <v>2.0</v>
      </c>
      <c r="N19" s="665">
        <v>7.3</v>
      </c>
      <c r="O19" s="1" t="str">
        <f t="shared" si="171"/>
        <v>B</v>
      </c>
      <c r="P19" s="2">
        <f t="shared" si="172"/>
        <v>3</v>
      </c>
      <c r="Q19" s="172" t="str">
        <f t="shared" si="173"/>
        <v>3.0</v>
      </c>
      <c r="R19" s="48">
        <v>8.8000000000000007</v>
      </c>
      <c r="S19" s="70">
        <v>9</v>
      </c>
      <c r="T19" s="68"/>
      <c r="U19" s="28">
        <f t="shared" si="58"/>
        <v>8.9</v>
      </c>
      <c r="V19" s="29">
        <f t="shared" si="59"/>
        <v>8.9</v>
      </c>
      <c r="W19" s="325" t="str">
        <f t="shared" si="60"/>
        <v>8.9</v>
      </c>
      <c r="X19" s="30" t="str">
        <f t="shared" si="61"/>
        <v>A</v>
      </c>
      <c r="Y19" s="31">
        <f t="shared" si="6"/>
        <v>4</v>
      </c>
      <c r="Z19" s="31" t="str">
        <f t="shared" si="62"/>
        <v>4.0</v>
      </c>
      <c r="AA19" s="42">
        <v>4</v>
      </c>
      <c r="AB19" s="43">
        <v>4</v>
      </c>
      <c r="AC19" s="180">
        <v>7.7</v>
      </c>
      <c r="AD19" s="55">
        <v>8</v>
      </c>
      <c r="AE19" s="65"/>
      <c r="AF19" s="28">
        <f t="shared" si="63"/>
        <v>7.9</v>
      </c>
      <c r="AG19" s="29">
        <f t="shared" si="64"/>
        <v>7.9</v>
      </c>
      <c r="AH19" s="325" t="str">
        <f t="shared" si="8"/>
        <v>7.9</v>
      </c>
      <c r="AI19" s="30" t="str">
        <f t="shared" si="9"/>
        <v>B</v>
      </c>
      <c r="AJ19" s="31">
        <f t="shared" si="10"/>
        <v>3</v>
      </c>
      <c r="AK19" s="31" t="str">
        <f t="shared" si="11"/>
        <v>3.0</v>
      </c>
      <c r="AL19" s="42">
        <v>2</v>
      </c>
      <c r="AM19" s="43">
        <v>2</v>
      </c>
      <c r="AN19" s="181">
        <v>7.3</v>
      </c>
      <c r="AO19" s="45">
        <v>10</v>
      </c>
      <c r="AP19" s="45"/>
      <c r="AQ19" s="28">
        <f t="shared" si="65"/>
        <v>8.9</v>
      </c>
      <c r="AR19" s="29">
        <f t="shared" si="66"/>
        <v>8.9</v>
      </c>
      <c r="AS19" s="325" t="str">
        <f t="shared" si="67"/>
        <v>8.9</v>
      </c>
      <c r="AT19" s="30" t="str">
        <f t="shared" si="68"/>
        <v>A</v>
      </c>
      <c r="AU19" s="31">
        <f t="shared" si="69"/>
        <v>4</v>
      </c>
      <c r="AV19" s="31" t="str">
        <f t="shared" si="70"/>
        <v>4.0</v>
      </c>
      <c r="AW19" s="42">
        <v>1</v>
      </c>
      <c r="AX19" s="43">
        <v>1</v>
      </c>
      <c r="AY19" s="186">
        <v>8</v>
      </c>
      <c r="AZ19" s="70">
        <v>10</v>
      </c>
      <c r="BA19" s="68"/>
      <c r="BB19" s="28">
        <f t="shared" si="71"/>
        <v>9.1999999999999993</v>
      </c>
      <c r="BC19" s="29">
        <f t="shared" si="72"/>
        <v>9.1999999999999993</v>
      </c>
      <c r="BD19" s="325" t="str">
        <f t="shared" si="73"/>
        <v>9.2</v>
      </c>
      <c r="BE19" s="30" t="str">
        <f t="shared" si="17"/>
        <v>A</v>
      </c>
      <c r="BF19" s="31">
        <f t="shared" si="18"/>
        <v>4</v>
      </c>
      <c r="BG19" s="31" t="str">
        <f t="shared" si="19"/>
        <v>4.0</v>
      </c>
      <c r="BH19" s="42">
        <v>2</v>
      </c>
      <c r="BI19" s="43">
        <v>2</v>
      </c>
      <c r="BJ19" s="309">
        <v>8.6999999999999993</v>
      </c>
      <c r="BK19" s="109">
        <v>6</v>
      </c>
      <c r="BL19" s="414"/>
      <c r="BM19" s="225">
        <f t="shared" si="74"/>
        <v>7.1</v>
      </c>
      <c r="BN19" s="226">
        <f t="shared" si="20"/>
        <v>7.1</v>
      </c>
      <c r="BO19" s="342" t="str">
        <f t="shared" si="75"/>
        <v>7.1</v>
      </c>
      <c r="BP19" s="227" t="str">
        <f t="shared" si="21"/>
        <v>B</v>
      </c>
      <c r="BQ19" s="226">
        <f t="shared" si="22"/>
        <v>3</v>
      </c>
      <c r="BR19" s="226" t="str">
        <f t="shared" si="23"/>
        <v>3.0</v>
      </c>
      <c r="BS19" s="157">
        <v>2</v>
      </c>
      <c r="BT19" s="43">
        <v>2</v>
      </c>
      <c r="BU19" s="219">
        <v>9.1999999999999993</v>
      </c>
      <c r="BV19" s="68">
        <v>8</v>
      </c>
      <c r="BW19" s="157"/>
      <c r="BX19" s="225">
        <f t="shared" si="76"/>
        <v>8.5</v>
      </c>
      <c r="BY19" s="226">
        <f t="shared" si="77"/>
        <v>8.5</v>
      </c>
      <c r="BZ19" s="342" t="str">
        <f t="shared" si="78"/>
        <v>8.5</v>
      </c>
      <c r="CA19" s="227" t="str">
        <f t="shared" si="24"/>
        <v>A</v>
      </c>
      <c r="CB19" s="226">
        <f t="shared" si="25"/>
        <v>4</v>
      </c>
      <c r="CC19" s="226" t="str">
        <f t="shared" si="26"/>
        <v>4.0</v>
      </c>
      <c r="CD19" s="157">
        <v>3</v>
      </c>
      <c r="CE19" s="43">
        <v>3</v>
      </c>
      <c r="CF19" s="309">
        <v>9</v>
      </c>
      <c r="CG19" s="109">
        <v>9</v>
      </c>
      <c r="CH19" s="157"/>
      <c r="CI19" s="28">
        <f t="shared" si="79"/>
        <v>9</v>
      </c>
      <c r="CJ19" s="29">
        <f t="shared" si="80"/>
        <v>9</v>
      </c>
      <c r="CK19" s="325" t="str">
        <f t="shared" si="81"/>
        <v>9.0</v>
      </c>
      <c r="CL19" s="30" t="str">
        <f t="shared" si="27"/>
        <v>A</v>
      </c>
      <c r="CM19" s="31">
        <f t="shared" si="28"/>
        <v>4</v>
      </c>
      <c r="CN19" s="31" t="str">
        <f t="shared" si="29"/>
        <v>4.0</v>
      </c>
      <c r="CO19" s="42">
        <v>2</v>
      </c>
      <c r="CP19" s="43">
        <v>2</v>
      </c>
      <c r="CQ19" s="84">
        <f t="shared" si="82"/>
        <v>16</v>
      </c>
      <c r="CR19" s="87">
        <f t="shared" si="83"/>
        <v>3.75</v>
      </c>
      <c r="CS19" s="88" t="str">
        <f t="shared" si="84"/>
        <v>3.75</v>
      </c>
      <c r="CT19" s="64" t="str">
        <f t="shared" si="85"/>
        <v>Lên lớp</v>
      </c>
      <c r="CU19" s="128">
        <f t="shared" si="86"/>
        <v>16</v>
      </c>
      <c r="CV19" s="129">
        <f t="shared" si="87"/>
        <v>3.75</v>
      </c>
      <c r="CW19" s="64" t="str">
        <f t="shared" si="88"/>
        <v>Lên lớp</v>
      </c>
      <c r="CX19" s="504"/>
      <c r="CY19" s="214">
        <v>7.4</v>
      </c>
      <c r="CZ19" s="73">
        <v>9</v>
      </c>
      <c r="DA19" s="73"/>
      <c r="DB19" s="28">
        <f t="shared" si="89"/>
        <v>8.4</v>
      </c>
      <c r="DC19" s="29">
        <f t="shared" si="90"/>
        <v>8.4</v>
      </c>
      <c r="DD19" s="325" t="str">
        <f t="shared" si="91"/>
        <v>8.4</v>
      </c>
      <c r="DE19" s="30" t="str">
        <f t="shared" si="30"/>
        <v>B+</v>
      </c>
      <c r="DF19" s="31">
        <f t="shared" si="31"/>
        <v>3.5</v>
      </c>
      <c r="DG19" s="31" t="str">
        <f t="shared" si="32"/>
        <v>3.5</v>
      </c>
      <c r="DH19" s="42">
        <v>2</v>
      </c>
      <c r="DI19" s="43">
        <v>2</v>
      </c>
      <c r="DJ19" s="48">
        <v>8</v>
      </c>
      <c r="DK19" s="70">
        <v>8</v>
      </c>
      <c r="DL19" s="70"/>
      <c r="DM19" s="28">
        <f t="shared" si="92"/>
        <v>8</v>
      </c>
      <c r="DN19" s="29">
        <f t="shared" si="33"/>
        <v>8</v>
      </c>
      <c r="DO19" s="325" t="str">
        <f t="shared" si="93"/>
        <v>8.0</v>
      </c>
      <c r="DP19" s="30" t="str">
        <f t="shared" si="34"/>
        <v>B+</v>
      </c>
      <c r="DQ19" s="31">
        <f t="shared" si="35"/>
        <v>3.5</v>
      </c>
      <c r="DR19" s="31" t="str">
        <f t="shared" si="36"/>
        <v>3.5</v>
      </c>
      <c r="DS19" s="42">
        <v>2</v>
      </c>
      <c r="DT19" s="43">
        <v>2</v>
      </c>
      <c r="DU19" s="214">
        <v>10</v>
      </c>
      <c r="DV19" s="73">
        <v>8</v>
      </c>
      <c r="DW19" s="73"/>
      <c r="DX19" s="28">
        <f t="shared" si="94"/>
        <v>8.8000000000000007</v>
      </c>
      <c r="DY19" s="29">
        <f t="shared" si="95"/>
        <v>8.8000000000000007</v>
      </c>
      <c r="DZ19" s="325" t="str">
        <f t="shared" si="96"/>
        <v>8.8</v>
      </c>
      <c r="EA19" s="30" t="str">
        <f t="shared" si="97"/>
        <v>A</v>
      </c>
      <c r="EB19" s="31">
        <f t="shared" si="98"/>
        <v>4</v>
      </c>
      <c r="EC19" s="31" t="str">
        <f t="shared" si="99"/>
        <v>4.0</v>
      </c>
      <c r="ED19" s="42">
        <v>2</v>
      </c>
      <c r="EE19" s="43">
        <v>2</v>
      </c>
      <c r="EF19" s="48">
        <v>8.4</v>
      </c>
      <c r="EG19" s="70">
        <v>9</v>
      </c>
      <c r="EH19" s="70"/>
      <c r="EI19" s="28">
        <f t="shared" si="100"/>
        <v>8.8000000000000007</v>
      </c>
      <c r="EJ19" s="29">
        <f t="shared" si="101"/>
        <v>8.8000000000000007</v>
      </c>
      <c r="EK19" s="325" t="str">
        <f t="shared" si="102"/>
        <v>8.8</v>
      </c>
      <c r="EL19" s="30" t="str">
        <f t="shared" si="103"/>
        <v>A</v>
      </c>
      <c r="EM19" s="31">
        <f t="shared" si="104"/>
        <v>4</v>
      </c>
      <c r="EN19" s="31" t="str">
        <f t="shared" si="105"/>
        <v>4.0</v>
      </c>
      <c r="EO19" s="42">
        <v>2</v>
      </c>
      <c r="EP19" s="43">
        <v>2</v>
      </c>
      <c r="EQ19" s="48">
        <v>8.3000000000000007</v>
      </c>
      <c r="ER19" s="70">
        <v>8</v>
      </c>
      <c r="ES19" s="70"/>
      <c r="ET19" s="28">
        <f t="shared" si="106"/>
        <v>8.1</v>
      </c>
      <c r="EU19" s="29">
        <f t="shared" si="107"/>
        <v>8.1</v>
      </c>
      <c r="EV19" s="325" t="str">
        <f t="shared" si="108"/>
        <v>8.1</v>
      </c>
      <c r="EW19" s="30" t="str">
        <f t="shared" si="37"/>
        <v>B+</v>
      </c>
      <c r="EX19" s="31">
        <f t="shared" si="38"/>
        <v>3.5</v>
      </c>
      <c r="EY19" s="31" t="str">
        <f t="shared" si="39"/>
        <v>3.5</v>
      </c>
      <c r="EZ19" s="42">
        <v>2</v>
      </c>
      <c r="FA19" s="43">
        <v>2</v>
      </c>
      <c r="FB19" s="48">
        <v>8</v>
      </c>
      <c r="FC19" s="70">
        <v>8</v>
      </c>
      <c r="FD19" s="70"/>
      <c r="FE19" s="28">
        <f t="shared" si="109"/>
        <v>8</v>
      </c>
      <c r="FF19" s="29">
        <f t="shared" si="110"/>
        <v>8</v>
      </c>
      <c r="FG19" s="325" t="str">
        <f t="shared" si="111"/>
        <v>8.0</v>
      </c>
      <c r="FH19" s="30" t="str">
        <f t="shared" si="40"/>
        <v>B+</v>
      </c>
      <c r="FI19" s="31">
        <f t="shared" si="41"/>
        <v>3.5</v>
      </c>
      <c r="FJ19" s="31" t="str">
        <f t="shared" si="42"/>
        <v>3.5</v>
      </c>
      <c r="FK19" s="42">
        <v>2</v>
      </c>
      <c r="FL19" s="43">
        <v>2</v>
      </c>
      <c r="FM19" s="48">
        <v>8</v>
      </c>
      <c r="FN19" s="55">
        <v>9</v>
      </c>
      <c r="FO19" s="55"/>
      <c r="FP19" s="28">
        <f t="shared" si="112"/>
        <v>8.6</v>
      </c>
      <c r="FQ19" s="29">
        <f t="shared" si="113"/>
        <v>8.6</v>
      </c>
      <c r="FR19" s="325" t="str">
        <f t="shared" si="114"/>
        <v>8.6</v>
      </c>
      <c r="FS19" s="30" t="str">
        <f t="shared" si="43"/>
        <v>A</v>
      </c>
      <c r="FT19" s="31">
        <f t="shared" si="44"/>
        <v>4</v>
      </c>
      <c r="FU19" s="31" t="str">
        <f t="shared" si="45"/>
        <v>4.0</v>
      </c>
      <c r="FV19" s="42">
        <v>2</v>
      </c>
      <c r="FW19" s="43">
        <v>2</v>
      </c>
      <c r="FX19" s="48">
        <v>9.3000000000000007</v>
      </c>
      <c r="FY19" s="70">
        <v>9</v>
      </c>
      <c r="FZ19" s="70"/>
      <c r="GA19" s="28">
        <f t="shared" si="115"/>
        <v>9.1</v>
      </c>
      <c r="GB19" s="29">
        <f t="shared" si="116"/>
        <v>9.1</v>
      </c>
      <c r="GC19" s="325" t="str">
        <f t="shared" si="117"/>
        <v>9.1</v>
      </c>
      <c r="GD19" s="30" t="str">
        <f t="shared" si="46"/>
        <v>A</v>
      </c>
      <c r="GE19" s="31">
        <f t="shared" si="47"/>
        <v>4</v>
      </c>
      <c r="GF19" s="31" t="str">
        <f t="shared" si="48"/>
        <v>4.0</v>
      </c>
      <c r="GG19" s="42">
        <v>3</v>
      </c>
      <c r="GH19" s="43">
        <v>3</v>
      </c>
      <c r="GI19" s="48">
        <v>8.1999999999999993</v>
      </c>
      <c r="GJ19" s="70">
        <v>8</v>
      </c>
      <c r="GK19" s="70"/>
      <c r="GL19" s="28">
        <f t="shared" si="118"/>
        <v>8.1</v>
      </c>
      <c r="GM19" s="29">
        <f t="shared" si="119"/>
        <v>8.1</v>
      </c>
      <c r="GN19" s="325" t="str">
        <f t="shared" si="120"/>
        <v>8.1</v>
      </c>
      <c r="GO19" s="30" t="str">
        <f t="shared" si="121"/>
        <v>B+</v>
      </c>
      <c r="GP19" s="31">
        <f t="shared" si="122"/>
        <v>3.5</v>
      </c>
      <c r="GQ19" s="31" t="str">
        <f t="shared" si="123"/>
        <v>3.5</v>
      </c>
      <c r="GR19" s="42">
        <v>2</v>
      </c>
      <c r="GS19" s="43">
        <v>2</v>
      </c>
      <c r="GT19" s="694">
        <f t="shared" si="124"/>
        <v>19</v>
      </c>
      <c r="GU19" s="695">
        <f t="shared" si="125"/>
        <v>3.736842105263158</v>
      </c>
      <c r="GV19" s="696" t="str">
        <f t="shared" si="126"/>
        <v>3.74</v>
      </c>
      <c r="GW19" s="697" t="str">
        <f t="shared" si="127"/>
        <v>Lên lớp</v>
      </c>
      <c r="GX19" s="698">
        <f t="shared" si="128"/>
        <v>35</v>
      </c>
      <c r="GY19" s="695">
        <f t="shared" si="129"/>
        <v>3.7428571428571429</v>
      </c>
      <c r="GZ19" s="696" t="str">
        <f t="shared" si="130"/>
        <v>3.74</v>
      </c>
      <c r="HA19" s="699">
        <f t="shared" si="131"/>
        <v>35</v>
      </c>
      <c r="HB19" s="700">
        <f t="shared" si="132"/>
        <v>8.4942857142857147</v>
      </c>
      <c r="HC19" s="701">
        <f t="shared" si="133"/>
        <v>3.7428571428571429</v>
      </c>
      <c r="HD19" s="738" t="str">
        <f t="shared" si="134"/>
        <v>Lên lớp</v>
      </c>
      <c r="HE19" s="812"/>
      <c r="HF19" s="850">
        <v>9</v>
      </c>
      <c r="HG19" s="837">
        <v>9</v>
      </c>
      <c r="HH19" s="736"/>
      <c r="HI19" s="827">
        <f t="shared" si="135"/>
        <v>9</v>
      </c>
      <c r="HJ19" s="839">
        <f t="shared" si="136"/>
        <v>9</v>
      </c>
      <c r="HK19" s="840" t="str">
        <f t="shared" si="137"/>
        <v>9.0</v>
      </c>
      <c r="HL19" s="841" t="str">
        <f t="shared" si="138"/>
        <v>A</v>
      </c>
      <c r="HM19" s="842">
        <f t="shared" si="139"/>
        <v>4</v>
      </c>
      <c r="HN19" s="842" t="str">
        <f t="shared" si="140"/>
        <v>4.0</v>
      </c>
      <c r="HO19" s="846">
        <v>2</v>
      </c>
      <c r="HP19" s="844">
        <v>2</v>
      </c>
      <c r="HQ19" s="829">
        <v>8.4</v>
      </c>
      <c r="HR19" s="837">
        <v>9</v>
      </c>
      <c r="HS19" s="736"/>
      <c r="HT19" s="827">
        <f t="shared" si="141"/>
        <v>8.8000000000000007</v>
      </c>
      <c r="HU19" s="839">
        <f t="shared" si="142"/>
        <v>8.8000000000000007</v>
      </c>
      <c r="HV19" s="840" t="str">
        <f t="shared" si="143"/>
        <v>8.8</v>
      </c>
      <c r="HW19" s="841" t="str">
        <f t="shared" si="144"/>
        <v>A</v>
      </c>
      <c r="HX19" s="842">
        <f t="shared" si="145"/>
        <v>4</v>
      </c>
      <c r="HY19" s="842" t="str">
        <f t="shared" si="146"/>
        <v>4.0</v>
      </c>
      <c r="HZ19" s="846">
        <v>3</v>
      </c>
      <c r="IA19" s="844">
        <v>3</v>
      </c>
      <c r="IB19" s="819">
        <v>9</v>
      </c>
      <c r="IC19" s="822">
        <v>9</v>
      </c>
      <c r="ID19" s="736"/>
      <c r="IE19" s="28">
        <f t="shared" si="147"/>
        <v>9</v>
      </c>
      <c r="IF19" s="29">
        <f t="shared" si="148"/>
        <v>9</v>
      </c>
      <c r="IG19" s="325" t="str">
        <f t="shared" si="149"/>
        <v>9.0</v>
      </c>
      <c r="IH19" s="30" t="str">
        <f t="shared" si="150"/>
        <v>A</v>
      </c>
      <c r="II19" s="31">
        <f t="shared" si="151"/>
        <v>4</v>
      </c>
      <c r="IJ19" s="31" t="str">
        <f t="shared" si="152"/>
        <v>4.0</v>
      </c>
      <c r="IK19" s="42">
        <v>2</v>
      </c>
      <c r="IL19" s="43">
        <v>2</v>
      </c>
      <c r="IM19" s="819">
        <v>8.8000000000000007</v>
      </c>
      <c r="IN19" s="822">
        <v>9</v>
      </c>
      <c r="IO19" s="736"/>
      <c r="IP19" s="28">
        <f t="shared" si="153"/>
        <v>8.9</v>
      </c>
      <c r="IQ19" s="29">
        <f t="shared" si="154"/>
        <v>8.9</v>
      </c>
      <c r="IR19" s="325" t="str">
        <f t="shared" si="155"/>
        <v>8.9</v>
      </c>
      <c r="IS19" s="30" t="str">
        <f t="shared" si="156"/>
        <v>A</v>
      </c>
      <c r="IT19" s="31">
        <f t="shared" si="157"/>
        <v>4</v>
      </c>
      <c r="IU19" s="31" t="str">
        <f t="shared" si="158"/>
        <v>4.0</v>
      </c>
      <c r="IV19" s="42">
        <v>3</v>
      </c>
      <c r="IW19" s="43">
        <v>3</v>
      </c>
      <c r="IX19" s="1032">
        <v>9</v>
      </c>
      <c r="IY19" s="1068">
        <v>9</v>
      </c>
      <c r="IZ19" s="736"/>
      <c r="JA19" s="827">
        <f t="shared" si="159"/>
        <v>9</v>
      </c>
      <c r="JB19" s="839">
        <f t="shared" si="160"/>
        <v>9</v>
      </c>
      <c r="JC19" s="840" t="str">
        <f t="shared" si="161"/>
        <v>9.0</v>
      </c>
      <c r="JD19" s="841" t="str">
        <f t="shared" si="162"/>
        <v>A</v>
      </c>
      <c r="JE19" s="842">
        <f t="shared" si="163"/>
        <v>4</v>
      </c>
      <c r="JF19" s="842" t="str">
        <f t="shared" si="164"/>
        <v>4.0</v>
      </c>
      <c r="JG19" s="846">
        <v>5</v>
      </c>
      <c r="JH19" s="844">
        <v>5</v>
      </c>
      <c r="JI19" s="742">
        <f t="shared" si="165"/>
        <v>15</v>
      </c>
      <c r="JJ19" s="734">
        <f t="shared" si="166"/>
        <v>4</v>
      </c>
      <c r="JK19" s="735" t="str">
        <f t="shared" si="167"/>
        <v>4.00</v>
      </c>
    </row>
    <row r="20" spans="1:271" ht="18.75" x14ac:dyDescent="0.3">
      <c r="A20" s="5">
        <v>21</v>
      </c>
      <c r="B20" s="306" t="s">
        <v>531</v>
      </c>
      <c r="C20" s="299" t="s">
        <v>511</v>
      </c>
      <c r="D20" s="300" t="s">
        <v>135</v>
      </c>
      <c r="E20" s="301" t="s">
        <v>177</v>
      </c>
      <c r="F20" s="244"/>
      <c r="G20" s="275" t="s">
        <v>439</v>
      </c>
      <c r="H20" s="276" t="s">
        <v>23</v>
      </c>
      <c r="I20" s="276" t="s">
        <v>179</v>
      </c>
      <c r="J20" s="486">
        <v>7.8</v>
      </c>
      <c r="K20" s="1" t="str">
        <f t="shared" si="168"/>
        <v>B</v>
      </c>
      <c r="L20" s="2">
        <f t="shared" si="169"/>
        <v>3</v>
      </c>
      <c r="M20" s="170" t="str">
        <f t="shared" si="170"/>
        <v>3.0</v>
      </c>
      <c r="N20" s="178">
        <v>8</v>
      </c>
      <c r="O20" s="1" t="str">
        <f t="shared" si="171"/>
        <v>B+</v>
      </c>
      <c r="P20" s="2">
        <f t="shared" si="172"/>
        <v>3.5</v>
      </c>
      <c r="Q20" s="172" t="str">
        <f t="shared" si="173"/>
        <v>3.5</v>
      </c>
      <c r="R20" s="48">
        <v>8.3000000000000007</v>
      </c>
      <c r="S20" s="55">
        <v>8</v>
      </c>
      <c r="T20" s="37"/>
      <c r="U20" s="28">
        <f t="shared" si="58"/>
        <v>8.1</v>
      </c>
      <c r="V20" s="29">
        <f t="shared" si="59"/>
        <v>8.1</v>
      </c>
      <c r="W20" s="325" t="str">
        <f t="shared" si="60"/>
        <v>8.1</v>
      </c>
      <c r="X20" s="30" t="str">
        <f t="shared" si="61"/>
        <v>B+</v>
      </c>
      <c r="Y20" s="31">
        <f t="shared" si="6"/>
        <v>3.5</v>
      </c>
      <c r="Z20" s="31" t="str">
        <f t="shared" si="62"/>
        <v>3.5</v>
      </c>
      <c r="AA20" s="42">
        <v>4</v>
      </c>
      <c r="AB20" s="43">
        <v>4</v>
      </c>
      <c r="AC20" s="159">
        <v>8.3000000000000007</v>
      </c>
      <c r="AD20" s="55">
        <v>7</v>
      </c>
      <c r="AE20" s="37"/>
      <c r="AF20" s="28">
        <f t="shared" si="63"/>
        <v>7.5</v>
      </c>
      <c r="AG20" s="29">
        <f t="shared" si="64"/>
        <v>7.5</v>
      </c>
      <c r="AH20" s="325" t="str">
        <f t="shared" si="8"/>
        <v>7.5</v>
      </c>
      <c r="AI20" s="30" t="str">
        <f t="shared" si="9"/>
        <v>B</v>
      </c>
      <c r="AJ20" s="31">
        <f t="shared" si="10"/>
        <v>3</v>
      </c>
      <c r="AK20" s="31" t="str">
        <f t="shared" si="11"/>
        <v>3.0</v>
      </c>
      <c r="AL20" s="42">
        <v>2</v>
      </c>
      <c r="AM20" s="43">
        <v>2</v>
      </c>
      <c r="AN20" s="178">
        <v>7.3</v>
      </c>
      <c r="AO20" s="45">
        <v>9</v>
      </c>
      <c r="AP20" s="45"/>
      <c r="AQ20" s="28">
        <f t="shared" si="65"/>
        <v>8.3000000000000007</v>
      </c>
      <c r="AR20" s="29">
        <f t="shared" si="66"/>
        <v>8.3000000000000007</v>
      </c>
      <c r="AS20" s="325" t="str">
        <f t="shared" si="67"/>
        <v>8.3</v>
      </c>
      <c r="AT20" s="30" t="str">
        <f t="shared" si="68"/>
        <v>B+</v>
      </c>
      <c r="AU20" s="31">
        <f t="shared" si="69"/>
        <v>3.5</v>
      </c>
      <c r="AV20" s="31" t="str">
        <f t="shared" si="70"/>
        <v>3.5</v>
      </c>
      <c r="AW20" s="42">
        <v>1</v>
      </c>
      <c r="AX20" s="43">
        <v>1</v>
      </c>
      <c r="AY20" s="186">
        <v>8</v>
      </c>
      <c r="AZ20" s="55">
        <v>9</v>
      </c>
      <c r="BA20" s="37"/>
      <c r="BB20" s="28">
        <f t="shared" si="71"/>
        <v>8.6</v>
      </c>
      <c r="BC20" s="29">
        <f t="shared" si="72"/>
        <v>8.6</v>
      </c>
      <c r="BD20" s="325" t="str">
        <f t="shared" si="73"/>
        <v>8.6</v>
      </c>
      <c r="BE20" s="30" t="str">
        <f t="shared" si="17"/>
        <v>A</v>
      </c>
      <c r="BF20" s="31">
        <f t="shared" si="18"/>
        <v>4</v>
      </c>
      <c r="BG20" s="31" t="str">
        <f t="shared" si="19"/>
        <v>4.0</v>
      </c>
      <c r="BH20" s="42">
        <v>2</v>
      </c>
      <c r="BI20" s="43">
        <v>2</v>
      </c>
      <c r="BJ20" s="309">
        <v>8.6999999999999993</v>
      </c>
      <c r="BK20" s="109">
        <v>8</v>
      </c>
      <c r="BL20" s="414"/>
      <c r="BM20" s="225">
        <f t="shared" si="74"/>
        <v>8.3000000000000007</v>
      </c>
      <c r="BN20" s="226">
        <f t="shared" si="20"/>
        <v>8.3000000000000007</v>
      </c>
      <c r="BO20" s="342" t="str">
        <f t="shared" si="75"/>
        <v>8.3</v>
      </c>
      <c r="BP20" s="227" t="str">
        <f t="shared" si="21"/>
        <v>B+</v>
      </c>
      <c r="BQ20" s="226">
        <f t="shared" si="22"/>
        <v>3.5</v>
      </c>
      <c r="BR20" s="226" t="str">
        <f t="shared" si="23"/>
        <v>3.5</v>
      </c>
      <c r="BS20" s="157">
        <v>2</v>
      </c>
      <c r="BT20" s="43">
        <v>2</v>
      </c>
      <c r="BU20" s="219">
        <v>8</v>
      </c>
      <c r="BV20" s="68">
        <v>8</v>
      </c>
      <c r="BW20" s="157"/>
      <c r="BX20" s="225">
        <f t="shared" si="76"/>
        <v>8</v>
      </c>
      <c r="BY20" s="226">
        <f t="shared" si="77"/>
        <v>8</v>
      </c>
      <c r="BZ20" s="342" t="str">
        <f t="shared" si="78"/>
        <v>8.0</v>
      </c>
      <c r="CA20" s="227" t="str">
        <f t="shared" si="24"/>
        <v>B+</v>
      </c>
      <c r="CB20" s="226">
        <f t="shared" si="25"/>
        <v>3.5</v>
      </c>
      <c r="CC20" s="226" t="str">
        <f t="shared" si="26"/>
        <v>3.5</v>
      </c>
      <c r="CD20" s="157">
        <v>3</v>
      </c>
      <c r="CE20" s="43">
        <v>3</v>
      </c>
      <c r="CF20" s="309">
        <v>7.7</v>
      </c>
      <c r="CG20" s="109">
        <v>9</v>
      </c>
      <c r="CH20" s="157"/>
      <c r="CI20" s="28">
        <f t="shared" si="79"/>
        <v>8.5</v>
      </c>
      <c r="CJ20" s="29">
        <f t="shared" si="80"/>
        <v>8.5</v>
      </c>
      <c r="CK20" s="325" t="str">
        <f t="shared" si="81"/>
        <v>8.5</v>
      </c>
      <c r="CL20" s="30" t="str">
        <f t="shared" si="27"/>
        <v>A</v>
      </c>
      <c r="CM20" s="31">
        <f t="shared" si="28"/>
        <v>4</v>
      </c>
      <c r="CN20" s="31" t="str">
        <f t="shared" si="29"/>
        <v>4.0</v>
      </c>
      <c r="CO20" s="42">
        <v>2</v>
      </c>
      <c r="CP20" s="43">
        <v>2</v>
      </c>
      <c r="CQ20" s="84">
        <f t="shared" si="82"/>
        <v>16</v>
      </c>
      <c r="CR20" s="87">
        <f t="shared" si="83"/>
        <v>3.5625</v>
      </c>
      <c r="CS20" s="88" t="str">
        <f t="shared" si="84"/>
        <v>3.56</v>
      </c>
      <c r="CT20" s="64" t="str">
        <f t="shared" si="85"/>
        <v>Lên lớp</v>
      </c>
      <c r="CU20" s="128">
        <f t="shared" si="86"/>
        <v>16</v>
      </c>
      <c r="CV20" s="129">
        <f t="shared" si="87"/>
        <v>3.5625</v>
      </c>
      <c r="CW20" s="64" t="str">
        <f t="shared" si="88"/>
        <v>Lên lớp</v>
      </c>
      <c r="CX20" s="504"/>
      <c r="CY20" s="214">
        <v>7.4</v>
      </c>
      <c r="CZ20" s="73">
        <v>9</v>
      </c>
      <c r="DA20" s="73"/>
      <c r="DB20" s="28">
        <f t="shared" si="89"/>
        <v>8.4</v>
      </c>
      <c r="DC20" s="29">
        <f t="shared" si="90"/>
        <v>8.4</v>
      </c>
      <c r="DD20" s="325" t="str">
        <f t="shared" si="91"/>
        <v>8.4</v>
      </c>
      <c r="DE20" s="30" t="str">
        <f t="shared" si="30"/>
        <v>B+</v>
      </c>
      <c r="DF20" s="31">
        <f t="shared" si="31"/>
        <v>3.5</v>
      </c>
      <c r="DG20" s="31" t="str">
        <f t="shared" si="32"/>
        <v>3.5</v>
      </c>
      <c r="DH20" s="42">
        <v>2</v>
      </c>
      <c r="DI20" s="43">
        <v>2</v>
      </c>
      <c r="DJ20" s="48">
        <v>6.3</v>
      </c>
      <c r="DK20" s="70">
        <v>7</v>
      </c>
      <c r="DL20" s="70"/>
      <c r="DM20" s="28">
        <f t="shared" si="92"/>
        <v>6.7</v>
      </c>
      <c r="DN20" s="29">
        <f t="shared" si="33"/>
        <v>6.7</v>
      </c>
      <c r="DO20" s="325" t="str">
        <f t="shared" si="93"/>
        <v>6.7</v>
      </c>
      <c r="DP20" s="30" t="str">
        <f t="shared" si="34"/>
        <v>C+</v>
      </c>
      <c r="DQ20" s="31">
        <f t="shared" si="35"/>
        <v>2.5</v>
      </c>
      <c r="DR20" s="31" t="str">
        <f t="shared" si="36"/>
        <v>2.5</v>
      </c>
      <c r="DS20" s="42">
        <v>2</v>
      </c>
      <c r="DT20" s="43">
        <v>2</v>
      </c>
      <c r="DU20" s="214">
        <v>9.3000000000000007</v>
      </c>
      <c r="DV20" s="73">
        <v>8</v>
      </c>
      <c r="DW20" s="73"/>
      <c r="DX20" s="28">
        <f t="shared" si="94"/>
        <v>8.5</v>
      </c>
      <c r="DY20" s="29">
        <f t="shared" si="95"/>
        <v>8.5</v>
      </c>
      <c r="DZ20" s="325" t="str">
        <f t="shared" si="96"/>
        <v>8.5</v>
      </c>
      <c r="EA20" s="30" t="str">
        <f t="shared" si="97"/>
        <v>A</v>
      </c>
      <c r="EB20" s="31">
        <f t="shared" si="98"/>
        <v>4</v>
      </c>
      <c r="EC20" s="31" t="str">
        <f t="shared" si="99"/>
        <v>4.0</v>
      </c>
      <c r="ED20" s="42">
        <v>2</v>
      </c>
      <c r="EE20" s="43">
        <v>2</v>
      </c>
      <c r="EF20" s="48">
        <v>6.6</v>
      </c>
      <c r="EG20" s="70">
        <v>7</v>
      </c>
      <c r="EH20" s="70"/>
      <c r="EI20" s="28">
        <f t="shared" si="100"/>
        <v>6.8</v>
      </c>
      <c r="EJ20" s="29">
        <f t="shared" si="101"/>
        <v>6.8</v>
      </c>
      <c r="EK20" s="325" t="str">
        <f t="shared" si="102"/>
        <v>6.8</v>
      </c>
      <c r="EL20" s="30" t="str">
        <f t="shared" si="103"/>
        <v>C+</v>
      </c>
      <c r="EM20" s="31">
        <f t="shared" si="104"/>
        <v>2.5</v>
      </c>
      <c r="EN20" s="31" t="str">
        <f t="shared" si="105"/>
        <v>2.5</v>
      </c>
      <c r="EO20" s="42">
        <v>2</v>
      </c>
      <c r="EP20" s="43">
        <v>2</v>
      </c>
      <c r="EQ20" s="48">
        <v>8</v>
      </c>
      <c r="ER20" s="70">
        <v>8</v>
      </c>
      <c r="ES20" s="70"/>
      <c r="ET20" s="28">
        <f t="shared" si="106"/>
        <v>8</v>
      </c>
      <c r="EU20" s="29">
        <f t="shared" si="107"/>
        <v>8</v>
      </c>
      <c r="EV20" s="325" t="str">
        <f t="shared" si="108"/>
        <v>8.0</v>
      </c>
      <c r="EW20" s="30" t="str">
        <f t="shared" si="37"/>
        <v>B+</v>
      </c>
      <c r="EX20" s="31">
        <f t="shared" si="38"/>
        <v>3.5</v>
      </c>
      <c r="EY20" s="31" t="str">
        <f t="shared" si="39"/>
        <v>3.5</v>
      </c>
      <c r="EZ20" s="42">
        <v>2</v>
      </c>
      <c r="FA20" s="43">
        <v>2</v>
      </c>
      <c r="FB20" s="48">
        <v>7</v>
      </c>
      <c r="FC20" s="70">
        <v>7</v>
      </c>
      <c r="FD20" s="70"/>
      <c r="FE20" s="28">
        <f t="shared" si="109"/>
        <v>7</v>
      </c>
      <c r="FF20" s="29">
        <f t="shared" si="110"/>
        <v>7</v>
      </c>
      <c r="FG20" s="325" t="str">
        <f t="shared" si="111"/>
        <v>7.0</v>
      </c>
      <c r="FH20" s="30" t="str">
        <f t="shared" si="40"/>
        <v>B</v>
      </c>
      <c r="FI20" s="31">
        <f t="shared" si="41"/>
        <v>3</v>
      </c>
      <c r="FJ20" s="31" t="str">
        <f t="shared" si="42"/>
        <v>3.0</v>
      </c>
      <c r="FK20" s="42">
        <v>2</v>
      </c>
      <c r="FL20" s="43">
        <v>2</v>
      </c>
      <c r="FM20" s="48">
        <v>7</v>
      </c>
      <c r="FN20" s="55">
        <v>7</v>
      </c>
      <c r="FO20" s="55"/>
      <c r="FP20" s="28">
        <f t="shared" si="112"/>
        <v>7</v>
      </c>
      <c r="FQ20" s="29">
        <f t="shared" si="113"/>
        <v>7</v>
      </c>
      <c r="FR20" s="325" t="str">
        <f t="shared" si="114"/>
        <v>7.0</v>
      </c>
      <c r="FS20" s="30" t="str">
        <f t="shared" si="43"/>
        <v>B</v>
      </c>
      <c r="FT20" s="31">
        <f t="shared" si="44"/>
        <v>3</v>
      </c>
      <c r="FU20" s="31" t="str">
        <f t="shared" si="45"/>
        <v>3.0</v>
      </c>
      <c r="FV20" s="42">
        <v>2</v>
      </c>
      <c r="FW20" s="43">
        <v>2</v>
      </c>
      <c r="FX20" s="48">
        <v>8.8000000000000007</v>
      </c>
      <c r="FY20" s="70">
        <v>7</v>
      </c>
      <c r="FZ20" s="70"/>
      <c r="GA20" s="28">
        <f t="shared" si="115"/>
        <v>7.7</v>
      </c>
      <c r="GB20" s="29">
        <f t="shared" si="116"/>
        <v>7.7</v>
      </c>
      <c r="GC20" s="325" t="str">
        <f t="shared" si="117"/>
        <v>7.7</v>
      </c>
      <c r="GD20" s="30" t="str">
        <f t="shared" si="46"/>
        <v>B</v>
      </c>
      <c r="GE20" s="31">
        <f t="shared" si="47"/>
        <v>3</v>
      </c>
      <c r="GF20" s="31" t="str">
        <f t="shared" si="48"/>
        <v>3.0</v>
      </c>
      <c r="GG20" s="42">
        <v>3</v>
      </c>
      <c r="GH20" s="43">
        <v>3</v>
      </c>
      <c r="GI20" s="48">
        <v>6.6</v>
      </c>
      <c r="GJ20" s="70">
        <v>7</v>
      </c>
      <c r="GK20" s="70"/>
      <c r="GL20" s="28">
        <f t="shared" si="118"/>
        <v>6.8</v>
      </c>
      <c r="GM20" s="29">
        <f t="shared" si="119"/>
        <v>6.8</v>
      </c>
      <c r="GN20" s="325" t="str">
        <f t="shared" si="120"/>
        <v>6.8</v>
      </c>
      <c r="GO20" s="30" t="str">
        <f t="shared" si="121"/>
        <v>C+</v>
      </c>
      <c r="GP20" s="31">
        <f t="shared" si="122"/>
        <v>2.5</v>
      </c>
      <c r="GQ20" s="31" t="str">
        <f t="shared" si="123"/>
        <v>2.5</v>
      </c>
      <c r="GR20" s="42">
        <v>2</v>
      </c>
      <c r="GS20" s="43">
        <v>2</v>
      </c>
      <c r="GT20" s="694">
        <f t="shared" si="124"/>
        <v>19</v>
      </c>
      <c r="GU20" s="695">
        <f t="shared" si="125"/>
        <v>3.0526315789473686</v>
      </c>
      <c r="GV20" s="696" t="str">
        <f t="shared" si="126"/>
        <v>3.05</v>
      </c>
      <c r="GW20" s="697" t="str">
        <f t="shared" si="127"/>
        <v>Lên lớp</v>
      </c>
      <c r="GX20" s="698">
        <f t="shared" si="128"/>
        <v>35</v>
      </c>
      <c r="GY20" s="695">
        <f t="shared" si="129"/>
        <v>3.2857142857142856</v>
      </c>
      <c r="GZ20" s="696" t="str">
        <f t="shared" si="130"/>
        <v>3.29</v>
      </c>
      <c r="HA20" s="699">
        <f t="shared" si="131"/>
        <v>35</v>
      </c>
      <c r="HB20" s="700">
        <f t="shared" si="132"/>
        <v>7.7714285714285714</v>
      </c>
      <c r="HC20" s="701">
        <f t="shared" si="133"/>
        <v>3.2857142857142856</v>
      </c>
      <c r="HD20" s="738" t="str">
        <f t="shared" si="134"/>
        <v>Lên lớp</v>
      </c>
      <c r="HE20" s="812"/>
      <c r="HF20" s="850">
        <v>7</v>
      </c>
      <c r="HG20" s="837">
        <v>7</v>
      </c>
      <c r="HH20" s="736"/>
      <c r="HI20" s="827">
        <f t="shared" si="135"/>
        <v>7</v>
      </c>
      <c r="HJ20" s="839">
        <f t="shared" si="136"/>
        <v>7</v>
      </c>
      <c r="HK20" s="840" t="str">
        <f t="shared" si="137"/>
        <v>7.0</v>
      </c>
      <c r="HL20" s="841" t="str">
        <f t="shared" si="138"/>
        <v>B</v>
      </c>
      <c r="HM20" s="842">
        <f t="shared" si="139"/>
        <v>3</v>
      </c>
      <c r="HN20" s="842" t="str">
        <f t="shared" si="140"/>
        <v>3.0</v>
      </c>
      <c r="HO20" s="846">
        <v>2</v>
      </c>
      <c r="HP20" s="844">
        <v>2</v>
      </c>
      <c r="HQ20" s="829">
        <v>8</v>
      </c>
      <c r="HR20" s="837">
        <v>8</v>
      </c>
      <c r="HS20" s="736"/>
      <c r="HT20" s="827">
        <f t="shared" si="141"/>
        <v>8</v>
      </c>
      <c r="HU20" s="839">
        <f t="shared" si="142"/>
        <v>8</v>
      </c>
      <c r="HV20" s="840" t="str">
        <f t="shared" si="143"/>
        <v>8.0</v>
      </c>
      <c r="HW20" s="841" t="str">
        <f t="shared" si="144"/>
        <v>B+</v>
      </c>
      <c r="HX20" s="842">
        <f t="shared" si="145"/>
        <v>3.5</v>
      </c>
      <c r="HY20" s="842" t="str">
        <f t="shared" si="146"/>
        <v>3.5</v>
      </c>
      <c r="HZ20" s="846">
        <v>3</v>
      </c>
      <c r="IA20" s="844">
        <v>3</v>
      </c>
      <c r="IB20" s="819">
        <v>7</v>
      </c>
      <c r="IC20" s="822">
        <v>7</v>
      </c>
      <c r="ID20" s="736"/>
      <c r="IE20" s="28">
        <f t="shared" si="147"/>
        <v>7</v>
      </c>
      <c r="IF20" s="29">
        <f t="shared" si="148"/>
        <v>7</v>
      </c>
      <c r="IG20" s="325" t="str">
        <f t="shared" si="149"/>
        <v>7.0</v>
      </c>
      <c r="IH20" s="30" t="str">
        <f t="shared" si="150"/>
        <v>B</v>
      </c>
      <c r="II20" s="31">
        <f t="shared" si="151"/>
        <v>3</v>
      </c>
      <c r="IJ20" s="31" t="str">
        <f t="shared" si="152"/>
        <v>3.0</v>
      </c>
      <c r="IK20" s="42">
        <v>2</v>
      </c>
      <c r="IL20" s="43">
        <v>2</v>
      </c>
      <c r="IM20" s="819">
        <v>8.4</v>
      </c>
      <c r="IN20" s="822">
        <v>9</v>
      </c>
      <c r="IO20" s="736"/>
      <c r="IP20" s="28">
        <f t="shared" si="153"/>
        <v>8.8000000000000007</v>
      </c>
      <c r="IQ20" s="29">
        <f t="shared" si="154"/>
        <v>8.8000000000000007</v>
      </c>
      <c r="IR20" s="325" t="str">
        <f t="shared" si="155"/>
        <v>8.8</v>
      </c>
      <c r="IS20" s="30" t="str">
        <f t="shared" si="156"/>
        <v>A</v>
      </c>
      <c r="IT20" s="31">
        <f t="shared" si="157"/>
        <v>4</v>
      </c>
      <c r="IU20" s="31" t="str">
        <f t="shared" si="158"/>
        <v>4.0</v>
      </c>
      <c r="IV20" s="42">
        <v>3</v>
      </c>
      <c r="IW20" s="43">
        <v>3</v>
      </c>
      <c r="IX20" s="1032">
        <v>8.4</v>
      </c>
      <c r="IY20" s="1068">
        <v>8</v>
      </c>
      <c r="IZ20" s="736"/>
      <c r="JA20" s="827">
        <f t="shared" si="159"/>
        <v>8.1999999999999993</v>
      </c>
      <c r="JB20" s="839">
        <f t="shared" si="160"/>
        <v>8.1999999999999993</v>
      </c>
      <c r="JC20" s="840" t="str">
        <f t="shared" si="161"/>
        <v>8.2</v>
      </c>
      <c r="JD20" s="841" t="str">
        <f t="shared" si="162"/>
        <v>B+</v>
      </c>
      <c r="JE20" s="842">
        <f t="shared" si="163"/>
        <v>3.5</v>
      </c>
      <c r="JF20" s="842" t="str">
        <f t="shared" si="164"/>
        <v>3.5</v>
      </c>
      <c r="JG20" s="846">
        <v>5</v>
      </c>
      <c r="JH20" s="844">
        <v>5</v>
      </c>
      <c r="JI20" s="742">
        <f t="shared" si="165"/>
        <v>15</v>
      </c>
      <c r="JJ20" s="734">
        <f t="shared" si="166"/>
        <v>3.4666666666666668</v>
      </c>
      <c r="JK20" s="735" t="str">
        <f t="shared" si="167"/>
        <v>3.47</v>
      </c>
    </row>
    <row r="21" spans="1:271" ht="18.75" x14ac:dyDescent="0.3">
      <c r="A21" s="5">
        <v>22</v>
      </c>
      <c r="B21" s="306" t="s">
        <v>531</v>
      </c>
      <c r="C21" s="299" t="s">
        <v>512</v>
      </c>
      <c r="D21" s="300" t="s">
        <v>472</v>
      </c>
      <c r="E21" s="301" t="s">
        <v>50</v>
      </c>
      <c r="F21" s="244"/>
      <c r="G21" s="275" t="s">
        <v>579</v>
      </c>
      <c r="H21" s="276" t="s">
        <v>23</v>
      </c>
      <c r="I21" s="276" t="s">
        <v>179</v>
      </c>
      <c r="J21" s="146">
        <v>6.2</v>
      </c>
      <c r="K21" s="1" t="str">
        <f t="shared" si="168"/>
        <v>C</v>
      </c>
      <c r="L21" s="2">
        <f t="shared" si="169"/>
        <v>2</v>
      </c>
      <c r="M21" s="170" t="str">
        <f t="shared" si="170"/>
        <v>2.0</v>
      </c>
      <c r="N21" s="665">
        <v>7</v>
      </c>
      <c r="O21" s="1" t="str">
        <f t="shared" si="171"/>
        <v>B</v>
      </c>
      <c r="P21" s="2">
        <f t="shared" si="172"/>
        <v>3</v>
      </c>
      <c r="Q21" s="172" t="str">
        <f t="shared" si="173"/>
        <v>3.0</v>
      </c>
      <c r="R21" s="146">
        <v>6</v>
      </c>
      <c r="S21" s="217">
        <v>7</v>
      </c>
      <c r="T21" s="109"/>
      <c r="U21" s="28">
        <f t="shared" si="58"/>
        <v>6.6</v>
      </c>
      <c r="V21" s="29">
        <f t="shared" si="59"/>
        <v>6.6</v>
      </c>
      <c r="W21" s="325" t="str">
        <f t="shared" si="60"/>
        <v>6.6</v>
      </c>
      <c r="X21" s="30" t="str">
        <f t="shared" si="61"/>
        <v>C+</v>
      </c>
      <c r="Y21" s="31">
        <f t="shared" si="6"/>
        <v>2.5</v>
      </c>
      <c r="Z21" s="31" t="str">
        <f t="shared" si="62"/>
        <v>2.5</v>
      </c>
      <c r="AA21" s="42">
        <v>4</v>
      </c>
      <c r="AB21" s="43">
        <v>4</v>
      </c>
      <c r="AC21" s="197">
        <v>6</v>
      </c>
      <c r="AD21" s="41">
        <v>6</v>
      </c>
      <c r="AE21" s="10"/>
      <c r="AF21" s="28">
        <f t="shared" si="63"/>
        <v>6</v>
      </c>
      <c r="AG21" s="29">
        <f t="shared" si="64"/>
        <v>6</v>
      </c>
      <c r="AH21" s="325" t="str">
        <f t="shared" si="8"/>
        <v>6.0</v>
      </c>
      <c r="AI21" s="30" t="str">
        <f t="shared" si="9"/>
        <v>C</v>
      </c>
      <c r="AJ21" s="31">
        <f t="shared" si="10"/>
        <v>2</v>
      </c>
      <c r="AK21" s="31" t="str">
        <f t="shared" si="11"/>
        <v>2.0</v>
      </c>
      <c r="AL21" s="42">
        <v>2</v>
      </c>
      <c r="AM21" s="43">
        <v>2</v>
      </c>
      <c r="AN21" s="197">
        <v>7</v>
      </c>
      <c r="AO21" s="308">
        <v>5</v>
      </c>
      <c r="AP21" s="147"/>
      <c r="AQ21" s="28">
        <f t="shared" si="65"/>
        <v>5.8</v>
      </c>
      <c r="AR21" s="29">
        <f t="shared" si="66"/>
        <v>5.8</v>
      </c>
      <c r="AS21" s="325" t="str">
        <f t="shared" si="67"/>
        <v>5.8</v>
      </c>
      <c r="AT21" s="30" t="str">
        <f t="shared" si="68"/>
        <v>C</v>
      </c>
      <c r="AU21" s="31">
        <f t="shared" si="69"/>
        <v>2</v>
      </c>
      <c r="AV21" s="31" t="str">
        <f t="shared" si="70"/>
        <v>2.0</v>
      </c>
      <c r="AW21" s="42">
        <v>1</v>
      </c>
      <c r="AX21" s="43">
        <v>1</v>
      </c>
      <c r="AY21" s="199">
        <v>7.7</v>
      </c>
      <c r="AZ21" s="164">
        <v>9</v>
      </c>
      <c r="BA21" s="46"/>
      <c r="BB21" s="28">
        <f t="shared" si="71"/>
        <v>8.5</v>
      </c>
      <c r="BC21" s="29">
        <f t="shared" si="72"/>
        <v>8.5</v>
      </c>
      <c r="BD21" s="325" t="str">
        <f t="shared" si="73"/>
        <v>8.5</v>
      </c>
      <c r="BE21" s="30" t="str">
        <f t="shared" si="17"/>
        <v>A</v>
      </c>
      <c r="BF21" s="31">
        <f t="shared" si="18"/>
        <v>4</v>
      </c>
      <c r="BG21" s="31" t="str">
        <f t="shared" si="19"/>
        <v>4.0</v>
      </c>
      <c r="BH21" s="42">
        <v>2</v>
      </c>
      <c r="BI21" s="43">
        <v>2</v>
      </c>
      <c r="BJ21" s="309">
        <v>5.3</v>
      </c>
      <c r="BK21" s="109">
        <v>7</v>
      </c>
      <c r="BL21" s="414"/>
      <c r="BM21" s="225">
        <f t="shared" si="74"/>
        <v>6.3</v>
      </c>
      <c r="BN21" s="226">
        <f t="shared" si="20"/>
        <v>6.3</v>
      </c>
      <c r="BO21" s="342" t="str">
        <f t="shared" si="75"/>
        <v>6.3</v>
      </c>
      <c r="BP21" s="227" t="str">
        <f t="shared" si="21"/>
        <v>C</v>
      </c>
      <c r="BQ21" s="226">
        <f t="shared" si="22"/>
        <v>2</v>
      </c>
      <c r="BR21" s="226" t="str">
        <f t="shared" si="23"/>
        <v>2.0</v>
      </c>
      <c r="BS21" s="157">
        <v>2</v>
      </c>
      <c r="BT21" s="43">
        <v>2</v>
      </c>
      <c r="BU21" s="219">
        <v>6.8</v>
      </c>
      <c r="BV21" s="68">
        <v>7</v>
      </c>
      <c r="BW21" s="157"/>
      <c r="BX21" s="225">
        <f t="shared" si="76"/>
        <v>6.9</v>
      </c>
      <c r="BY21" s="226">
        <f t="shared" si="77"/>
        <v>6.9</v>
      </c>
      <c r="BZ21" s="342" t="str">
        <f t="shared" si="78"/>
        <v>6.9</v>
      </c>
      <c r="CA21" s="227" t="str">
        <f t="shared" si="24"/>
        <v>C+</v>
      </c>
      <c r="CB21" s="226">
        <f t="shared" si="25"/>
        <v>2.5</v>
      </c>
      <c r="CC21" s="226" t="str">
        <f t="shared" si="26"/>
        <v>2.5</v>
      </c>
      <c r="CD21" s="157">
        <v>3</v>
      </c>
      <c r="CE21" s="43">
        <v>3</v>
      </c>
      <c r="CF21" s="309">
        <v>8</v>
      </c>
      <c r="CG21" s="109">
        <v>2</v>
      </c>
      <c r="CH21" s="157"/>
      <c r="CI21" s="28">
        <f t="shared" si="79"/>
        <v>4.4000000000000004</v>
      </c>
      <c r="CJ21" s="29">
        <f t="shared" si="80"/>
        <v>4.4000000000000004</v>
      </c>
      <c r="CK21" s="325" t="str">
        <f t="shared" si="81"/>
        <v>4.4</v>
      </c>
      <c r="CL21" s="30" t="str">
        <f t="shared" si="27"/>
        <v>D</v>
      </c>
      <c r="CM21" s="31">
        <f t="shared" si="28"/>
        <v>1</v>
      </c>
      <c r="CN21" s="31" t="str">
        <f t="shared" si="29"/>
        <v>1.0</v>
      </c>
      <c r="CO21" s="42">
        <v>2</v>
      </c>
      <c r="CP21" s="43">
        <v>2</v>
      </c>
      <c r="CQ21" s="84">
        <f t="shared" si="82"/>
        <v>16</v>
      </c>
      <c r="CR21" s="87">
        <f t="shared" si="83"/>
        <v>2.34375</v>
      </c>
      <c r="CS21" s="88" t="str">
        <f t="shared" si="84"/>
        <v>2.34</v>
      </c>
      <c r="CT21" s="64" t="str">
        <f t="shared" si="85"/>
        <v>Lên lớp</v>
      </c>
      <c r="CU21" s="128">
        <f t="shared" si="86"/>
        <v>16</v>
      </c>
      <c r="CV21" s="129">
        <f t="shared" si="87"/>
        <v>2.34375</v>
      </c>
      <c r="CW21" s="64" t="str">
        <f t="shared" si="88"/>
        <v>Lên lớp</v>
      </c>
      <c r="CX21" s="513"/>
      <c r="CY21" s="214">
        <v>6.6</v>
      </c>
      <c r="CZ21" s="73">
        <v>6</v>
      </c>
      <c r="DA21" s="73"/>
      <c r="DB21" s="28">
        <f t="shared" si="89"/>
        <v>6.2</v>
      </c>
      <c r="DC21" s="29">
        <f t="shared" si="90"/>
        <v>6.2</v>
      </c>
      <c r="DD21" s="325" t="str">
        <f t="shared" si="91"/>
        <v>6.2</v>
      </c>
      <c r="DE21" s="30" t="str">
        <f t="shared" si="30"/>
        <v>C</v>
      </c>
      <c r="DF21" s="31">
        <f t="shared" si="31"/>
        <v>2</v>
      </c>
      <c r="DG21" s="31" t="str">
        <f t="shared" si="32"/>
        <v>2.0</v>
      </c>
      <c r="DH21" s="42">
        <v>2</v>
      </c>
      <c r="DI21" s="43">
        <v>2</v>
      </c>
      <c r="DJ21" s="48">
        <v>5.7</v>
      </c>
      <c r="DK21" s="70">
        <v>8</v>
      </c>
      <c r="DL21" s="70"/>
      <c r="DM21" s="28">
        <f t="shared" si="92"/>
        <v>7.1</v>
      </c>
      <c r="DN21" s="29">
        <f t="shared" si="33"/>
        <v>7.1</v>
      </c>
      <c r="DO21" s="325" t="str">
        <f t="shared" si="93"/>
        <v>7.1</v>
      </c>
      <c r="DP21" s="30" t="str">
        <f t="shared" si="34"/>
        <v>B</v>
      </c>
      <c r="DQ21" s="31">
        <f t="shared" si="35"/>
        <v>3</v>
      </c>
      <c r="DR21" s="31" t="str">
        <f t="shared" si="36"/>
        <v>3.0</v>
      </c>
      <c r="DS21" s="42">
        <v>2</v>
      </c>
      <c r="DT21" s="43">
        <v>2</v>
      </c>
      <c r="DU21" s="214">
        <v>5</v>
      </c>
      <c r="DV21" s="73">
        <v>8</v>
      </c>
      <c r="DW21" s="73"/>
      <c r="DX21" s="28">
        <f t="shared" si="94"/>
        <v>6.8</v>
      </c>
      <c r="DY21" s="29">
        <f t="shared" si="95"/>
        <v>6.8</v>
      </c>
      <c r="DZ21" s="325" t="str">
        <f t="shared" si="96"/>
        <v>6.8</v>
      </c>
      <c r="EA21" s="30" t="str">
        <f t="shared" si="97"/>
        <v>C+</v>
      </c>
      <c r="EB21" s="31">
        <f t="shared" si="98"/>
        <v>2.5</v>
      </c>
      <c r="EC21" s="31" t="str">
        <f t="shared" si="99"/>
        <v>2.5</v>
      </c>
      <c r="ED21" s="42">
        <v>2</v>
      </c>
      <c r="EE21" s="43">
        <v>2</v>
      </c>
      <c r="EF21" s="788">
        <v>6.2</v>
      </c>
      <c r="EG21" s="787">
        <v>7</v>
      </c>
      <c r="EH21" s="787"/>
      <c r="EI21" s="707">
        <f t="shared" si="100"/>
        <v>6.7</v>
      </c>
      <c r="EJ21" s="708">
        <f t="shared" si="101"/>
        <v>6.7</v>
      </c>
      <c r="EK21" s="709" t="str">
        <f t="shared" si="102"/>
        <v>6.7</v>
      </c>
      <c r="EL21" s="30" t="str">
        <f t="shared" si="103"/>
        <v>C+</v>
      </c>
      <c r="EM21" s="31">
        <f t="shared" si="104"/>
        <v>2.5</v>
      </c>
      <c r="EN21" s="31" t="str">
        <f t="shared" si="105"/>
        <v>2.5</v>
      </c>
      <c r="EO21" s="42">
        <v>2</v>
      </c>
      <c r="EP21" s="43">
        <v>2</v>
      </c>
      <c r="EQ21" s="48">
        <v>6</v>
      </c>
      <c r="ER21" s="70">
        <v>8</v>
      </c>
      <c r="ES21" s="70"/>
      <c r="ET21" s="28">
        <f t="shared" si="106"/>
        <v>7.2</v>
      </c>
      <c r="EU21" s="29">
        <f t="shared" si="107"/>
        <v>7.2</v>
      </c>
      <c r="EV21" s="325" t="str">
        <f t="shared" si="108"/>
        <v>7.2</v>
      </c>
      <c r="EW21" s="30" t="str">
        <f t="shared" si="37"/>
        <v>B</v>
      </c>
      <c r="EX21" s="31">
        <f t="shared" si="38"/>
        <v>3</v>
      </c>
      <c r="EY21" s="31" t="str">
        <f t="shared" si="39"/>
        <v>3.0</v>
      </c>
      <c r="EZ21" s="42">
        <v>2</v>
      </c>
      <c r="FA21" s="43">
        <v>2</v>
      </c>
      <c r="FB21" s="48">
        <v>7</v>
      </c>
      <c r="FC21" s="70">
        <v>7</v>
      </c>
      <c r="FD21" s="70"/>
      <c r="FE21" s="28">
        <f t="shared" si="109"/>
        <v>7</v>
      </c>
      <c r="FF21" s="29">
        <f t="shared" si="110"/>
        <v>7</v>
      </c>
      <c r="FG21" s="325" t="str">
        <f t="shared" si="111"/>
        <v>7.0</v>
      </c>
      <c r="FH21" s="30" t="str">
        <f t="shared" si="40"/>
        <v>B</v>
      </c>
      <c r="FI21" s="31">
        <f t="shared" si="41"/>
        <v>3</v>
      </c>
      <c r="FJ21" s="31" t="str">
        <f t="shared" si="42"/>
        <v>3.0</v>
      </c>
      <c r="FK21" s="42">
        <v>2</v>
      </c>
      <c r="FL21" s="43">
        <v>2</v>
      </c>
      <c r="FM21" s="48">
        <v>6.7</v>
      </c>
      <c r="FN21" s="55">
        <v>6</v>
      </c>
      <c r="FO21" s="55"/>
      <c r="FP21" s="28">
        <f t="shared" si="112"/>
        <v>6.3</v>
      </c>
      <c r="FQ21" s="29">
        <f t="shared" si="113"/>
        <v>6.3</v>
      </c>
      <c r="FR21" s="325" t="str">
        <f t="shared" si="114"/>
        <v>6.3</v>
      </c>
      <c r="FS21" s="30" t="str">
        <f t="shared" si="43"/>
        <v>C</v>
      </c>
      <c r="FT21" s="31">
        <f t="shared" si="44"/>
        <v>2</v>
      </c>
      <c r="FU21" s="31" t="str">
        <f t="shared" si="45"/>
        <v>2.0</v>
      </c>
      <c r="FV21" s="42">
        <v>2</v>
      </c>
      <c r="FW21" s="43">
        <v>2</v>
      </c>
      <c r="FX21" s="48">
        <v>6</v>
      </c>
      <c r="FY21" s="70">
        <v>5</v>
      </c>
      <c r="FZ21" s="70"/>
      <c r="GA21" s="28">
        <f t="shared" si="115"/>
        <v>5.4</v>
      </c>
      <c r="GB21" s="29">
        <f t="shared" si="116"/>
        <v>5.4</v>
      </c>
      <c r="GC21" s="325" t="str">
        <f t="shared" si="117"/>
        <v>5.4</v>
      </c>
      <c r="GD21" s="30" t="str">
        <f t="shared" si="46"/>
        <v>D+</v>
      </c>
      <c r="GE21" s="31">
        <f t="shared" si="47"/>
        <v>1.5</v>
      </c>
      <c r="GF21" s="31" t="str">
        <f t="shared" si="48"/>
        <v>1.5</v>
      </c>
      <c r="GG21" s="42">
        <v>3</v>
      </c>
      <c r="GH21" s="43">
        <v>3</v>
      </c>
      <c r="GI21" s="48">
        <v>6.6</v>
      </c>
      <c r="GJ21" s="70">
        <v>7</v>
      </c>
      <c r="GK21" s="70"/>
      <c r="GL21" s="28">
        <f t="shared" si="118"/>
        <v>6.8</v>
      </c>
      <c r="GM21" s="29">
        <f t="shared" si="119"/>
        <v>6.8</v>
      </c>
      <c r="GN21" s="325" t="str">
        <f t="shared" si="120"/>
        <v>6.8</v>
      </c>
      <c r="GO21" s="30" t="str">
        <f t="shared" si="121"/>
        <v>C+</v>
      </c>
      <c r="GP21" s="31">
        <f t="shared" si="122"/>
        <v>2.5</v>
      </c>
      <c r="GQ21" s="31" t="str">
        <f t="shared" si="123"/>
        <v>2.5</v>
      </c>
      <c r="GR21" s="42">
        <v>2</v>
      </c>
      <c r="GS21" s="43">
        <v>2</v>
      </c>
      <c r="GT21" s="694">
        <f t="shared" si="124"/>
        <v>19</v>
      </c>
      <c r="GU21" s="695">
        <f t="shared" si="125"/>
        <v>2.3947368421052633</v>
      </c>
      <c r="GV21" s="696" t="str">
        <f t="shared" si="126"/>
        <v>2.39</v>
      </c>
      <c r="GW21" s="697" t="str">
        <f t="shared" si="127"/>
        <v>Lên lớp</v>
      </c>
      <c r="GX21" s="698">
        <f t="shared" si="128"/>
        <v>35</v>
      </c>
      <c r="GY21" s="695">
        <f t="shared" si="129"/>
        <v>2.3714285714285714</v>
      </c>
      <c r="GZ21" s="696" t="str">
        <f t="shared" si="130"/>
        <v>2.37</v>
      </c>
      <c r="HA21" s="699">
        <f t="shared" si="131"/>
        <v>35</v>
      </c>
      <c r="HB21" s="700">
        <f t="shared" si="132"/>
        <v>6.5057142857142871</v>
      </c>
      <c r="HC21" s="701">
        <f t="shared" si="133"/>
        <v>2.3714285714285714</v>
      </c>
      <c r="HD21" s="738" t="str">
        <f t="shared" si="134"/>
        <v>Lên lớp</v>
      </c>
      <c r="HE21" s="812"/>
      <c r="HF21" s="850">
        <v>6</v>
      </c>
      <c r="HG21" s="837">
        <v>6</v>
      </c>
      <c r="HH21" s="736"/>
      <c r="HI21" s="827">
        <f t="shared" si="135"/>
        <v>6</v>
      </c>
      <c r="HJ21" s="839">
        <f t="shared" si="136"/>
        <v>6</v>
      </c>
      <c r="HK21" s="840" t="str">
        <f t="shared" si="137"/>
        <v>6.0</v>
      </c>
      <c r="HL21" s="841" t="str">
        <f t="shared" si="138"/>
        <v>C</v>
      </c>
      <c r="HM21" s="842">
        <f t="shared" si="139"/>
        <v>2</v>
      </c>
      <c r="HN21" s="842" t="str">
        <f t="shared" si="140"/>
        <v>2.0</v>
      </c>
      <c r="HO21" s="846">
        <v>2</v>
      </c>
      <c r="HP21" s="844">
        <v>2</v>
      </c>
      <c r="HQ21" s="829">
        <v>6.7</v>
      </c>
      <c r="HR21" s="837">
        <v>5</v>
      </c>
      <c r="HS21" s="736"/>
      <c r="HT21" s="827">
        <f t="shared" si="141"/>
        <v>5.7</v>
      </c>
      <c r="HU21" s="839">
        <f t="shared" si="142"/>
        <v>5.7</v>
      </c>
      <c r="HV21" s="840" t="str">
        <f t="shared" si="143"/>
        <v>5.7</v>
      </c>
      <c r="HW21" s="841" t="str">
        <f t="shared" si="144"/>
        <v>C</v>
      </c>
      <c r="HX21" s="842">
        <f t="shared" si="145"/>
        <v>2</v>
      </c>
      <c r="HY21" s="842" t="str">
        <f t="shared" si="146"/>
        <v>2.0</v>
      </c>
      <c r="HZ21" s="846">
        <v>3</v>
      </c>
      <c r="IA21" s="844">
        <v>3</v>
      </c>
      <c r="IB21" s="819">
        <v>6.7</v>
      </c>
      <c r="IC21" s="822">
        <v>6</v>
      </c>
      <c r="ID21" s="736"/>
      <c r="IE21" s="28">
        <f t="shared" si="147"/>
        <v>6.3</v>
      </c>
      <c r="IF21" s="29">
        <f t="shared" si="148"/>
        <v>6.3</v>
      </c>
      <c r="IG21" s="325" t="str">
        <f t="shared" si="149"/>
        <v>6.3</v>
      </c>
      <c r="IH21" s="30" t="str">
        <f t="shared" si="150"/>
        <v>C</v>
      </c>
      <c r="II21" s="31">
        <f t="shared" si="151"/>
        <v>2</v>
      </c>
      <c r="IJ21" s="31" t="str">
        <f t="shared" si="152"/>
        <v>2.0</v>
      </c>
      <c r="IK21" s="42">
        <v>2</v>
      </c>
      <c r="IL21" s="43">
        <v>2</v>
      </c>
      <c r="IM21" s="819">
        <v>6.4</v>
      </c>
      <c r="IN21" s="822">
        <v>3</v>
      </c>
      <c r="IO21" s="736"/>
      <c r="IP21" s="28">
        <f t="shared" si="153"/>
        <v>4.4000000000000004</v>
      </c>
      <c r="IQ21" s="29">
        <f t="shared" si="154"/>
        <v>4.4000000000000004</v>
      </c>
      <c r="IR21" s="325" t="str">
        <f t="shared" si="155"/>
        <v>4.4</v>
      </c>
      <c r="IS21" s="30" t="str">
        <f t="shared" si="156"/>
        <v>D</v>
      </c>
      <c r="IT21" s="31">
        <f t="shared" si="157"/>
        <v>1</v>
      </c>
      <c r="IU21" s="31" t="str">
        <f t="shared" si="158"/>
        <v>1.0</v>
      </c>
      <c r="IV21" s="42">
        <v>3</v>
      </c>
      <c r="IW21" s="43">
        <v>3</v>
      </c>
      <c r="IX21" s="1032">
        <v>6.8</v>
      </c>
      <c r="IY21" s="1068">
        <v>7</v>
      </c>
      <c r="IZ21" s="736"/>
      <c r="JA21" s="827">
        <f t="shared" si="159"/>
        <v>6.9</v>
      </c>
      <c r="JB21" s="839">
        <f t="shared" si="160"/>
        <v>6.9</v>
      </c>
      <c r="JC21" s="840" t="str">
        <f t="shared" si="161"/>
        <v>6.9</v>
      </c>
      <c r="JD21" s="841" t="str">
        <f t="shared" si="162"/>
        <v>C+</v>
      </c>
      <c r="JE21" s="842">
        <f t="shared" si="163"/>
        <v>2.5</v>
      </c>
      <c r="JF21" s="842" t="str">
        <f t="shared" si="164"/>
        <v>2.5</v>
      </c>
      <c r="JG21" s="846">
        <v>5</v>
      </c>
      <c r="JH21" s="844">
        <v>5</v>
      </c>
      <c r="JI21" s="742">
        <f t="shared" si="165"/>
        <v>15</v>
      </c>
      <c r="JJ21" s="734">
        <f t="shared" si="166"/>
        <v>1.9666666666666666</v>
      </c>
      <c r="JK21" s="735" t="str">
        <f t="shared" si="167"/>
        <v>1.97</v>
      </c>
    </row>
    <row r="22" spans="1:271" ht="18.75" x14ac:dyDescent="0.3">
      <c r="A22" s="5">
        <v>23</v>
      </c>
      <c r="B22" s="306" t="s">
        <v>531</v>
      </c>
      <c r="C22" s="299" t="s">
        <v>513</v>
      </c>
      <c r="D22" s="300" t="s">
        <v>548</v>
      </c>
      <c r="E22" s="301" t="s">
        <v>422</v>
      </c>
      <c r="F22" s="244"/>
      <c r="G22" s="275" t="s">
        <v>580</v>
      </c>
      <c r="H22" s="276" t="s">
        <v>23</v>
      </c>
      <c r="I22" s="276" t="s">
        <v>231</v>
      </c>
      <c r="J22" s="146">
        <v>6.4</v>
      </c>
      <c r="K22" s="1" t="str">
        <f t="shared" si="168"/>
        <v>C</v>
      </c>
      <c r="L22" s="2">
        <f t="shared" si="169"/>
        <v>2</v>
      </c>
      <c r="M22" s="170" t="str">
        <f t="shared" si="170"/>
        <v>2.0</v>
      </c>
      <c r="N22" s="665">
        <v>7.7</v>
      </c>
      <c r="O22" s="1" t="str">
        <f t="shared" si="171"/>
        <v>B</v>
      </c>
      <c r="P22" s="2">
        <f t="shared" si="172"/>
        <v>3</v>
      </c>
      <c r="Q22" s="172" t="str">
        <f t="shared" si="173"/>
        <v>3.0</v>
      </c>
      <c r="R22" s="150">
        <v>8</v>
      </c>
      <c r="S22" s="70">
        <v>8</v>
      </c>
      <c r="T22" s="68"/>
      <c r="U22" s="28">
        <f t="shared" si="58"/>
        <v>8</v>
      </c>
      <c r="V22" s="29">
        <f t="shared" si="59"/>
        <v>8</v>
      </c>
      <c r="W22" s="325" t="str">
        <f t="shared" si="60"/>
        <v>8.0</v>
      </c>
      <c r="X22" s="30" t="str">
        <f t="shared" si="61"/>
        <v>B+</v>
      </c>
      <c r="Y22" s="31">
        <f t="shared" si="6"/>
        <v>3.5</v>
      </c>
      <c r="Z22" s="31" t="str">
        <f t="shared" si="62"/>
        <v>3.5</v>
      </c>
      <c r="AA22" s="42">
        <v>4</v>
      </c>
      <c r="AB22" s="43">
        <v>4</v>
      </c>
      <c r="AC22" s="181">
        <v>7.7</v>
      </c>
      <c r="AD22" s="55">
        <v>9</v>
      </c>
      <c r="AE22" s="65"/>
      <c r="AF22" s="28">
        <f t="shared" si="63"/>
        <v>8.5</v>
      </c>
      <c r="AG22" s="29">
        <f t="shared" si="64"/>
        <v>8.5</v>
      </c>
      <c r="AH22" s="325" t="str">
        <f t="shared" si="8"/>
        <v>8.5</v>
      </c>
      <c r="AI22" s="30" t="str">
        <f t="shared" si="9"/>
        <v>A</v>
      </c>
      <c r="AJ22" s="31">
        <f t="shared" si="10"/>
        <v>4</v>
      </c>
      <c r="AK22" s="31" t="str">
        <f t="shared" si="11"/>
        <v>4.0</v>
      </c>
      <c r="AL22" s="42">
        <v>2</v>
      </c>
      <c r="AM22" s="43">
        <v>2</v>
      </c>
      <c r="AN22" s="181">
        <v>8</v>
      </c>
      <c r="AO22" s="45">
        <v>10</v>
      </c>
      <c r="AP22" s="45"/>
      <c r="AQ22" s="28">
        <f t="shared" si="65"/>
        <v>9.1999999999999993</v>
      </c>
      <c r="AR22" s="29">
        <f t="shared" si="66"/>
        <v>9.1999999999999993</v>
      </c>
      <c r="AS22" s="325" t="str">
        <f t="shared" si="67"/>
        <v>9.2</v>
      </c>
      <c r="AT22" s="30" t="str">
        <f t="shared" si="68"/>
        <v>A</v>
      </c>
      <c r="AU22" s="31">
        <f t="shared" si="69"/>
        <v>4</v>
      </c>
      <c r="AV22" s="31" t="str">
        <f t="shared" si="70"/>
        <v>4.0</v>
      </c>
      <c r="AW22" s="42">
        <v>1</v>
      </c>
      <c r="AX22" s="43">
        <v>1</v>
      </c>
      <c r="AY22" s="200">
        <v>6.7</v>
      </c>
      <c r="AZ22" s="93">
        <v>10</v>
      </c>
      <c r="BA22" s="109"/>
      <c r="BB22" s="28">
        <f t="shared" si="71"/>
        <v>8.6999999999999993</v>
      </c>
      <c r="BC22" s="29">
        <f t="shared" si="72"/>
        <v>8.6999999999999993</v>
      </c>
      <c r="BD22" s="325" t="str">
        <f t="shared" si="73"/>
        <v>8.7</v>
      </c>
      <c r="BE22" s="30" t="str">
        <f t="shared" si="17"/>
        <v>A</v>
      </c>
      <c r="BF22" s="31">
        <f t="shared" si="18"/>
        <v>4</v>
      </c>
      <c r="BG22" s="31" t="str">
        <f t="shared" si="19"/>
        <v>4.0</v>
      </c>
      <c r="BH22" s="42">
        <v>2</v>
      </c>
      <c r="BI22" s="43">
        <v>2</v>
      </c>
      <c r="BJ22" s="309">
        <v>8.6999999999999993</v>
      </c>
      <c r="BK22" s="109">
        <v>9</v>
      </c>
      <c r="BL22" s="414"/>
      <c r="BM22" s="225">
        <f t="shared" si="74"/>
        <v>8.9</v>
      </c>
      <c r="BN22" s="226">
        <f t="shared" si="20"/>
        <v>8.9</v>
      </c>
      <c r="BO22" s="342" t="str">
        <f t="shared" si="75"/>
        <v>8.9</v>
      </c>
      <c r="BP22" s="227" t="str">
        <f t="shared" si="21"/>
        <v>A</v>
      </c>
      <c r="BQ22" s="226">
        <f t="shared" si="22"/>
        <v>4</v>
      </c>
      <c r="BR22" s="226" t="str">
        <f t="shared" si="23"/>
        <v>4.0</v>
      </c>
      <c r="BS22" s="157">
        <v>2</v>
      </c>
      <c r="BT22" s="43">
        <v>2</v>
      </c>
      <c r="BU22" s="219">
        <v>9.4</v>
      </c>
      <c r="BV22" s="68">
        <v>9</v>
      </c>
      <c r="BW22" s="157"/>
      <c r="BX22" s="225">
        <f t="shared" si="76"/>
        <v>9.1999999999999993</v>
      </c>
      <c r="BY22" s="226">
        <f t="shared" si="77"/>
        <v>9.1999999999999993</v>
      </c>
      <c r="BZ22" s="342" t="str">
        <f t="shared" si="78"/>
        <v>9.2</v>
      </c>
      <c r="CA22" s="227" t="str">
        <f t="shared" si="24"/>
        <v>A</v>
      </c>
      <c r="CB22" s="226">
        <f t="shared" si="25"/>
        <v>4</v>
      </c>
      <c r="CC22" s="226" t="str">
        <f t="shared" si="26"/>
        <v>4.0</v>
      </c>
      <c r="CD22" s="157">
        <v>3</v>
      </c>
      <c r="CE22" s="43">
        <v>3</v>
      </c>
      <c r="CF22" s="309">
        <v>9.6999999999999993</v>
      </c>
      <c r="CG22" s="109">
        <v>9</v>
      </c>
      <c r="CH22" s="157"/>
      <c r="CI22" s="28">
        <f t="shared" si="79"/>
        <v>9.3000000000000007</v>
      </c>
      <c r="CJ22" s="29">
        <f t="shared" si="80"/>
        <v>9.3000000000000007</v>
      </c>
      <c r="CK22" s="325" t="str">
        <f t="shared" si="81"/>
        <v>9.3</v>
      </c>
      <c r="CL22" s="30" t="str">
        <f t="shared" si="27"/>
        <v>A</v>
      </c>
      <c r="CM22" s="31">
        <f t="shared" si="28"/>
        <v>4</v>
      </c>
      <c r="CN22" s="31" t="str">
        <f t="shared" si="29"/>
        <v>4.0</v>
      </c>
      <c r="CO22" s="42">
        <v>2</v>
      </c>
      <c r="CP22" s="43">
        <v>2</v>
      </c>
      <c r="CQ22" s="84">
        <f t="shared" si="82"/>
        <v>16</v>
      </c>
      <c r="CR22" s="87">
        <f t="shared" si="83"/>
        <v>3.875</v>
      </c>
      <c r="CS22" s="88" t="str">
        <f t="shared" si="84"/>
        <v>3.88</v>
      </c>
      <c r="CT22" s="64" t="str">
        <f t="shared" si="85"/>
        <v>Lên lớp</v>
      </c>
      <c r="CU22" s="128">
        <f t="shared" si="86"/>
        <v>16</v>
      </c>
      <c r="CV22" s="129">
        <f t="shared" si="87"/>
        <v>3.875</v>
      </c>
      <c r="CW22" s="64" t="str">
        <f t="shared" si="88"/>
        <v>Lên lớp</v>
      </c>
      <c r="CX22" s="504"/>
      <c r="CY22" s="214">
        <v>7.6</v>
      </c>
      <c r="CZ22" s="73">
        <v>10</v>
      </c>
      <c r="DA22" s="73"/>
      <c r="DB22" s="28">
        <f t="shared" si="89"/>
        <v>9</v>
      </c>
      <c r="DC22" s="29">
        <f t="shared" si="90"/>
        <v>9</v>
      </c>
      <c r="DD22" s="325" t="str">
        <f t="shared" si="91"/>
        <v>9.0</v>
      </c>
      <c r="DE22" s="30" t="str">
        <f t="shared" si="30"/>
        <v>A</v>
      </c>
      <c r="DF22" s="31">
        <f t="shared" si="31"/>
        <v>4</v>
      </c>
      <c r="DG22" s="31" t="str">
        <f t="shared" si="32"/>
        <v>4.0</v>
      </c>
      <c r="DH22" s="42">
        <v>2</v>
      </c>
      <c r="DI22" s="43">
        <v>2</v>
      </c>
      <c r="DJ22" s="48">
        <v>8.6999999999999993</v>
      </c>
      <c r="DK22" s="70">
        <v>9</v>
      </c>
      <c r="DL22" s="70"/>
      <c r="DM22" s="28">
        <f t="shared" si="92"/>
        <v>8.9</v>
      </c>
      <c r="DN22" s="29">
        <f t="shared" si="33"/>
        <v>8.9</v>
      </c>
      <c r="DO22" s="325" t="str">
        <f t="shared" si="93"/>
        <v>8.9</v>
      </c>
      <c r="DP22" s="30" t="str">
        <f t="shared" si="34"/>
        <v>A</v>
      </c>
      <c r="DQ22" s="31">
        <f t="shared" si="35"/>
        <v>4</v>
      </c>
      <c r="DR22" s="31" t="str">
        <f t="shared" si="36"/>
        <v>4.0</v>
      </c>
      <c r="DS22" s="42">
        <v>2</v>
      </c>
      <c r="DT22" s="43">
        <v>2</v>
      </c>
      <c r="DU22" s="214">
        <v>9.3000000000000007</v>
      </c>
      <c r="DV22" s="73">
        <v>9</v>
      </c>
      <c r="DW22" s="73"/>
      <c r="DX22" s="28">
        <f t="shared" si="94"/>
        <v>9.1</v>
      </c>
      <c r="DY22" s="29">
        <f t="shared" si="95"/>
        <v>9.1</v>
      </c>
      <c r="DZ22" s="325" t="str">
        <f t="shared" si="96"/>
        <v>9.1</v>
      </c>
      <c r="EA22" s="30" t="str">
        <f t="shared" si="97"/>
        <v>A</v>
      </c>
      <c r="EB22" s="31">
        <f t="shared" si="98"/>
        <v>4</v>
      </c>
      <c r="EC22" s="31" t="str">
        <f t="shared" si="99"/>
        <v>4.0</v>
      </c>
      <c r="ED22" s="42">
        <v>2</v>
      </c>
      <c r="EE22" s="43">
        <v>2</v>
      </c>
      <c r="EF22" s="48">
        <v>7</v>
      </c>
      <c r="EG22" s="70">
        <v>7</v>
      </c>
      <c r="EH22" s="70"/>
      <c r="EI22" s="28">
        <f t="shared" si="100"/>
        <v>7</v>
      </c>
      <c r="EJ22" s="29">
        <f t="shared" si="101"/>
        <v>7</v>
      </c>
      <c r="EK22" s="325" t="str">
        <f t="shared" si="102"/>
        <v>7.0</v>
      </c>
      <c r="EL22" s="30" t="str">
        <f t="shared" si="103"/>
        <v>B</v>
      </c>
      <c r="EM22" s="31">
        <f t="shared" si="104"/>
        <v>3</v>
      </c>
      <c r="EN22" s="31" t="str">
        <f t="shared" si="105"/>
        <v>3.0</v>
      </c>
      <c r="EO22" s="42">
        <v>2</v>
      </c>
      <c r="EP22" s="43">
        <v>2</v>
      </c>
      <c r="EQ22" s="48">
        <v>9</v>
      </c>
      <c r="ER22" s="70">
        <v>8</v>
      </c>
      <c r="ES22" s="70"/>
      <c r="ET22" s="28">
        <f t="shared" si="106"/>
        <v>8.4</v>
      </c>
      <c r="EU22" s="29">
        <f t="shared" si="107"/>
        <v>8.4</v>
      </c>
      <c r="EV22" s="325" t="str">
        <f t="shared" si="108"/>
        <v>8.4</v>
      </c>
      <c r="EW22" s="30" t="str">
        <f t="shared" si="37"/>
        <v>B+</v>
      </c>
      <c r="EX22" s="31">
        <f t="shared" si="38"/>
        <v>3.5</v>
      </c>
      <c r="EY22" s="31" t="str">
        <f t="shared" si="39"/>
        <v>3.5</v>
      </c>
      <c r="EZ22" s="42">
        <v>2</v>
      </c>
      <c r="FA22" s="43">
        <v>2</v>
      </c>
      <c r="FB22" s="48">
        <v>9</v>
      </c>
      <c r="FC22" s="70">
        <v>9</v>
      </c>
      <c r="FD22" s="70"/>
      <c r="FE22" s="28">
        <f t="shared" si="109"/>
        <v>9</v>
      </c>
      <c r="FF22" s="29">
        <f t="shared" si="110"/>
        <v>9</v>
      </c>
      <c r="FG22" s="325" t="str">
        <f t="shared" si="111"/>
        <v>9.0</v>
      </c>
      <c r="FH22" s="30" t="str">
        <f t="shared" si="40"/>
        <v>A</v>
      </c>
      <c r="FI22" s="31">
        <f t="shared" si="41"/>
        <v>4</v>
      </c>
      <c r="FJ22" s="31" t="str">
        <f t="shared" si="42"/>
        <v>4.0</v>
      </c>
      <c r="FK22" s="42">
        <v>2</v>
      </c>
      <c r="FL22" s="43">
        <v>2</v>
      </c>
      <c r="FM22" s="48">
        <v>9</v>
      </c>
      <c r="FN22" s="55">
        <v>9</v>
      </c>
      <c r="FO22" s="55"/>
      <c r="FP22" s="28">
        <f t="shared" si="112"/>
        <v>9</v>
      </c>
      <c r="FQ22" s="29">
        <f t="shared" si="113"/>
        <v>9</v>
      </c>
      <c r="FR22" s="325" t="str">
        <f t="shared" si="114"/>
        <v>9.0</v>
      </c>
      <c r="FS22" s="30" t="str">
        <f t="shared" si="43"/>
        <v>A</v>
      </c>
      <c r="FT22" s="31">
        <f t="shared" si="44"/>
        <v>4</v>
      </c>
      <c r="FU22" s="31" t="str">
        <f t="shared" si="45"/>
        <v>4.0</v>
      </c>
      <c r="FV22" s="42">
        <v>2</v>
      </c>
      <c r="FW22" s="43">
        <v>2</v>
      </c>
      <c r="FX22" s="48">
        <v>7.5</v>
      </c>
      <c r="FY22" s="70">
        <v>7</v>
      </c>
      <c r="FZ22" s="70"/>
      <c r="GA22" s="28">
        <f t="shared" si="115"/>
        <v>7.2</v>
      </c>
      <c r="GB22" s="29">
        <f t="shared" si="116"/>
        <v>7.2</v>
      </c>
      <c r="GC22" s="325" t="str">
        <f t="shared" si="117"/>
        <v>7.2</v>
      </c>
      <c r="GD22" s="30" t="str">
        <f t="shared" si="46"/>
        <v>B</v>
      </c>
      <c r="GE22" s="31">
        <f t="shared" si="47"/>
        <v>3</v>
      </c>
      <c r="GF22" s="31" t="str">
        <f t="shared" si="48"/>
        <v>3.0</v>
      </c>
      <c r="GG22" s="42">
        <v>3</v>
      </c>
      <c r="GH22" s="43">
        <v>3</v>
      </c>
      <c r="GI22" s="48">
        <v>7.4</v>
      </c>
      <c r="GJ22" s="70">
        <v>8</v>
      </c>
      <c r="GK22" s="70"/>
      <c r="GL22" s="28">
        <f t="shared" si="118"/>
        <v>7.8</v>
      </c>
      <c r="GM22" s="29">
        <f t="shared" si="119"/>
        <v>7.8</v>
      </c>
      <c r="GN22" s="325" t="str">
        <f t="shared" si="120"/>
        <v>7.8</v>
      </c>
      <c r="GO22" s="30" t="str">
        <f t="shared" si="121"/>
        <v>B</v>
      </c>
      <c r="GP22" s="31">
        <f t="shared" si="122"/>
        <v>3</v>
      </c>
      <c r="GQ22" s="31" t="str">
        <f t="shared" si="123"/>
        <v>3.0</v>
      </c>
      <c r="GR22" s="42">
        <v>2</v>
      </c>
      <c r="GS22" s="43">
        <v>2</v>
      </c>
      <c r="GT22" s="694">
        <f t="shared" si="124"/>
        <v>19</v>
      </c>
      <c r="GU22" s="695">
        <f t="shared" si="125"/>
        <v>3.5789473684210527</v>
      </c>
      <c r="GV22" s="696" t="str">
        <f t="shared" si="126"/>
        <v>3.58</v>
      </c>
      <c r="GW22" s="697" t="str">
        <f t="shared" si="127"/>
        <v>Lên lớp</v>
      </c>
      <c r="GX22" s="698">
        <f t="shared" si="128"/>
        <v>35</v>
      </c>
      <c r="GY22" s="695">
        <f t="shared" si="129"/>
        <v>3.7142857142857144</v>
      </c>
      <c r="GZ22" s="696" t="str">
        <f t="shared" si="130"/>
        <v>3.71</v>
      </c>
      <c r="HA22" s="699">
        <f t="shared" si="131"/>
        <v>35</v>
      </c>
      <c r="HB22" s="700">
        <f t="shared" si="132"/>
        <v>8.5028571428571436</v>
      </c>
      <c r="HC22" s="701">
        <f t="shared" si="133"/>
        <v>3.7142857142857144</v>
      </c>
      <c r="HD22" s="738" t="str">
        <f t="shared" si="134"/>
        <v>Lên lớp</v>
      </c>
      <c r="HE22" s="812"/>
      <c r="HF22" s="850">
        <v>9</v>
      </c>
      <c r="HG22" s="837">
        <v>9</v>
      </c>
      <c r="HH22" s="736"/>
      <c r="HI22" s="827">
        <f t="shared" si="135"/>
        <v>9</v>
      </c>
      <c r="HJ22" s="839">
        <f t="shared" si="136"/>
        <v>9</v>
      </c>
      <c r="HK22" s="840" t="str">
        <f t="shared" si="137"/>
        <v>9.0</v>
      </c>
      <c r="HL22" s="841" t="str">
        <f t="shared" si="138"/>
        <v>A</v>
      </c>
      <c r="HM22" s="842">
        <f t="shared" si="139"/>
        <v>4</v>
      </c>
      <c r="HN22" s="842" t="str">
        <f t="shared" si="140"/>
        <v>4.0</v>
      </c>
      <c r="HO22" s="846">
        <v>2</v>
      </c>
      <c r="HP22" s="844">
        <v>2</v>
      </c>
      <c r="HQ22" s="829">
        <v>7.9</v>
      </c>
      <c r="HR22" s="837">
        <v>8</v>
      </c>
      <c r="HS22" s="736"/>
      <c r="HT22" s="827">
        <f t="shared" si="141"/>
        <v>8</v>
      </c>
      <c r="HU22" s="839">
        <f t="shared" si="142"/>
        <v>8</v>
      </c>
      <c r="HV22" s="840" t="str">
        <f t="shared" si="143"/>
        <v>8.0</v>
      </c>
      <c r="HW22" s="841" t="str">
        <f t="shared" si="144"/>
        <v>B+</v>
      </c>
      <c r="HX22" s="842">
        <f t="shared" si="145"/>
        <v>3.5</v>
      </c>
      <c r="HY22" s="842" t="str">
        <f t="shared" si="146"/>
        <v>3.5</v>
      </c>
      <c r="HZ22" s="846">
        <v>3</v>
      </c>
      <c r="IA22" s="844">
        <v>3</v>
      </c>
      <c r="IB22" s="819">
        <v>9</v>
      </c>
      <c r="IC22" s="822">
        <v>9</v>
      </c>
      <c r="ID22" s="736"/>
      <c r="IE22" s="28">
        <f t="shared" si="147"/>
        <v>9</v>
      </c>
      <c r="IF22" s="29">
        <f t="shared" si="148"/>
        <v>9</v>
      </c>
      <c r="IG22" s="325" t="str">
        <f t="shared" si="149"/>
        <v>9.0</v>
      </c>
      <c r="IH22" s="30" t="str">
        <f t="shared" si="150"/>
        <v>A</v>
      </c>
      <c r="II22" s="31">
        <f t="shared" si="151"/>
        <v>4</v>
      </c>
      <c r="IJ22" s="31" t="str">
        <f t="shared" si="152"/>
        <v>4.0</v>
      </c>
      <c r="IK22" s="42">
        <v>2</v>
      </c>
      <c r="IL22" s="43">
        <v>2</v>
      </c>
      <c r="IM22" s="819">
        <v>8.1999999999999993</v>
      </c>
      <c r="IN22" s="822">
        <v>8</v>
      </c>
      <c r="IO22" s="736"/>
      <c r="IP22" s="28">
        <f t="shared" si="153"/>
        <v>8.1</v>
      </c>
      <c r="IQ22" s="29">
        <f t="shared" si="154"/>
        <v>8.1</v>
      </c>
      <c r="IR22" s="325" t="str">
        <f t="shared" si="155"/>
        <v>8.1</v>
      </c>
      <c r="IS22" s="30" t="str">
        <f t="shared" si="156"/>
        <v>B+</v>
      </c>
      <c r="IT22" s="31">
        <f t="shared" si="157"/>
        <v>3.5</v>
      </c>
      <c r="IU22" s="31" t="str">
        <f t="shared" si="158"/>
        <v>3.5</v>
      </c>
      <c r="IV22" s="42">
        <v>3</v>
      </c>
      <c r="IW22" s="43">
        <v>3</v>
      </c>
      <c r="IX22" s="1032">
        <v>8.6</v>
      </c>
      <c r="IY22" s="1068">
        <v>9</v>
      </c>
      <c r="IZ22" s="736"/>
      <c r="JA22" s="827">
        <f t="shared" si="159"/>
        <v>8.8000000000000007</v>
      </c>
      <c r="JB22" s="839">
        <f t="shared" si="160"/>
        <v>8.8000000000000007</v>
      </c>
      <c r="JC22" s="840" t="str">
        <f t="shared" si="161"/>
        <v>8.8</v>
      </c>
      <c r="JD22" s="841" t="str">
        <f t="shared" si="162"/>
        <v>A</v>
      </c>
      <c r="JE22" s="842">
        <f t="shared" si="163"/>
        <v>4</v>
      </c>
      <c r="JF22" s="842" t="str">
        <f t="shared" si="164"/>
        <v>4.0</v>
      </c>
      <c r="JG22" s="846">
        <v>5</v>
      </c>
      <c r="JH22" s="844">
        <v>5</v>
      </c>
      <c r="JI22" s="742">
        <f t="shared" si="165"/>
        <v>15</v>
      </c>
      <c r="JJ22" s="734">
        <f t="shared" si="166"/>
        <v>3.8</v>
      </c>
      <c r="JK22" s="735" t="str">
        <f t="shared" si="167"/>
        <v>3.80</v>
      </c>
    </row>
    <row r="23" spans="1:271" ht="18.75" x14ac:dyDescent="0.3">
      <c r="A23" s="5">
        <v>24</v>
      </c>
      <c r="B23" s="306" t="s">
        <v>531</v>
      </c>
      <c r="C23" s="299" t="s">
        <v>514</v>
      </c>
      <c r="D23" s="300" t="s">
        <v>549</v>
      </c>
      <c r="E23" s="301" t="s">
        <v>20</v>
      </c>
      <c r="F23" s="244"/>
      <c r="G23" s="275" t="s">
        <v>581</v>
      </c>
      <c r="H23" s="276" t="s">
        <v>23</v>
      </c>
      <c r="I23" s="276" t="s">
        <v>179</v>
      </c>
      <c r="J23" s="486">
        <v>5.2</v>
      </c>
      <c r="K23" s="1" t="str">
        <f t="shared" si="168"/>
        <v>D+</v>
      </c>
      <c r="L23" s="2">
        <f t="shared" si="169"/>
        <v>1.5</v>
      </c>
      <c r="M23" s="170" t="str">
        <f t="shared" si="170"/>
        <v>1.5</v>
      </c>
      <c r="N23" s="178">
        <v>6.3</v>
      </c>
      <c r="O23" s="1" t="str">
        <f t="shared" si="171"/>
        <v>C</v>
      </c>
      <c r="P23" s="2">
        <f t="shared" si="172"/>
        <v>2</v>
      </c>
      <c r="Q23" s="172" t="str">
        <f t="shared" si="173"/>
        <v>2.0</v>
      </c>
      <c r="R23" s="48">
        <v>5.8</v>
      </c>
      <c r="S23" s="55">
        <v>5</v>
      </c>
      <c r="T23" s="65"/>
      <c r="U23" s="28">
        <f t="shared" si="58"/>
        <v>5.3</v>
      </c>
      <c r="V23" s="29">
        <f t="shared" si="59"/>
        <v>5.3</v>
      </c>
      <c r="W23" s="325" t="str">
        <f t="shared" si="60"/>
        <v>5.3</v>
      </c>
      <c r="X23" s="30" t="str">
        <f t="shared" si="61"/>
        <v>D+</v>
      </c>
      <c r="Y23" s="31">
        <f t="shared" si="6"/>
        <v>1.5</v>
      </c>
      <c r="Z23" s="31" t="str">
        <f t="shared" si="62"/>
        <v>1.5</v>
      </c>
      <c r="AA23" s="42">
        <v>4</v>
      </c>
      <c r="AB23" s="43">
        <v>4</v>
      </c>
      <c r="AC23" s="159">
        <v>5.3</v>
      </c>
      <c r="AD23" s="55">
        <v>6</v>
      </c>
      <c r="AE23" s="37"/>
      <c r="AF23" s="28">
        <f t="shared" si="63"/>
        <v>5.7</v>
      </c>
      <c r="AG23" s="29">
        <f t="shared" si="64"/>
        <v>5.7</v>
      </c>
      <c r="AH23" s="325" t="str">
        <f t="shared" si="8"/>
        <v>5.7</v>
      </c>
      <c r="AI23" s="30" t="str">
        <f t="shared" si="9"/>
        <v>C</v>
      </c>
      <c r="AJ23" s="31">
        <f t="shared" si="10"/>
        <v>2</v>
      </c>
      <c r="AK23" s="31" t="str">
        <f t="shared" si="11"/>
        <v>2.0</v>
      </c>
      <c r="AL23" s="42">
        <v>2</v>
      </c>
      <c r="AM23" s="43">
        <v>2</v>
      </c>
      <c r="AN23" s="178">
        <v>7.7</v>
      </c>
      <c r="AO23" s="328"/>
      <c r="AP23" s="45">
        <v>4</v>
      </c>
      <c r="AQ23" s="28">
        <f t="shared" si="65"/>
        <v>3.1</v>
      </c>
      <c r="AR23" s="29">
        <f t="shared" si="66"/>
        <v>5.5</v>
      </c>
      <c r="AS23" s="325" t="str">
        <f t="shared" si="67"/>
        <v>5.5</v>
      </c>
      <c r="AT23" s="30" t="str">
        <f t="shared" si="68"/>
        <v>C</v>
      </c>
      <c r="AU23" s="31">
        <f t="shared" si="69"/>
        <v>2</v>
      </c>
      <c r="AV23" s="31" t="str">
        <f t="shared" si="70"/>
        <v>2.0</v>
      </c>
      <c r="AW23" s="42">
        <v>1</v>
      </c>
      <c r="AX23" s="43">
        <v>1</v>
      </c>
      <c r="AY23" s="186">
        <v>8.6999999999999993</v>
      </c>
      <c r="AZ23" s="55">
        <v>4</v>
      </c>
      <c r="BA23" s="37"/>
      <c r="BB23" s="28">
        <f t="shared" si="71"/>
        <v>5.9</v>
      </c>
      <c r="BC23" s="29">
        <f t="shared" si="72"/>
        <v>5.9</v>
      </c>
      <c r="BD23" s="325" t="str">
        <f t="shared" si="73"/>
        <v>5.9</v>
      </c>
      <c r="BE23" s="30" t="str">
        <f t="shared" si="17"/>
        <v>C</v>
      </c>
      <c r="BF23" s="31">
        <f t="shared" si="18"/>
        <v>2</v>
      </c>
      <c r="BG23" s="31" t="str">
        <f t="shared" si="19"/>
        <v>2.0</v>
      </c>
      <c r="BH23" s="42">
        <v>2</v>
      </c>
      <c r="BI23" s="43">
        <v>2</v>
      </c>
      <c r="BJ23" s="309">
        <v>6</v>
      </c>
      <c r="BK23" s="109">
        <v>6</v>
      </c>
      <c r="BL23" s="414"/>
      <c r="BM23" s="225">
        <f t="shared" si="74"/>
        <v>6</v>
      </c>
      <c r="BN23" s="226">
        <f t="shared" si="20"/>
        <v>6</v>
      </c>
      <c r="BO23" s="342" t="str">
        <f t="shared" si="75"/>
        <v>6.0</v>
      </c>
      <c r="BP23" s="227" t="str">
        <f t="shared" si="21"/>
        <v>C</v>
      </c>
      <c r="BQ23" s="226">
        <f t="shared" si="22"/>
        <v>2</v>
      </c>
      <c r="BR23" s="226" t="str">
        <f t="shared" si="23"/>
        <v>2.0</v>
      </c>
      <c r="BS23" s="157">
        <v>2</v>
      </c>
      <c r="BT23" s="43">
        <v>2</v>
      </c>
      <c r="BU23" s="219">
        <v>7</v>
      </c>
      <c r="BV23" s="68">
        <v>7</v>
      </c>
      <c r="BW23" s="157"/>
      <c r="BX23" s="225">
        <f t="shared" si="76"/>
        <v>7</v>
      </c>
      <c r="BY23" s="226">
        <f t="shared" si="77"/>
        <v>7</v>
      </c>
      <c r="BZ23" s="342" t="str">
        <f t="shared" si="78"/>
        <v>7.0</v>
      </c>
      <c r="CA23" s="227" t="str">
        <f t="shared" si="24"/>
        <v>B</v>
      </c>
      <c r="CB23" s="226">
        <f t="shared" si="25"/>
        <v>3</v>
      </c>
      <c r="CC23" s="226" t="str">
        <f t="shared" si="26"/>
        <v>3.0</v>
      </c>
      <c r="CD23" s="157">
        <v>3</v>
      </c>
      <c r="CE23" s="43">
        <v>3</v>
      </c>
      <c r="CF23" s="309">
        <v>6</v>
      </c>
      <c r="CG23" s="109">
        <v>3</v>
      </c>
      <c r="CH23" s="157"/>
      <c r="CI23" s="28">
        <f t="shared" si="79"/>
        <v>4.2</v>
      </c>
      <c r="CJ23" s="29">
        <f t="shared" si="80"/>
        <v>4.2</v>
      </c>
      <c r="CK23" s="325" t="str">
        <f t="shared" si="81"/>
        <v>4.2</v>
      </c>
      <c r="CL23" s="30" t="str">
        <f t="shared" si="27"/>
        <v>D</v>
      </c>
      <c r="CM23" s="31">
        <f t="shared" si="28"/>
        <v>1</v>
      </c>
      <c r="CN23" s="31" t="str">
        <f t="shared" si="29"/>
        <v>1.0</v>
      </c>
      <c r="CO23" s="42">
        <v>2</v>
      </c>
      <c r="CP23" s="43">
        <v>2</v>
      </c>
      <c r="CQ23" s="84">
        <f t="shared" si="82"/>
        <v>16</v>
      </c>
      <c r="CR23" s="87">
        <f t="shared" si="83"/>
        <v>1.9375</v>
      </c>
      <c r="CS23" s="88" t="str">
        <f t="shared" si="84"/>
        <v>1.94</v>
      </c>
      <c r="CT23" s="64" t="str">
        <f t="shared" si="85"/>
        <v>Lên lớp</v>
      </c>
      <c r="CU23" s="128">
        <f t="shared" si="86"/>
        <v>16</v>
      </c>
      <c r="CV23" s="129">
        <f t="shared" si="87"/>
        <v>1.9375</v>
      </c>
      <c r="CW23" s="64" t="str">
        <f t="shared" si="88"/>
        <v>Lên lớp</v>
      </c>
      <c r="CX23" s="504"/>
      <c r="CY23" s="214">
        <v>6.4</v>
      </c>
      <c r="CZ23" s="73">
        <v>3</v>
      </c>
      <c r="DA23" s="73"/>
      <c r="DB23" s="28">
        <f t="shared" si="89"/>
        <v>4.4000000000000004</v>
      </c>
      <c r="DC23" s="29">
        <f t="shared" si="90"/>
        <v>4.4000000000000004</v>
      </c>
      <c r="DD23" s="325" t="str">
        <f t="shared" si="91"/>
        <v>4.4</v>
      </c>
      <c r="DE23" s="30" t="str">
        <f t="shared" si="30"/>
        <v>D</v>
      </c>
      <c r="DF23" s="31">
        <f t="shared" si="31"/>
        <v>1</v>
      </c>
      <c r="DG23" s="31" t="str">
        <f t="shared" si="32"/>
        <v>1.0</v>
      </c>
      <c r="DH23" s="42">
        <v>2</v>
      </c>
      <c r="DI23" s="43">
        <v>2</v>
      </c>
      <c r="DJ23" s="48">
        <v>8.6999999999999993</v>
      </c>
      <c r="DK23" s="70">
        <v>7</v>
      </c>
      <c r="DL23" s="70"/>
      <c r="DM23" s="28">
        <f t="shared" si="92"/>
        <v>7.7</v>
      </c>
      <c r="DN23" s="29">
        <f t="shared" si="33"/>
        <v>7.7</v>
      </c>
      <c r="DO23" s="325" t="str">
        <f t="shared" si="93"/>
        <v>7.7</v>
      </c>
      <c r="DP23" s="30" t="str">
        <f t="shared" si="34"/>
        <v>B</v>
      </c>
      <c r="DQ23" s="31">
        <f t="shared" si="35"/>
        <v>3</v>
      </c>
      <c r="DR23" s="31" t="str">
        <f t="shared" si="36"/>
        <v>3.0</v>
      </c>
      <c r="DS23" s="42">
        <v>2</v>
      </c>
      <c r="DT23" s="43">
        <v>2</v>
      </c>
      <c r="DU23" s="214">
        <v>5</v>
      </c>
      <c r="DV23" s="73">
        <v>5</v>
      </c>
      <c r="DW23" s="73"/>
      <c r="DX23" s="28">
        <f t="shared" si="94"/>
        <v>5</v>
      </c>
      <c r="DY23" s="29">
        <f t="shared" si="95"/>
        <v>5</v>
      </c>
      <c r="DZ23" s="325" t="str">
        <f t="shared" si="96"/>
        <v>5.0</v>
      </c>
      <c r="EA23" s="30" t="str">
        <f t="shared" si="97"/>
        <v>D+</v>
      </c>
      <c r="EB23" s="31">
        <f t="shared" si="98"/>
        <v>1.5</v>
      </c>
      <c r="EC23" s="31" t="str">
        <f t="shared" si="99"/>
        <v>1.5</v>
      </c>
      <c r="ED23" s="42">
        <v>2</v>
      </c>
      <c r="EE23" s="43">
        <v>2</v>
      </c>
      <c r="EF23" s="150">
        <v>6.6</v>
      </c>
      <c r="EG23" s="70">
        <v>9</v>
      </c>
      <c r="EH23" s="70"/>
      <c r="EI23" s="28">
        <f t="shared" si="100"/>
        <v>8</v>
      </c>
      <c r="EJ23" s="29">
        <f t="shared" si="101"/>
        <v>8</v>
      </c>
      <c r="EK23" s="325" t="str">
        <f t="shared" si="102"/>
        <v>8.0</v>
      </c>
      <c r="EL23" s="30" t="str">
        <f t="shared" si="103"/>
        <v>B+</v>
      </c>
      <c r="EM23" s="31">
        <f t="shared" si="104"/>
        <v>3.5</v>
      </c>
      <c r="EN23" s="31" t="str">
        <f t="shared" si="105"/>
        <v>3.5</v>
      </c>
      <c r="EO23" s="42">
        <v>2</v>
      </c>
      <c r="EP23" s="43">
        <v>2</v>
      </c>
      <c r="EQ23" s="48">
        <v>7</v>
      </c>
      <c r="ER23" s="70">
        <v>2</v>
      </c>
      <c r="ES23" s="70"/>
      <c r="ET23" s="28">
        <f t="shared" si="106"/>
        <v>4</v>
      </c>
      <c r="EU23" s="29">
        <f t="shared" si="107"/>
        <v>4</v>
      </c>
      <c r="EV23" s="325" t="str">
        <f t="shared" si="108"/>
        <v>4.0</v>
      </c>
      <c r="EW23" s="30" t="str">
        <f t="shared" si="37"/>
        <v>D</v>
      </c>
      <c r="EX23" s="31">
        <f t="shared" si="38"/>
        <v>1</v>
      </c>
      <c r="EY23" s="31" t="str">
        <f t="shared" si="39"/>
        <v>1.0</v>
      </c>
      <c r="EZ23" s="42">
        <v>2</v>
      </c>
      <c r="FA23" s="43">
        <v>2</v>
      </c>
      <c r="FB23" s="48">
        <v>7</v>
      </c>
      <c r="FC23" s="70">
        <v>6</v>
      </c>
      <c r="FD23" s="70"/>
      <c r="FE23" s="28">
        <f t="shared" si="109"/>
        <v>6.4</v>
      </c>
      <c r="FF23" s="29">
        <f t="shared" si="110"/>
        <v>6.4</v>
      </c>
      <c r="FG23" s="325" t="str">
        <f t="shared" si="111"/>
        <v>6.4</v>
      </c>
      <c r="FH23" s="30" t="str">
        <f t="shared" si="40"/>
        <v>C</v>
      </c>
      <c r="FI23" s="31">
        <f t="shared" si="41"/>
        <v>2</v>
      </c>
      <c r="FJ23" s="31" t="str">
        <f t="shared" si="42"/>
        <v>2.0</v>
      </c>
      <c r="FK23" s="42">
        <v>2</v>
      </c>
      <c r="FL23" s="43">
        <v>2</v>
      </c>
      <c r="FM23" s="48">
        <v>6.7</v>
      </c>
      <c r="FN23" s="55">
        <v>7</v>
      </c>
      <c r="FO23" s="55"/>
      <c r="FP23" s="28">
        <f t="shared" si="112"/>
        <v>6.9</v>
      </c>
      <c r="FQ23" s="29">
        <f t="shared" si="113"/>
        <v>6.9</v>
      </c>
      <c r="FR23" s="325" t="str">
        <f t="shared" si="114"/>
        <v>6.9</v>
      </c>
      <c r="FS23" s="30" t="str">
        <f t="shared" si="43"/>
        <v>C+</v>
      </c>
      <c r="FT23" s="31">
        <f t="shared" si="44"/>
        <v>2.5</v>
      </c>
      <c r="FU23" s="31" t="str">
        <f t="shared" si="45"/>
        <v>2.5</v>
      </c>
      <c r="FV23" s="42">
        <v>2</v>
      </c>
      <c r="FW23" s="43">
        <v>2</v>
      </c>
      <c r="FX23" s="48">
        <v>6</v>
      </c>
      <c r="FY23" s="70">
        <v>7</v>
      </c>
      <c r="FZ23" s="70"/>
      <c r="GA23" s="28">
        <f t="shared" si="115"/>
        <v>6.6</v>
      </c>
      <c r="GB23" s="29">
        <f t="shared" si="116"/>
        <v>6.6</v>
      </c>
      <c r="GC23" s="325" t="str">
        <f t="shared" si="117"/>
        <v>6.6</v>
      </c>
      <c r="GD23" s="30" t="str">
        <f t="shared" si="46"/>
        <v>C+</v>
      </c>
      <c r="GE23" s="31">
        <f t="shared" si="47"/>
        <v>2.5</v>
      </c>
      <c r="GF23" s="31" t="str">
        <f t="shared" si="48"/>
        <v>2.5</v>
      </c>
      <c r="GG23" s="42">
        <v>3</v>
      </c>
      <c r="GH23" s="43">
        <v>3</v>
      </c>
      <c r="GI23" s="48">
        <v>7.2</v>
      </c>
      <c r="GJ23" s="70">
        <v>4</v>
      </c>
      <c r="GK23" s="70"/>
      <c r="GL23" s="28">
        <f t="shared" si="118"/>
        <v>5.3</v>
      </c>
      <c r="GM23" s="29">
        <f t="shared" si="119"/>
        <v>5.3</v>
      </c>
      <c r="GN23" s="325" t="str">
        <f t="shared" si="120"/>
        <v>5.3</v>
      </c>
      <c r="GO23" s="30" t="str">
        <f t="shared" si="121"/>
        <v>D+</v>
      </c>
      <c r="GP23" s="31">
        <f t="shared" si="122"/>
        <v>1.5</v>
      </c>
      <c r="GQ23" s="31" t="str">
        <f t="shared" si="123"/>
        <v>1.5</v>
      </c>
      <c r="GR23" s="42">
        <v>2</v>
      </c>
      <c r="GS23" s="43">
        <v>2</v>
      </c>
      <c r="GT23" s="694">
        <f t="shared" si="124"/>
        <v>19</v>
      </c>
      <c r="GU23" s="695">
        <f t="shared" si="125"/>
        <v>2.0789473684210527</v>
      </c>
      <c r="GV23" s="696" t="str">
        <f t="shared" si="126"/>
        <v>2.08</v>
      </c>
      <c r="GW23" s="697" t="str">
        <f t="shared" si="127"/>
        <v>Lên lớp</v>
      </c>
      <c r="GX23" s="698">
        <f t="shared" si="128"/>
        <v>35</v>
      </c>
      <c r="GY23" s="695">
        <f t="shared" si="129"/>
        <v>2.0142857142857142</v>
      </c>
      <c r="GZ23" s="696" t="str">
        <f t="shared" si="130"/>
        <v>2.01</v>
      </c>
      <c r="HA23" s="699">
        <f t="shared" si="131"/>
        <v>35</v>
      </c>
      <c r="HB23" s="700">
        <f t="shared" si="132"/>
        <v>5.9000000000000012</v>
      </c>
      <c r="HC23" s="701">
        <f t="shared" si="133"/>
        <v>2.0142857142857142</v>
      </c>
      <c r="HD23" s="738" t="str">
        <f t="shared" si="134"/>
        <v>Lên lớp</v>
      </c>
      <c r="HE23" s="812"/>
      <c r="HF23" s="850">
        <v>7.7</v>
      </c>
      <c r="HG23" s="837">
        <v>7</v>
      </c>
      <c r="HH23" s="736"/>
      <c r="HI23" s="827">
        <f t="shared" si="135"/>
        <v>7.3</v>
      </c>
      <c r="HJ23" s="839">
        <f t="shared" si="136"/>
        <v>7.3</v>
      </c>
      <c r="HK23" s="840" t="str">
        <f t="shared" si="137"/>
        <v>7.3</v>
      </c>
      <c r="HL23" s="841" t="str">
        <f t="shared" si="138"/>
        <v>B</v>
      </c>
      <c r="HM23" s="842">
        <f t="shared" si="139"/>
        <v>3</v>
      </c>
      <c r="HN23" s="842" t="str">
        <f t="shared" si="140"/>
        <v>3.0</v>
      </c>
      <c r="HO23" s="846">
        <v>2</v>
      </c>
      <c r="HP23" s="844">
        <v>2</v>
      </c>
      <c r="HQ23" s="829">
        <v>6.5</v>
      </c>
      <c r="HR23" s="848"/>
      <c r="HS23" s="853">
        <v>5</v>
      </c>
      <c r="HT23" s="827">
        <f t="shared" si="141"/>
        <v>2.6</v>
      </c>
      <c r="HU23" s="839">
        <f t="shared" si="142"/>
        <v>5.6</v>
      </c>
      <c r="HV23" s="840" t="str">
        <f t="shared" si="143"/>
        <v>5.6</v>
      </c>
      <c r="HW23" s="841" t="str">
        <f t="shared" si="144"/>
        <v>C</v>
      </c>
      <c r="HX23" s="842">
        <f t="shared" si="145"/>
        <v>2</v>
      </c>
      <c r="HY23" s="842" t="str">
        <f t="shared" si="146"/>
        <v>2.0</v>
      </c>
      <c r="HZ23" s="846">
        <v>3</v>
      </c>
      <c r="IA23" s="844">
        <v>3</v>
      </c>
      <c r="IB23" s="819">
        <v>7</v>
      </c>
      <c r="IC23" s="822">
        <v>8</v>
      </c>
      <c r="ID23" s="736"/>
      <c r="IE23" s="28">
        <f t="shared" si="147"/>
        <v>7.6</v>
      </c>
      <c r="IF23" s="29">
        <f t="shared" si="148"/>
        <v>7.6</v>
      </c>
      <c r="IG23" s="325" t="str">
        <f t="shared" si="149"/>
        <v>7.6</v>
      </c>
      <c r="IH23" s="30" t="str">
        <f t="shared" si="150"/>
        <v>B</v>
      </c>
      <c r="II23" s="31">
        <f t="shared" si="151"/>
        <v>3</v>
      </c>
      <c r="IJ23" s="31" t="str">
        <f t="shared" si="152"/>
        <v>3.0</v>
      </c>
      <c r="IK23" s="42">
        <v>2</v>
      </c>
      <c r="IL23" s="43">
        <v>2</v>
      </c>
      <c r="IM23" s="819">
        <v>6.2</v>
      </c>
      <c r="IN23" s="822">
        <v>6</v>
      </c>
      <c r="IO23" s="736"/>
      <c r="IP23" s="28">
        <f t="shared" si="153"/>
        <v>6.1</v>
      </c>
      <c r="IQ23" s="29">
        <f t="shared" si="154"/>
        <v>6.1</v>
      </c>
      <c r="IR23" s="325" t="str">
        <f t="shared" si="155"/>
        <v>6.1</v>
      </c>
      <c r="IS23" s="30" t="str">
        <f t="shared" si="156"/>
        <v>C</v>
      </c>
      <c r="IT23" s="31">
        <f t="shared" si="157"/>
        <v>2</v>
      </c>
      <c r="IU23" s="31" t="str">
        <f t="shared" si="158"/>
        <v>2.0</v>
      </c>
      <c r="IV23" s="42">
        <v>3</v>
      </c>
      <c r="IW23" s="43">
        <v>3</v>
      </c>
      <c r="IX23" s="1032">
        <v>7</v>
      </c>
      <c r="IY23" s="1068">
        <v>7</v>
      </c>
      <c r="IZ23" s="736"/>
      <c r="JA23" s="827">
        <f t="shared" si="159"/>
        <v>7</v>
      </c>
      <c r="JB23" s="839">
        <f t="shared" si="160"/>
        <v>7</v>
      </c>
      <c r="JC23" s="840" t="str">
        <f t="shared" si="161"/>
        <v>7.0</v>
      </c>
      <c r="JD23" s="841" t="str">
        <f t="shared" si="162"/>
        <v>B</v>
      </c>
      <c r="JE23" s="842">
        <f t="shared" si="163"/>
        <v>3</v>
      </c>
      <c r="JF23" s="842" t="str">
        <f t="shared" si="164"/>
        <v>3.0</v>
      </c>
      <c r="JG23" s="846">
        <v>5</v>
      </c>
      <c r="JH23" s="844">
        <v>5</v>
      </c>
      <c r="JI23" s="742">
        <f t="shared" si="165"/>
        <v>15</v>
      </c>
      <c r="JJ23" s="734">
        <f t="shared" si="166"/>
        <v>2.6</v>
      </c>
      <c r="JK23" s="735" t="str">
        <f t="shared" si="167"/>
        <v>2.60</v>
      </c>
    </row>
    <row r="24" spans="1:271" ht="18.75" x14ac:dyDescent="0.3">
      <c r="A24" s="5">
        <v>25</v>
      </c>
      <c r="B24" s="306" t="s">
        <v>531</v>
      </c>
      <c r="C24" s="299" t="s">
        <v>515</v>
      </c>
      <c r="D24" s="300" t="s">
        <v>550</v>
      </c>
      <c r="E24" s="301" t="s">
        <v>551</v>
      </c>
      <c r="F24" s="244"/>
      <c r="G24" s="275" t="s">
        <v>582</v>
      </c>
      <c r="H24" s="276" t="s">
        <v>169</v>
      </c>
      <c r="I24" s="276" t="s">
        <v>1030</v>
      </c>
      <c r="J24" s="1098">
        <v>7.6</v>
      </c>
      <c r="K24" s="1096" t="str">
        <f t="shared" si="168"/>
        <v>B</v>
      </c>
      <c r="L24" s="1097">
        <f t="shared" si="169"/>
        <v>3</v>
      </c>
      <c r="M24" s="1099" t="str">
        <f t="shared" si="170"/>
        <v>3.0</v>
      </c>
      <c r="N24" s="178">
        <v>8</v>
      </c>
      <c r="O24" s="1" t="str">
        <f t="shared" si="171"/>
        <v>B+</v>
      </c>
      <c r="P24" s="2">
        <f t="shared" si="172"/>
        <v>3.5</v>
      </c>
      <c r="Q24" s="172" t="str">
        <f t="shared" si="173"/>
        <v>3.5</v>
      </c>
      <c r="R24" s="48">
        <v>5.5</v>
      </c>
      <c r="S24" s="161"/>
      <c r="T24" s="65">
        <v>8</v>
      </c>
      <c r="U24" s="28">
        <f t="shared" si="58"/>
        <v>2.2000000000000002</v>
      </c>
      <c r="V24" s="29">
        <f t="shared" si="59"/>
        <v>7</v>
      </c>
      <c r="W24" s="325" t="str">
        <f t="shared" si="60"/>
        <v>7.0</v>
      </c>
      <c r="X24" s="30" t="str">
        <f t="shared" si="61"/>
        <v>B</v>
      </c>
      <c r="Y24" s="31">
        <f t="shared" si="6"/>
        <v>3</v>
      </c>
      <c r="Z24" s="31" t="str">
        <f t="shared" si="62"/>
        <v>3.0</v>
      </c>
      <c r="AA24" s="42">
        <v>4</v>
      </c>
      <c r="AB24" s="43">
        <v>4</v>
      </c>
      <c r="AC24" s="159">
        <v>7.3</v>
      </c>
      <c r="AD24" s="55">
        <v>6</v>
      </c>
      <c r="AE24" s="37"/>
      <c r="AF24" s="28">
        <f t="shared" si="63"/>
        <v>6.5</v>
      </c>
      <c r="AG24" s="29">
        <f t="shared" si="64"/>
        <v>6.5</v>
      </c>
      <c r="AH24" s="325" t="str">
        <f t="shared" si="8"/>
        <v>6.5</v>
      </c>
      <c r="AI24" s="30" t="str">
        <f t="shared" si="9"/>
        <v>C+</v>
      </c>
      <c r="AJ24" s="31">
        <f t="shared" si="10"/>
        <v>2.5</v>
      </c>
      <c r="AK24" s="31" t="str">
        <f t="shared" si="11"/>
        <v>2.5</v>
      </c>
      <c r="AL24" s="42">
        <v>2</v>
      </c>
      <c r="AM24" s="43">
        <v>2</v>
      </c>
      <c r="AN24" s="178">
        <v>7.3</v>
      </c>
      <c r="AO24" s="161"/>
      <c r="AP24" s="45">
        <v>6</v>
      </c>
      <c r="AQ24" s="28">
        <f t="shared" si="65"/>
        <v>2.9</v>
      </c>
      <c r="AR24" s="29">
        <f t="shared" si="66"/>
        <v>6.5</v>
      </c>
      <c r="AS24" s="325" t="str">
        <f t="shared" si="67"/>
        <v>6.5</v>
      </c>
      <c r="AT24" s="30" t="str">
        <f t="shared" si="68"/>
        <v>C+</v>
      </c>
      <c r="AU24" s="31">
        <f t="shared" si="69"/>
        <v>2.5</v>
      </c>
      <c r="AV24" s="31" t="str">
        <f t="shared" si="70"/>
        <v>2.5</v>
      </c>
      <c r="AW24" s="42">
        <v>1</v>
      </c>
      <c r="AX24" s="43">
        <v>1</v>
      </c>
      <c r="AY24" s="186">
        <v>7.7</v>
      </c>
      <c r="AZ24" s="55">
        <v>5</v>
      </c>
      <c r="BA24" s="37"/>
      <c r="BB24" s="28">
        <f t="shared" si="71"/>
        <v>6.1</v>
      </c>
      <c r="BC24" s="29">
        <f t="shared" si="72"/>
        <v>6.1</v>
      </c>
      <c r="BD24" s="325" t="str">
        <f t="shared" si="73"/>
        <v>6.1</v>
      </c>
      <c r="BE24" s="30" t="str">
        <f t="shared" si="17"/>
        <v>C</v>
      </c>
      <c r="BF24" s="31">
        <f t="shared" si="18"/>
        <v>2</v>
      </c>
      <c r="BG24" s="31" t="str">
        <f t="shared" si="19"/>
        <v>2.0</v>
      </c>
      <c r="BH24" s="42">
        <v>2</v>
      </c>
      <c r="BI24" s="43">
        <v>2</v>
      </c>
      <c r="BJ24" s="779">
        <v>8.6</v>
      </c>
      <c r="BK24" s="780">
        <v>9</v>
      </c>
      <c r="BL24" s="785"/>
      <c r="BM24" s="782">
        <f t="shared" si="74"/>
        <v>8.8000000000000007</v>
      </c>
      <c r="BN24" s="786">
        <f t="shared" si="20"/>
        <v>8.8000000000000007</v>
      </c>
      <c r="BO24" s="342" t="str">
        <f t="shared" si="75"/>
        <v>8.8</v>
      </c>
      <c r="BP24" s="227" t="str">
        <f t="shared" si="21"/>
        <v>A</v>
      </c>
      <c r="BQ24" s="226">
        <f t="shared" si="22"/>
        <v>4</v>
      </c>
      <c r="BR24" s="226" t="str">
        <f t="shared" si="23"/>
        <v>4.0</v>
      </c>
      <c r="BS24" s="157">
        <v>2</v>
      </c>
      <c r="BT24" s="43">
        <v>2</v>
      </c>
      <c r="BU24" s="219">
        <v>7.4</v>
      </c>
      <c r="BV24" s="68">
        <v>8</v>
      </c>
      <c r="BW24" s="157"/>
      <c r="BX24" s="225">
        <f t="shared" si="76"/>
        <v>7.8</v>
      </c>
      <c r="BY24" s="226">
        <f t="shared" si="77"/>
        <v>7.8</v>
      </c>
      <c r="BZ24" s="342" t="str">
        <f t="shared" si="78"/>
        <v>7.8</v>
      </c>
      <c r="CA24" s="227" t="str">
        <f t="shared" si="24"/>
        <v>B</v>
      </c>
      <c r="CB24" s="226">
        <f t="shared" si="25"/>
        <v>3</v>
      </c>
      <c r="CC24" s="226" t="str">
        <f t="shared" si="26"/>
        <v>3.0</v>
      </c>
      <c r="CD24" s="157">
        <v>3</v>
      </c>
      <c r="CE24" s="43">
        <v>3</v>
      </c>
      <c r="CF24" s="309">
        <v>6</v>
      </c>
      <c r="CG24" s="109">
        <v>5</v>
      </c>
      <c r="CH24" s="157"/>
      <c r="CI24" s="28">
        <f t="shared" si="79"/>
        <v>5.4</v>
      </c>
      <c r="CJ24" s="29">
        <f t="shared" si="80"/>
        <v>5.4</v>
      </c>
      <c r="CK24" s="325" t="str">
        <f t="shared" si="81"/>
        <v>5.4</v>
      </c>
      <c r="CL24" s="30" t="str">
        <f t="shared" si="27"/>
        <v>D+</v>
      </c>
      <c r="CM24" s="31">
        <f t="shared" si="28"/>
        <v>1.5</v>
      </c>
      <c r="CN24" s="31" t="str">
        <f t="shared" si="29"/>
        <v>1.5</v>
      </c>
      <c r="CO24" s="42">
        <v>2</v>
      </c>
      <c r="CP24" s="43">
        <v>2</v>
      </c>
      <c r="CQ24" s="84">
        <f t="shared" si="82"/>
        <v>16</v>
      </c>
      <c r="CR24" s="87">
        <f t="shared" si="83"/>
        <v>2.71875</v>
      </c>
      <c r="CS24" s="88" t="str">
        <f t="shared" si="84"/>
        <v>2.72</v>
      </c>
      <c r="CT24" s="64" t="str">
        <f t="shared" si="85"/>
        <v>Lên lớp</v>
      </c>
      <c r="CU24" s="128">
        <f t="shared" si="86"/>
        <v>16</v>
      </c>
      <c r="CV24" s="129">
        <f t="shared" si="87"/>
        <v>2.71875</v>
      </c>
      <c r="CW24" s="64" t="str">
        <f t="shared" si="88"/>
        <v>Lên lớp</v>
      </c>
      <c r="CX24" s="504"/>
      <c r="CY24" s="214">
        <v>6.6</v>
      </c>
      <c r="CZ24" s="73">
        <v>7</v>
      </c>
      <c r="DA24" s="73"/>
      <c r="DB24" s="28">
        <f t="shared" si="89"/>
        <v>6.8</v>
      </c>
      <c r="DC24" s="29">
        <f t="shared" si="90"/>
        <v>6.8</v>
      </c>
      <c r="DD24" s="325" t="str">
        <f t="shared" si="91"/>
        <v>6.8</v>
      </c>
      <c r="DE24" s="30" t="str">
        <f t="shared" si="30"/>
        <v>C+</v>
      </c>
      <c r="DF24" s="31">
        <f t="shared" si="31"/>
        <v>2.5</v>
      </c>
      <c r="DG24" s="31" t="str">
        <f t="shared" si="32"/>
        <v>2.5</v>
      </c>
      <c r="DH24" s="42">
        <v>2</v>
      </c>
      <c r="DI24" s="43">
        <v>2</v>
      </c>
      <c r="DJ24" s="48">
        <v>6</v>
      </c>
      <c r="DK24" s="70">
        <v>7</v>
      </c>
      <c r="DL24" s="70"/>
      <c r="DM24" s="28">
        <f t="shared" si="92"/>
        <v>6.6</v>
      </c>
      <c r="DN24" s="29">
        <f t="shared" si="33"/>
        <v>6.6</v>
      </c>
      <c r="DO24" s="325" t="str">
        <f t="shared" si="93"/>
        <v>6.6</v>
      </c>
      <c r="DP24" s="30" t="str">
        <f t="shared" si="34"/>
        <v>C+</v>
      </c>
      <c r="DQ24" s="31">
        <f t="shared" si="35"/>
        <v>2.5</v>
      </c>
      <c r="DR24" s="31" t="str">
        <f t="shared" si="36"/>
        <v>2.5</v>
      </c>
      <c r="DS24" s="42">
        <v>2</v>
      </c>
      <c r="DT24" s="43">
        <v>2</v>
      </c>
      <c r="DU24" s="214">
        <v>5</v>
      </c>
      <c r="DV24" s="73">
        <v>7</v>
      </c>
      <c r="DW24" s="73"/>
      <c r="DX24" s="28">
        <f t="shared" si="94"/>
        <v>6.2</v>
      </c>
      <c r="DY24" s="29">
        <f t="shared" si="95"/>
        <v>6.2</v>
      </c>
      <c r="DZ24" s="325" t="str">
        <f t="shared" si="96"/>
        <v>6.2</v>
      </c>
      <c r="EA24" s="30" t="str">
        <f t="shared" si="97"/>
        <v>C</v>
      </c>
      <c r="EB24" s="31">
        <f t="shared" si="98"/>
        <v>2</v>
      </c>
      <c r="EC24" s="31" t="str">
        <f t="shared" si="99"/>
        <v>2.0</v>
      </c>
      <c r="ED24" s="42">
        <v>2</v>
      </c>
      <c r="EE24" s="43">
        <v>2</v>
      </c>
      <c r="EF24" s="788">
        <v>6.4</v>
      </c>
      <c r="EG24" s="787">
        <v>6</v>
      </c>
      <c r="EH24" s="787"/>
      <c r="EI24" s="707">
        <f t="shared" si="100"/>
        <v>6.2</v>
      </c>
      <c r="EJ24" s="708">
        <f t="shared" si="101"/>
        <v>6.2</v>
      </c>
      <c r="EK24" s="709" t="str">
        <f t="shared" si="102"/>
        <v>6.2</v>
      </c>
      <c r="EL24" s="30" t="str">
        <f t="shared" si="103"/>
        <v>C</v>
      </c>
      <c r="EM24" s="31">
        <f t="shared" si="104"/>
        <v>2</v>
      </c>
      <c r="EN24" s="31" t="str">
        <f t="shared" si="105"/>
        <v>2.0</v>
      </c>
      <c r="EO24" s="42">
        <v>2</v>
      </c>
      <c r="EP24" s="43">
        <v>2</v>
      </c>
      <c r="EQ24" s="48">
        <v>6</v>
      </c>
      <c r="ER24" s="70">
        <v>8</v>
      </c>
      <c r="ES24" s="70"/>
      <c r="ET24" s="28">
        <f t="shared" si="106"/>
        <v>7.2</v>
      </c>
      <c r="EU24" s="29">
        <f t="shared" si="107"/>
        <v>7.2</v>
      </c>
      <c r="EV24" s="325" t="str">
        <f t="shared" si="108"/>
        <v>7.2</v>
      </c>
      <c r="EW24" s="30" t="str">
        <f t="shared" si="37"/>
        <v>B</v>
      </c>
      <c r="EX24" s="31">
        <f t="shared" si="38"/>
        <v>3</v>
      </c>
      <c r="EY24" s="31" t="str">
        <f t="shared" si="39"/>
        <v>3.0</v>
      </c>
      <c r="EZ24" s="42">
        <v>2</v>
      </c>
      <c r="FA24" s="43">
        <v>2</v>
      </c>
      <c r="FB24" s="788">
        <v>6.7</v>
      </c>
      <c r="FC24" s="787">
        <v>6</v>
      </c>
      <c r="FD24" s="787"/>
      <c r="FE24" s="707">
        <f t="shared" si="109"/>
        <v>6.3</v>
      </c>
      <c r="FF24" s="708">
        <f t="shared" si="110"/>
        <v>6.3</v>
      </c>
      <c r="FG24" s="325" t="str">
        <f t="shared" si="111"/>
        <v>6.3</v>
      </c>
      <c r="FH24" s="30" t="str">
        <f t="shared" si="40"/>
        <v>C</v>
      </c>
      <c r="FI24" s="31">
        <f t="shared" si="41"/>
        <v>2</v>
      </c>
      <c r="FJ24" s="31" t="str">
        <f t="shared" si="42"/>
        <v>2.0</v>
      </c>
      <c r="FK24" s="42">
        <v>2</v>
      </c>
      <c r="FL24" s="43">
        <v>2</v>
      </c>
      <c r="FM24" s="48">
        <v>5</v>
      </c>
      <c r="FN24" s="55">
        <v>6</v>
      </c>
      <c r="FO24" s="55"/>
      <c r="FP24" s="28">
        <f t="shared" si="112"/>
        <v>5.6</v>
      </c>
      <c r="FQ24" s="29">
        <f t="shared" si="113"/>
        <v>5.6</v>
      </c>
      <c r="FR24" s="325" t="str">
        <f t="shared" si="114"/>
        <v>5.6</v>
      </c>
      <c r="FS24" s="30" t="str">
        <f t="shared" si="43"/>
        <v>C</v>
      </c>
      <c r="FT24" s="31">
        <f t="shared" si="44"/>
        <v>2</v>
      </c>
      <c r="FU24" s="31" t="str">
        <f t="shared" si="45"/>
        <v>2.0</v>
      </c>
      <c r="FV24" s="42">
        <v>2</v>
      </c>
      <c r="FW24" s="43">
        <v>2</v>
      </c>
      <c r="FX24" s="48">
        <v>5</v>
      </c>
      <c r="FY24" s="70">
        <v>5</v>
      </c>
      <c r="FZ24" s="70"/>
      <c r="GA24" s="28">
        <f t="shared" si="115"/>
        <v>5</v>
      </c>
      <c r="GB24" s="29">
        <f t="shared" si="116"/>
        <v>5</v>
      </c>
      <c r="GC24" s="325" t="str">
        <f t="shared" si="117"/>
        <v>5.0</v>
      </c>
      <c r="GD24" s="30" t="str">
        <f t="shared" si="46"/>
        <v>D+</v>
      </c>
      <c r="GE24" s="31">
        <f t="shared" si="47"/>
        <v>1.5</v>
      </c>
      <c r="GF24" s="31" t="str">
        <f t="shared" si="48"/>
        <v>1.5</v>
      </c>
      <c r="GG24" s="42">
        <v>3</v>
      </c>
      <c r="GH24" s="43">
        <v>3</v>
      </c>
      <c r="GI24" s="48">
        <v>6</v>
      </c>
      <c r="GJ24" s="70">
        <v>5</v>
      </c>
      <c r="GK24" s="70"/>
      <c r="GL24" s="28">
        <f t="shared" si="118"/>
        <v>5.4</v>
      </c>
      <c r="GM24" s="29">
        <f t="shared" si="119"/>
        <v>5.4</v>
      </c>
      <c r="GN24" s="325" t="str">
        <f t="shared" si="120"/>
        <v>5.4</v>
      </c>
      <c r="GO24" s="30" t="str">
        <f t="shared" si="121"/>
        <v>D+</v>
      </c>
      <c r="GP24" s="31">
        <f t="shared" si="122"/>
        <v>1.5</v>
      </c>
      <c r="GQ24" s="31" t="str">
        <f t="shared" si="123"/>
        <v>1.5</v>
      </c>
      <c r="GR24" s="42">
        <v>2</v>
      </c>
      <c r="GS24" s="43">
        <v>2</v>
      </c>
      <c r="GT24" s="694">
        <f t="shared" si="124"/>
        <v>19</v>
      </c>
      <c r="GU24" s="695">
        <f t="shared" si="125"/>
        <v>2.0789473684210527</v>
      </c>
      <c r="GV24" s="696" t="str">
        <f t="shared" si="126"/>
        <v>2.08</v>
      </c>
      <c r="GW24" s="697" t="str">
        <f t="shared" si="127"/>
        <v>Lên lớp</v>
      </c>
      <c r="GX24" s="698">
        <f t="shared" si="128"/>
        <v>35</v>
      </c>
      <c r="GY24" s="695">
        <f t="shared" si="129"/>
        <v>2.3714285714285714</v>
      </c>
      <c r="GZ24" s="696" t="str">
        <f t="shared" si="130"/>
        <v>2.37</v>
      </c>
      <c r="HA24" s="699">
        <f t="shared" si="131"/>
        <v>35</v>
      </c>
      <c r="HB24" s="700">
        <f t="shared" si="132"/>
        <v>6.4885714285714284</v>
      </c>
      <c r="HC24" s="701">
        <f t="shared" si="133"/>
        <v>2.3714285714285714</v>
      </c>
      <c r="HD24" s="738" t="str">
        <f t="shared" si="134"/>
        <v>Lên lớp</v>
      </c>
      <c r="HE24" s="812"/>
      <c r="HF24" s="850">
        <v>7</v>
      </c>
      <c r="HG24" s="837">
        <v>7</v>
      </c>
      <c r="HH24" s="736"/>
      <c r="HI24" s="827">
        <f t="shared" si="135"/>
        <v>7</v>
      </c>
      <c r="HJ24" s="839">
        <f t="shared" si="136"/>
        <v>7</v>
      </c>
      <c r="HK24" s="840" t="str">
        <f t="shared" si="137"/>
        <v>7.0</v>
      </c>
      <c r="HL24" s="841" t="str">
        <f t="shared" si="138"/>
        <v>B</v>
      </c>
      <c r="HM24" s="842">
        <f t="shared" si="139"/>
        <v>3</v>
      </c>
      <c r="HN24" s="842" t="str">
        <f t="shared" si="140"/>
        <v>3.0</v>
      </c>
      <c r="HO24" s="846">
        <v>2</v>
      </c>
      <c r="HP24" s="844">
        <v>2</v>
      </c>
      <c r="HQ24" s="829">
        <v>6.6</v>
      </c>
      <c r="HR24" s="848"/>
      <c r="HS24" s="853">
        <v>6</v>
      </c>
      <c r="HT24" s="827">
        <f t="shared" si="141"/>
        <v>2.6</v>
      </c>
      <c r="HU24" s="839">
        <f t="shared" si="142"/>
        <v>6.2</v>
      </c>
      <c r="HV24" s="840" t="str">
        <f t="shared" si="143"/>
        <v>6.2</v>
      </c>
      <c r="HW24" s="841" t="str">
        <f t="shared" si="144"/>
        <v>C</v>
      </c>
      <c r="HX24" s="842">
        <f t="shared" si="145"/>
        <v>2</v>
      </c>
      <c r="HY24" s="842" t="str">
        <f t="shared" si="146"/>
        <v>2.0</v>
      </c>
      <c r="HZ24" s="846">
        <v>3</v>
      </c>
      <c r="IA24" s="844">
        <v>3</v>
      </c>
      <c r="IB24" s="819">
        <v>6.3</v>
      </c>
      <c r="IC24" s="822">
        <v>7</v>
      </c>
      <c r="ID24" s="736"/>
      <c r="IE24" s="28">
        <f t="shared" si="147"/>
        <v>6.7</v>
      </c>
      <c r="IF24" s="29">
        <f t="shared" si="148"/>
        <v>6.7</v>
      </c>
      <c r="IG24" s="325" t="str">
        <f t="shared" si="149"/>
        <v>6.7</v>
      </c>
      <c r="IH24" s="30" t="str">
        <f t="shared" si="150"/>
        <v>C+</v>
      </c>
      <c r="II24" s="31">
        <f t="shared" si="151"/>
        <v>2.5</v>
      </c>
      <c r="IJ24" s="31" t="str">
        <f t="shared" si="152"/>
        <v>2.5</v>
      </c>
      <c r="IK24" s="42">
        <v>2</v>
      </c>
      <c r="IL24" s="43">
        <v>2</v>
      </c>
      <c r="IM24" s="819">
        <v>6.4</v>
      </c>
      <c r="IN24" s="822">
        <v>4</v>
      </c>
      <c r="IO24" s="736"/>
      <c r="IP24" s="28">
        <f t="shared" si="153"/>
        <v>5</v>
      </c>
      <c r="IQ24" s="29">
        <f t="shared" si="154"/>
        <v>5</v>
      </c>
      <c r="IR24" s="325" t="str">
        <f t="shared" si="155"/>
        <v>5.0</v>
      </c>
      <c r="IS24" s="30" t="str">
        <f t="shared" si="156"/>
        <v>D+</v>
      </c>
      <c r="IT24" s="31">
        <f t="shared" si="157"/>
        <v>1.5</v>
      </c>
      <c r="IU24" s="31" t="str">
        <f t="shared" si="158"/>
        <v>1.5</v>
      </c>
      <c r="IV24" s="42">
        <v>3</v>
      </c>
      <c r="IW24" s="43">
        <v>3</v>
      </c>
      <c r="IX24" s="1032">
        <v>6.8</v>
      </c>
      <c r="IY24" s="1068">
        <v>7</v>
      </c>
      <c r="IZ24" s="736"/>
      <c r="JA24" s="827">
        <f t="shared" si="159"/>
        <v>6.9</v>
      </c>
      <c r="JB24" s="839">
        <f t="shared" si="160"/>
        <v>6.9</v>
      </c>
      <c r="JC24" s="840" t="str">
        <f t="shared" si="161"/>
        <v>6.9</v>
      </c>
      <c r="JD24" s="841" t="str">
        <f t="shared" si="162"/>
        <v>C+</v>
      </c>
      <c r="JE24" s="842">
        <f t="shared" si="163"/>
        <v>2.5</v>
      </c>
      <c r="JF24" s="842" t="str">
        <f t="shared" si="164"/>
        <v>2.5</v>
      </c>
      <c r="JG24" s="846">
        <v>5</v>
      </c>
      <c r="JH24" s="844">
        <v>5</v>
      </c>
      <c r="JI24" s="742">
        <f t="shared" si="165"/>
        <v>15</v>
      </c>
      <c r="JJ24" s="734">
        <f t="shared" si="166"/>
        <v>2.2666666666666666</v>
      </c>
      <c r="JK24" s="735" t="str">
        <f t="shared" si="167"/>
        <v>2.27</v>
      </c>
    </row>
    <row r="25" spans="1:271" ht="18.75" x14ac:dyDescent="0.3">
      <c r="A25" s="5">
        <v>26</v>
      </c>
      <c r="B25" s="306" t="s">
        <v>531</v>
      </c>
      <c r="C25" s="299" t="s">
        <v>516</v>
      </c>
      <c r="D25" s="300" t="s">
        <v>552</v>
      </c>
      <c r="E25" s="301" t="s">
        <v>38</v>
      </c>
      <c r="F25" s="244" t="s">
        <v>597</v>
      </c>
      <c r="G25" s="275" t="s">
        <v>583</v>
      </c>
      <c r="H25" s="302" t="s">
        <v>23</v>
      </c>
      <c r="I25" s="302" t="s">
        <v>179</v>
      </c>
      <c r="J25" s="1098">
        <v>5</v>
      </c>
      <c r="K25" s="1096" t="str">
        <f t="shared" si="168"/>
        <v>D+</v>
      </c>
      <c r="L25" s="1097">
        <f t="shared" si="169"/>
        <v>1.5</v>
      </c>
      <c r="M25" s="1099" t="str">
        <f t="shared" si="170"/>
        <v>1.5</v>
      </c>
      <c r="N25" s="178">
        <v>5.3</v>
      </c>
      <c r="O25" s="1" t="str">
        <f t="shared" si="171"/>
        <v>D+</v>
      </c>
      <c r="P25" s="2">
        <f t="shared" si="172"/>
        <v>1.5</v>
      </c>
      <c r="Q25" s="172" t="str">
        <f t="shared" si="173"/>
        <v>1.5</v>
      </c>
      <c r="R25" s="48">
        <v>5.5</v>
      </c>
      <c r="S25" s="161"/>
      <c r="T25" s="65">
        <v>5</v>
      </c>
      <c r="U25" s="28">
        <f t="shared" si="58"/>
        <v>2.2000000000000002</v>
      </c>
      <c r="V25" s="29">
        <f t="shared" si="59"/>
        <v>5.2</v>
      </c>
      <c r="W25" s="325" t="str">
        <f t="shared" si="60"/>
        <v>5.2</v>
      </c>
      <c r="X25" s="30" t="str">
        <f t="shared" si="61"/>
        <v>D+</v>
      </c>
      <c r="Y25" s="31">
        <f t="shared" si="6"/>
        <v>1.5</v>
      </c>
      <c r="Z25" s="31" t="str">
        <f t="shared" si="62"/>
        <v>1.5</v>
      </c>
      <c r="AA25" s="42">
        <v>4</v>
      </c>
      <c r="AB25" s="43">
        <v>4</v>
      </c>
      <c r="AC25" s="159">
        <v>5</v>
      </c>
      <c r="AD25" s="55">
        <v>6</v>
      </c>
      <c r="AE25" s="37"/>
      <c r="AF25" s="28">
        <f t="shared" si="63"/>
        <v>5.6</v>
      </c>
      <c r="AG25" s="29">
        <f t="shared" si="64"/>
        <v>5.6</v>
      </c>
      <c r="AH25" s="325" t="str">
        <f t="shared" si="8"/>
        <v>5.6</v>
      </c>
      <c r="AI25" s="30" t="str">
        <f t="shared" si="9"/>
        <v>C</v>
      </c>
      <c r="AJ25" s="31">
        <f t="shared" si="10"/>
        <v>2</v>
      </c>
      <c r="AK25" s="31" t="str">
        <f t="shared" si="11"/>
        <v>2.0</v>
      </c>
      <c r="AL25" s="42">
        <v>2</v>
      </c>
      <c r="AM25" s="43">
        <v>2</v>
      </c>
      <c r="AN25" s="178">
        <v>5</v>
      </c>
      <c r="AO25" s="45">
        <v>5</v>
      </c>
      <c r="AP25" s="45"/>
      <c r="AQ25" s="28">
        <f t="shared" si="65"/>
        <v>5</v>
      </c>
      <c r="AR25" s="29">
        <f t="shared" si="66"/>
        <v>5</v>
      </c>
      <c r="AS25" s="325" t="str">
        <f t="shared" si="67"/>
        <v>5.0</v>
      </c>
      <c r="AT25" s="30" t="str">
        <f t="shared" si="68"/>
        <v>D+</v>
      </c>
      <c r="AU25" s="31">
        <f t="shared" si="69"/>
        <v>1.5</v>
      </c>
      <c r="AV25" s="31" t="str">
        <f t="shared" si="70"/>
        <v>1.5</v>
      </c>
      <c r="AW25" s="42">
        <v>1</v>
      </c>
      <c r="AX25" s="43">
        <v>1</v>
      </c>
      <c r="AY25" s="186">
        <v>8.3000000000000007</v>
      </c>
      <c r="AZ25" s="55">
        <v>5</v>
      </c>
      <c r="BA25" s="37"/>
      <c r="BB25" s="28">
        <f t="shared" si="71"/>
        <v>6.3</v>
      </c>
      <c r="BC25" s="29">
        <f t="shared" si="72"/>
        <v>6.3</v>
      </c>
      <c r="BD25" s="325" t="str">
        <f t="shared" si="73"/>
        <v>6.3</v>
      </c>
      <c r="BE25" s="30" t="str">
        <f t="shared" si="17"/>
        <v>C</v>
      </c>
      <c r="BF25" s="31">
        <f t="shared" si="18"/>
        <v>2</v>
      </c>
      <c r="BG25" s="31" t="str">
        <f t="shared" si="19"/>
        <v>2.0</v>
      </c>
      <c r="BH25" s="42">
        <v>2</v>
      </c>
      <c r="BI25" s="43">
        <v>2</v>
      </c>
      <c r="BJ25" s="309">
        <v>5</v>
      </c>
      <c r="BK25" s="109">
        <v>3</v>
      </c>
      <c r="BL25" s="109">
        <v>4</v>
      </c>
      <c r="BM25" s="225">
        <f t="shared" si="74"/>
        <v>3.8</v>
      </c>
      <c r="BN25" s="226">
        <f t="shared" si="20"/>
        <v>4.4000000000000004</v>
      </c>
      <c r="BO25" s="342" t="str">
        <f t="shared" si="75"/>
        <v>4.4</v>
      </c>
      <c r="BP25" s="227" t="str">
        <f t="shared" si="21"/>
        <v>D</v>
      </c>
      <c r="BQ25" s="226">
        <f t="shared" si="22"/>
        <v>1</v>
      </c>
      <c r="BR25" s="226" t="str">
        <f t="shared" si="23"/>
        <v>1.0</v>
      </c>
      <c r="BS25" s="157">
        <v>2</v>
      </c>
      <c r="BT25" s="43">
        <v>2</v>
      </c>
      <c r="BU25" s="219">
        <v>7.2</v>
      </c>
      <c r="BV25" s="68">
        <v>7</v>
      </c>
      <c r="BW25" s="157"/>
      <c r="BX25" s="225">
        <f t="shared" si="76"/>
        <v>7.1</v>
      </c>
      <c r="BY25" s="226">
        <f t="shared" si="77"/>
        <v>7.1</v>
      </c>
      <c r="BZ25" s="342" t="str">
        <f t="shared" si="78"/>
        <v>7.1</v>
      </c>
      <c r="CA25" s="227" t="str">
        <f t="shared" si="24"/>
        <v>B</v>
      </c>
      <c r="CB25" s="226">
        <f t="shared" si="25"/>
        <v>3</v>
      </c>
      <c r="CC25" s="226" t="str">
        <f t="shared" si="26"/>
        <v>3.0</v>
      </c>
      <c r="CD25" s="157">
        <v>3</v>
      </c>
      <c r="CE25" s="43">
        <v>3</v>
      </c>
      <c r="CF25" s="309">
        <v>5</v>
      </c>
      <c r="CG25" s="109">
        <v>5</v>
      </c>
      <c r="CH25" s="157"/>
      <c r="CI25" s="28">
        <f t="shared" si="79"/>
        <v>5</v>
      </c>
      <c r="CJ25" s="29">
        <f t="shared" si="80"/>
        <v>5</v>
      </c>
      <c r="CK25" s="325" t="str">
        <f t="shared" si="81"/>
        <v>5.0</v>
      </c>
      <c r="CL25" s="30" t="str">
        <f t="shared" si="27"/>
        <v>D+</v>
      </c>
      <c r="CM25" s="31">
        <f t="shared" si="28"/>
        <v>1.5</v>
      </c>
      <c r="CN25" s="31" t="str">
        <f t="shared" si="29"/>
        <v>1.5</v>
      </c>
      <c r="CO25" s="42">
        <v>2</v>
      </c>
      <c r="CP25" s="43">
        <v>2</v>
      </c>
      <c r="CQ25" s="84">
        <f t="shared" si="82"/>
        <v>16</v>
      </c>
      <c r="CR25" s="87">
        <f t="shared" si="83"/>
        <v>1.84375</v>
      </c>
      <c r="CS25" s="88" t="str">
        <f t="shared" si="84"/>
        <v>1.84</v>
      </c>
      <c r="CT25" s="64" t="str">
        <f t="shared" si="85"/>
        <v>Lên lớp</v>
      </c>
      <c r="CU25" s="128">
        <f t="shared" si="86"/>
        <v>16</v>
      </c>
      <c r="CV25" s="129">
        <f t="shared" si="87"/>
        <v>1.84375</v>
      </c>
      <c r="CW25" s="64" t="str">
        <f t="shared" si="88"/>
        <v>Lên lớp</v>
      </c>
      <c r="CX25" s="504"/>
      <c r="CY25" s="214">
        <v>5.6</v>
      </c>
      <c r="CZ25" s="73">
        <v>5</v>
      </c>
      <c r="DA25" s="73"/>
      <c r="DB25" s="28">
        <f t="shared" si="89"/>
        <v>5.2</v>
      </c>
      <c r="DC25" s="29">
        <f t="shared" si="90"/>
        <v>5.2</v>
      </c>
      <c r="DD25" s="325" t="str">
        <f t="shared" si="91"/>
        <v>5.2</v>
      </c>
      <c r="DE25" s="30" t="str">
        <f t="shared" si="30"/>
        <v>D+</v>
      </c>
      <c r="DF25" s="31">
        <f t="shared" si="31"/>
        <v>1.5</v>
      </c>
      <c r="DG25" s="31" t="str">
        <f t="shared" si="32"/>
        <v>1.5</v>
      </c>
      <c r="DH25" s="42">
        <v>2</v>
      </c>
      <c r="DI25" s="43">
        <v>2</v>
      </c>
      <c r="DJ25" s="48">
        <v>6.3</v>
      </c>
      <c r="DK25" s="70">
        <v>4</v>
      </c>
      <c r="DL25" s="70"/>
      <c r="DM25" s="28">
        <f t="shared" si="92"/>
        <v>4.9000000000000004</v>
      </c>
      <c r="DN25" s="29">
        <f t="shared" si="33"/>
        <v>4.9000000000000004</v>
      </c>
      <c r="DO25" s="325" t="str">
        <f t="shared" si="93"/>
        <v>4.9</v>
      </c>
      <c r="DP25" s="30" t="str">
        <f t="shared" si="34"/>
        <v>D</v>
      </c>
      <c r="DQ25" s="31">
        <f t="shared" si="35"/>
        <v>1</v>
      </c>
      <c r="DR25" s="31" t="str">
        <f t="shared" si="36"/>
        <v>1.0</v>
      </c>
      <c r="DS25" s="42">
        <v>2</v>
      </c>
      <c r="DT25" s="43">
        <v>2</v>
      </c>
      <c r="DU25" s="214">
        <v>5</v>
      </c>
      <c r="DV25" s="73">
        <v>4</v>
      </c>
      <c r="DW25" s="73"/>
      <c r="DX25" s="28">
        <f t="shared" si="94"/>
        <v>4.4000000000000004</v>
      </c>
      <c r="DY25" s="29">
        <f t="shared" si="95"/>
        <v>4.4000000000000004</v>
      </c>
      <c r="DZ25" s="325" t="str">
        <f t="shared" si="96"/>
        <v>4.4</v>
      </c>
      <c r="EA25" s="30" t="str">
        <f t="shared" si="97"/>
        <v>D</v>
      </c>
      <c r="EB25" s="31">
        <f t="shared" si="98"/>
        <v>1</v>
      </c>
      <c r="EC25" s="31" t="str">
        <f t="shared" si="99"/>
        <v>1.0</v>
      </c>
      <c r="ED25" s="42">
        <v>2</v>
      </c>
      <c r="EE25" s="43">
        <v>2</v>
      </c>
      <c r="EF25" s="48">
        <v>6.2</v>
      </c>
      <c r="EG25" s="70">
        <v>8</v>
      </c>
      <c r="EH25" s="70"/>
      <c r="EI25" s="28">
        <f t="shared" si="100"/>
        <v>7.3</v>
      </c>
      <c r="EJ25" s="29">
        <f t="shared" si="101"/>
        <v>7.3</v>
      </c>
      <c r="EK25" s="325" t="str">
        <f t="shared" si="102"/>
        <v>7.3</v>
      </c>
      <c r="EL25" s="30" t="str">
        <f t="shared" si="103"/>
        <v>B</v>
      </c>
      <c r="EM25" s="31">
        <f t="shared" si="104"/>
        <v>3</v>
      </c>
      <c r="EN25" s="31" t="str">
        <f t="shared" si="105"/>
        <v>3.0</v>
      </c>
      <c r="EO25" s="42">
        <v>2</v>
      </c>
      <c r="EP25" s="43">
        <v>2</v>
      </c>
      <c r="EQ25" s="1043">
        <v>7.2</v>
      </c>
      <c r="ER25" s="1044">
        <v>7</v>
      </c>
      <c r="ES25" s="787"/>
      <c r="ET25" s="707">
        <f t="shared" si="106"/>
        <v>7.1</v>
      </c>
      <c r="EU25" s="708">
        <f t="shared" si="107"/>
        <v>7.1</v>
      </c>
      <c r="EV25" s="325" t="str">
        <f t="shared" si="108"/>
        <v>7.1</v>
      </c>
      <c r="EW25" s="30" t="str">
        <f t="shared" si="37"/>
        <v>B</v>
      </c>
      <c r="EX25" s="31">
        <f t="shared" si="38"/>
        <v>3</v>
      </c>
      <c r="EY25" s="31" t="str">
        <f t="shared" si="39"/>
        <v>3.0</v>
      </c>
      <c r="EZ25" s="42">
        <v>2</v>
      </c>
      <c r="FA25" s="43">
        <v>2</v>
      </c>
      <c r="FB25" s="48">
        <v>7</v>
      </c>
      <c r="FC25" s="70">
        <v>6</v>
      </c>
      <c r="FD25" s="70"/>
      <c r="FE25" s="28">
        <f t="shared" si="109"/>
        <v>6.4</v>
      </c>
      <c r="FF25" s="29">
        <f t="shared" si="110"/>
        <v>6.4</v>
      </c>
      <c r="FG25" s="325" t="str">
        <f t="shared" si="111"/>
        <v>6.4</v>
      </c>
      <c r="FH25" s="30" t="str">
        <f t="shared" si="40"/>
        <v>C</v>
      </c>
      <c r="FI25" s="31">
        <f t="shared" si="41"/>
        <v>2</v>
      </c>
      <c r="FJ25" s="31" t="str">
        <f t="shared" si="42"/>
        <v>2.0</v>
      </c>
      <c r="FK25" s="42">
        <v>2</v>
      </c>
      <c r="FL25" s="43">
        <v>2</v>
      </c>
      <c r="FM25" s="48">
        <v>7</v>
      </c>
      <c r="FN25" s="55">
        <v>6</v>
      </c>
      <c r="FO25" s="55"/>
      <c r="FP25" s="28">
        <f t="shared" si="112"/>
        <v>6.4</v>
      </c>
      <c r="FQ25" s="29">
        <f t="shared" si="113"/>
        <v>6.4</v>
      </c>
      <c r="FR25" s="325" t="str">
        <f t="shared" si="114"/>
        <v>6.4</v>
      </c>
      <c r="FS25" s="30" t="str">
        <f t="shared" si="43"/>
        <v>C</v>
      </c>
      <c r="FT25" s="31">
        <f t="shared" si="44"/>
        <v>2</v>
      </c>
      <c r="FU25" s="31" t="str">
        <f t="shared" si="45"/>
        <v>2.0</v>
      </c>
      <c r="FV25" s="42">
        <v>2</v>
      </c>
      <c r="FW25" s="43">
        <v>2</v>
      </c>
      <c r="FX25" s="48">
        <v>7.5</v>
      </c>
      <c r="FY25" s="70">
        <v>6</v>
      </c>
      <c r="FZ25" s="70"/>
      <c r="GA25" s="28">
        <f t="shared" si="115"/>
        <v>6.6</v>
      </c>
      <c r="GB25" s="29">
        <f t="shared" si="116"/>
        <v>6.6</v>
      </c>
      <c r="GC25" s="325" t="str">
        <f t="shared" si="117"/>
        <v>6.6</v>
      </c>
      <c r="GD25" s="30" t="str">
        <f t="shared" si="46"/>
        <v>C+</v>
      </c>
      <c r="GE25" s="31">
        <f t="shared" si="47"/>
        <v>2.5</v>
      </c>
      <c r="GF25" s="31" t="str">
        <f t="shared" si="48"/>
        <v>2.5</v>
      </c>
      <c r="GG25" s="42">
        <v>3</v>
      </c>
      <c r="GH25" s="43">
        <v>3</v>
      </c>
      <c r="GI25" s="48">
        <v>6</v>
      </c>
      <c r="GJ25" s="70">
        <v>4</v>
      </c>
      <c r="GK25" s="70"/>
      <c r="GL25" s="28">
        <f t="shared" si="118"/>
        <v>4.8</v>
      </c>
      <c r="GM25" s="29">
        <f t="shared" si="119"/>
        <v>4.8</v>
      </c>
      <c r="GN25" s="325" t="str">
        <f t="shared" si="120"/>
        <v>4.8</v>
      </c>
      <c r="GO25" s="30" t="str">
        <f t="shared" si="121"/>
        <v>D</v>
      </c>
      <c r="GP25" s="31">
        <f t="shared" si="122"/>
        <v>1</v>
      </c>
      <c r="GQ25" s="31" t="str">
        <f t="shared" si="123"/>
        <v>1.0</v>
      </c>
      <c r="GR25" s="42">
        <v>2</v>
      </c>
      <c r="GS25" s="43">
        <v>2</v>
      </c>
      <c r="GT25" s="694">
        <f t="shared" si="124"/>
        <v>19</v>
      </c>
      <c r="GU25" s="695">
        <f t="shared" si="125"/>
        <v>1.9210526315789473</v>
      </c>
      <c r="GV25" s="696" t="str">
        <f t="shared" si="126"/>
        <v>1.92</v>
      </c>
      <c r="GW25" s="697" t="str">
        <f t="shared" si="127"/>
        <v>Lên lớp</v>
      </c>
      <c r="GX25" s="698">
        <f t="shared" si="128"/>
        <v>35</v>
      </c>
      <c r="GY25" s="695">
        <f t="shared" si="129"/>
        <v>1.8857142857142857</v>
      </c>
      <c r="GZ25" s="696" t="str">
        <f t="shared" si="130"/>
        <v>1.89</v>
      </c>
      <c r="HA25" s="699">
        <f t="shared" si="131"/>
        <v>35</v>
      </c>
      <c r="HB25" s="700">
        <f t="shared" si="132"/>
        <v>5.7857142857142856</v>
      </c>
      <c r="HC25" s="701">
        <f t="shared" si="133"/>
        <v>1.8857142857142857</v>
      </c>
      <c r="HD25" s="738" t="str">
        <f t="shared" si="134"/>
        <v>Lên lớp</v>
      </c>
      <c r="HE25" s="812"/>
      <c r="HF25" s="850">
        <v>7</v>
      </c>
      <c r="HG25" s="837">
        <v>7</v>
      </c>
      <c r="HH25" s="736"/>
      <c r="HI25" s="827">
        <f t="shared" si="135"/>
        <v>7</v>
      </c>
      <c r="HJ25" s="839">
        <f t="shared" si="136"/>
        <v>7</v>
      </c>
      <c r="HK25" s="840" t="str">
        <f t="shared" si="137"/>
        <v>7.0</v>
      </c>
      <c r="HL25" s="841" t="str">
        <f t="shared" si="138"/>
        <v>B</v>
      </c>
      <c r="HM25" s="842">
        <f t="shared" si="139"/>
        <v>3</v>
      </c>
      <c r="HN25" s="842" t="str">
        <f t="shared" si="140"/>
        <v>3.0</v>
      </c>
      <c r="HO25" s="846">
        <v>2</v>
      </c>
      <c r="HP25" s="844">
        <v>2</v>
      </c>
      <c r="HQ25" s="829">
        <v>7</v>
      </c>
      <c r="HR25" s="837">
        <v>7</v>
      </c>
      <c r="HS25" s="736"/>
      <c r="HT25" s="827">
        <f t="shared" si="141"/>
        <v>7</v>
      </c>
      <c r="HU25" s="839">
        <f t="shared" si="142"/>
        <v>7</v>
      </c>
      <c r="HV25" s="840" t="str">
        <f t="shared" si="143"/>
        <v>7.0</v>
      </c>
      <c r="HW25" s="841" t="str">
        <f t="shared" si="144"/>
        <v>B</v>
      </c>
      <c r="HX25" s="842">
        <f t="shared" si="145"/>
        <v>3</v>
      </c>
      <c r="HY25" s="842" t="str">
        <f t="shared" si="146"/>
        <v>3.0</v>
      </c>
      <c r="HZ25" s="846">
        <v>3</v>
      </c>
      <c r="IA25" s="844">
        <v>3</v>
      </c>
      <c r="IB25" s="819">
        <v>7</v>
      </c>
      <c r="IC25" s="822">
        <v>7</v>
      </c>
      <c r="ID25" s="736"/>
      <c r="IE25" s="28">
        <f t="shared" si="147"/>
        <v>7</v>
      </c>
      <c r="IF25" s="29">
        <f t="shared" si="148"/>
        <v>7</v>
      </c>
      <c r="IG25" s="325" t="str">
        <f t="shared" si="149"/>
        <v>7.0</v>
      </c>
      <c r="IH25" s="30" t="str">
        <f t="shared" si="150"/>
        <v>B</v>
      </c>
      <c r="II25" s="31">
        <f t="shared" si="151"/>
        <v>3</v>
      </c>
      <c r="IJ25" s="31" t="str">
        <f t="shared" si="152"/>
        <v>3.0</v>
      </c>
      <c r="IK25" s="42">
        <v>2</v>
      </c>
      <c r="IL25" s="43">
        <v>2</v>
      </c>
      <c r="IM25" s="819">
        <v>5</v>
      </c>
      <c r="IN25" s="822">
        <v>4</v>
      </c>
      <c r="IO25" s="736"/>
      <c r="IP25" s="28">
        <f t="shared" si="153"/>
        <v>4.4000000000000004</v>
      </c>
      <c r="IQ25" s="29">
        <f t="shared" si="154"/>
        <v>4.4000000000000004</v>
      </c>
      <c r="IR25" s="325" t="str">
        <f t="shared" si="155"/>
        <v>4.4</v>
      </c>
      <c r="IS25" s="30" t="str">
        <f t="shared" si="156"/>
        <v>D</v>
      </c>
      <c r="IT25" s="31">
        <f t="shared" si="157"/>
        <v>1</v>
      </c>
      <c r="IU25" s="31" t="str">
        <f t="shared" si="158"/>
        <v>1.0</v>
      </c>
      <c r="IV25" s="42">
        <v>3</v>
      </c>
      <c r="IW25" s="43">
        <v>3</v>
      </c>
      <c r="IX25" s="1032">
        <v>6</v>
      </c>
      <c r="IY25" s="1068">
        <v>7</v>
      </c>
      <c r="IZ25" s="736"/>
      <c r="JA25" s="827">
        <f t="shared" si="159"/>
        <v>6.6</v>
      </c>
      <c r="JB25" s="839">
        <f t="shared" si="160"/>
        <v>6.6</v>
      </c>
      <c r="JC25" s="840" t="str">
        <f t="shared" si="161"/>
        <v>6.6</v>
      </c>
      <c r="JD25" s="841" t="str">
        <f t="shared" si="162"/>
        <v>C+</v>
      </c>
      <c r="JE25" s="842">
        <f t="shared" si="163"/>
        <v>2.5</v>
      </c>
      <c r="JF25" s="842" t="str">
        <f t="shared" si="164"/>
        <v>2.5</v>
      </c>
      <c r="JG25" s="846">
        <v>5</v>
      </c>
      <c r="JH25" s="844">
        <v>5</v>
      </c>
      <c r="JI25" s="742">
        <f t="shared" si="165"/>
        <v>15</v>
      </c>
      <c r="JJ25" s="734">
        <f t="shared" si="166"/>
        <v>2.4333333333333331</v>
      </c>
      <c r="JK25" s="735" t="str">
        <f t="shared" si="167"/>
        <v>2.43</v>
      </c>
    </row>
    <row r="26" spans="1:271" ht="18.75" x14ac:dyDescent="0.3">
      <c r="A26" s="5">
        <v>28</v>
      </c>
      <c r="B26" s="306" t="s">
        <v>531</v>
      </c>
      <c r="C26" s="299" t="s">
        <v>517</v>
      </c>
      <c r="D26" s="300" t="s">
        <v>544</v>
      </c>
      <c r="E26" s="301" t="s">
        <v>31</v>
      </c>
      <c r="F26" s="244"/>
      <c r="G26" s="275" t="s">
        <v>584</v>
      </c>
      <c r="H26" s="276" t="s">
        <v>23</v>
      </c>
      <c r="I26" s="276" t="s">
        <v>596</v>
      </c>
      <c r="J26" s="486">
        <v>7</v>
      </c>
      <c r="K26" s="1" t="str">
        <f t="shared" si="168"/>
        <v>B</v>
      </c>
      <c r="L26" s="2">
        <f t="shared" si="169"/>
        <v>3</v>
      </c>
      <c r="M26" s="170" t="str">
        <f t="shared" si="170"/>
        <v>3.0</v>
      </c>
      <c r="N26" s="178">
        <v>7.7</v>
      </c>
      <c r="O26" s="1" t="str">
        <f t="shared" si="171"/>
        <v>B</v>
      </c>
      <c r="P26" s="2">
        <f t="shared" si="172"/>
        <v>3</v>
      </c>
      <c r="Q26" s="172" t="str">
        <f t="shared" si="173"/>
        <v>3.0</v>
      </c>
      <c r="R26" s="48">
        <v>6.5</v>
      </c>
      <c r="S26" s="55">
        <v>6</v>
      </c>
      <c r="T26" s="65"/>
      <c r="U26" s="28">
        <f t="shared" si="58"/>
        <v>6.2</v>
      </c>
      <c r="V26" s="29">
        <f t="shared" si="59"/>
        <v>6.2</v>
      </c>
      <c r="W26" s="325" t="str">
        <f t="shared" si="60"/>
        <v>6.2</v>
      </c>
      <c r="X26" s="30" t="str">
        <f t="shared" si="61"/>
        <v>C</v>
      </c>
      <c r="Y26" s="31">
        <f t="shared" si="6"/>
        <v>2</v>
      </c>
      <c r="Z26" s="31" t="str">
        <f t="shared" si="62"/>
        <v>2.0</v>
      </c>
      <c r="AA26" s="42">
        <v>4</v>
      </c>
      <c r="AB26" s="43">
        <v>4</v>
      </c>
      <c r="AC26" s="159">
        <v>6.3</v>
      </c>
      <c r="AD26" s="55">
        <v>7</v>
      </c>
      <c r="AE26" s="37"/>
      <c r="AF26" s="28">
        <f t="shared" si="63"/>
        <v>6.7</v>
      </c>
      <c r="AG26" s="29">
        <f t="shared" si="64"/>
        <v>6.7</v>
      </c>
      <c r="AH26" s="325" t="str">
        <f t="shared" si="8"/>
        <v>6.7</v>
      </c>
      <c r="AI26" s="30" t="str">
        <f t="shared" si="9"/>
        <v>C+</v>
      </c>
      <c r="AJ26" s="31">
        <f t="shared" si="10"/>
        <v>2.5</v>
      </c>
      <c r="AK26" s="31" t="str">
        <f t="shared" si="11"/>
        <v>2.5</v>
      </c>
      <c r="AL26" s="42">
        <v>2</v>
      </c>
      <c r="AM26" s="43">
        <v>2</v>
      </c>
      <c r="AN26" s="178">
        <v>7.7</v>
      </c>
      <c r="AO26" s="45">
        <v>5</v>
      </c>
      <c r="AP26" s="45"/>
      <c r="AQ26" s="28">
        <f t="shared" si="65"/>
        <v>6.1</v>
      </c>
      <c r="AR26" s="29">
        <f t="shared" si="66"/>
        <v>6.1</v>
      </c>
      <c r="AS26" s="325" t="str">
        <f t="shared" si="67"/>
        <v>6.1</v>
      </c>
      <c r="AT26" s="30" t="str">
        <f t="shared" si="68"/>
        <v>C</v>
      </c>
      <c r="AU26" s="31">
        <f t="shared" si="69"/>
        <v>2</v>
      </c>
      <c r="AV26" s="31" t="str">
        <f t="shared" si="70"/>
        <v>2.0</v>
      </c>
      <c r="AW26" s="42">
        <v>1</v>
      </c>
      <c r="AX26" s="43">
        <v>1</v>
      </c>
      <c r="AY26" s="186">
        <v>7.7</v>
      </c>
      <c r="AZ26" s="55">
        <v>5</v>
      </c>
      <c r="BA26" s="37"/>
      <c r="BB26" s="28">
        <f t="shared" si="71"/>
        <v>6.1</v>
      </c>
      <c r="BC26" s="29">
        <f t="shared" si="72"/>
        <v>6.1</v>
      </c>
      <c r="BD26" s="325" t="str">
        <f t="shared" si="73"/>
        <v>6.1</v>
      </c>
      <c r="BE26" s="30" t="str">
        <f t="shared" si="17"/>
        <v>C</v>
      </c>
      <c r="BF26" s="31">
        <f t="shared" si="18"/>
        <v>2</v>
      </c>
      <c r="BG26" s="31" t="str">
        <f t="shared" si="19"/>
        <v>2.0</v>
      </c>
      <c r="BH26" s="42">
        <v>2</v>
      </c>
      <c r="BI26" s="43">
        <v>2</v>
      </c>
      <c r="BJ26" s="309">
        <v>5.7</v>
      </c>
      <c r="BK26" s="109">
        <v>6</v>
      </c>
      <c r="BL26" s="414"/>
      <c r="BM26" s="225">
        <f t="shared" si="74"/>
        <v>5.9</v>
      </c>
      <c r="BN26" s="226">
        <f t="shared" si="20"/>
        <v>5.9</v>
      </c>
      <c r="BO26" s="342" t="str">
        <f t="shared" si="75"/>
        <v>5.9</v>
      </c>
      <c r="BP26" s="227" t="str">
        <f t="shared" si="21"/>
        <v>C</v>
      </c>
      <c r="BQ26" s="226">
        <f t="shared" si="22"/>
        <v>2</v>
      </c>
      <c r="BR26" s="226" t="str">
        <f t="shared" si="23"/>
        <v>2.0</v>
      </c>
      <c r="BS26" s="157">
        <v>2</v>
      </c>
      <c r="BT26" s="43">
        <v>2</v>
      </c>
      <c r="BU26" s="219">
        <v>8.6</v>
      </c>
      <c r="BV26" s="68">
        <v>8</v>
      </c>
      <c r="BW26" s="157"/>
      <c r="BX26" s="225">
        <f t="shared" si="76"/>
        <v>8.1999999999999993</v>
      </c>
      <c r="BY26" s="226">
        <f t="shared" si="77"/>
        <v>8.1999999999999993</v>
      </c>
      <c r="BZ26" s="342" t="str">
        <f t="shared" si="78"/>
        <v>8.2</v>
      </c>
      <c r="CA26" s="227" t="str">
        <f t="shared" si="24"/>
        <v>B+</v>
      </c>
      <c r="CB26" s="226">
        <f t="shared" si="25"/>
        <v>3.5</v>
      </c>
      <c r="CC26" s="226" t="str">
        <f t="shared" si="26"/>
        <v>3.5</v>
      </c>
      <c r="CD26" s="157">
        <v>3</v>
      </c>
      <c r="CE26" s="43">
        <v>3</v>
      </c>
      <c r="CF26" s="309">
        <v>9</v>
      </c>
      <c r="CG26" s="109">
        <v>7</v>
      </c>
      <c r="CH26" s="157"/>
      <c r="CI26" s="28">
        <f t="shared" si="79"/>
        <v>7.8</v>
      </c>
      <c r="CJ26" s="29">
        <f t="shared" si="80"/>
        <v>7.8</v>
      </c>
      <c r="CK26" s="325" t="str">
        <f t="shared" si="81"/>
        <v>7.8</v>
      </c>
      <c r="CL26" s="30" t="str">
        <f t="shared" si="27"/>
        <v>B</v>
      </c>
      <c r="CM26" s="31">
        <f t="shared" si="28"/>
        <v>3</v>
      </c>
      <c r="CN26" s="31" t="str">
        <f t="shared" si="29"/>
        <v>3.0</v>
      </c>
      <c r="CO26" s="42">
        <v>2</v>
      </c>
      <c r="CP26" s="43">
        <v>2</v>
      </c>
      <c r="CQ26" s="84">
        <f t="shared" si="82"/>
        <v>16</v>
      </c>
      <c r="CR26" s="87">
        <f t="shared" si="83"/>
        <v>2.46875</v>
      </c>
      <c r="CS26" s="88" t="str">
        <f t="shared" si="84"/>
        <v>2.47</v>
      </c>
      <c r="CT26" s="64" t="str">
        <f t="shared" si="85"/>
        <v>Lên lớp</v>
      </c>
      <c r="CU26" s="128">
        <f t="shared" si="86"/>
        <v>16</v>
      </c>
      <c r="CV26" s="129">
        <f t="shared" si="87"/>
        <v>2.46875</v>
      </c>
      <c r="CW26" s="64" t="str">
        <f t="shared" si="88"/>
        <v>Lên lớp</v>
      </c>
      <c r="CX26" s="504"/>
      <c r="CY26" s="214">
        <v>8</v>
      </c>
      <c r="CZ26" s="73">
        <v>8</v>
      </c>
      <c r="DA26" s="73"/>
      <c r="DB26" s="28">
        <f t="shared" si="89"/>
        <v>8</v>
      </c>
      <c r="DC26" s="29">
        <f t="shared" si="90"/>
        <v>8</v>
      </c>
      <c r="DD26" s="325" t="str">
        <f t="shared" si="91"/>
        <v>8.0</v>
      </c>
      <c r="DE26" s="30" t="str">
        <f t="shared" si="30"/>
        <v>B+</v>
      </c>
      <c r="DF26" s="31">
        <f t="shared" si="31"/>
        <v>3.5</v>
      </c>
      <c r="DG26" s="31" t="str">
        <f t="shared" si="32"/>
        <v>3.5</v>
      </c>
      <c r="DH26" s="42">
        <v>2</v>
      </c>
      <c r="DI26" s="43">
        <v>2</v>
      </c>
      <c r="DJ26" s="48">
        <v>7</v>
      </c>
      <c r="DK26" s="70">
        <v>7</v>
      </c>
      <c r="DL26" s="70"/>
      <c r="DM26" s="28">
        <f t="shared" si="92"/>
        <v>7</v>
      </c>
      <c r="DN26" s="29">
        <f t="shared" si="33"/>
        <v>7</v>
      </c>
      <c r="DO26" s="325" t="str">
        <f t="shared" si="93"/>
        <v>7.0</v>
      </c>
      <c r="DP26" s="30" t="str">
        <f t="shared" si="34"/>
        <v>B</v>
      </c>
      <c r="DQ26" s="31">
        <f t="shared" si="35"/>
        <v>3</v>
      </c>
      <c r="DR26" s="31" t="str">
        <f t="shared" si="36"/>
        <v>3.0</v>
      </c>
      <c r="DS26" s="42">
        <v>2</v>
      </c>
      <c r="DT26" s="43">
        <v>2</v>
      </c>
      <c r="DU26" s="214">
        <v>9.3000000000000007</v>
      </c>
      <c r="DV26" s="73">
        <v>8</v>
      </c>
      <c r="DW26" s="73"/>
      <c r="DX26" s="28">
        <f t="shared" si="94"/>
        <v>8.5</v>
      </c>
      <c r="DY26" s="29">
        <f t="shared" si="95"/>
        <v>8.5</v>
      </c>
      <c r="DZ26" s="325" t="str">
        <f t="shared" si="96"/>
        <v>8.5</v>
      </c>
      <c r="EA26" s="30" t="str">
        <f t="shared" si="97"/>
        <v>A</v>
      </c>
      <c r="EB26" s="31">
        <f t="shared" si="98"/>
        <v>4</v>
      </c>
      <c r="EC26" s="31" t="str">
        <f t="shared" si="99"/>
        <v>4.0</v>
      </c>
      <c r="ED26" s="42">
        <v>2</v>
      </c>
      <c r="EE26" s="43">
        <v>2</v>
      </c>
      <c r="EF26" s="48">
        <v>7.2</v>
      </c>
      <c r="EG26" s="70">
        <v>8</v>
      </c>
      <c r="EH26" s="70"/>
      <c r="EI26" s="28">
        <f t="shared" si="100"/>
        <v>7.7</v>
      </c>
      <c r="EJ26" s="29">
        <f t="shared" si="101"/>
        <v>7.7</v>
      </c>
      <c r="EK26" s="325" t="str">
        <f t="shared" si="102"/>
        <v>7.7</v>
      </c>
      <c r="EL26" s="30" t="str">
        <f t="shared" si="103"/>
        <v>B</v>
      </c>
      <c r="EM26" s="31">
        <f t="shared" si="104"/>
        <v>3</v>
      </c>
      <c r="EN26" s="31" t="str">
        <f t="shared" si="105"/>
        <v>3.0</v>
      </c>
      <c r="EO26" s="42">
        <v>2</v>
      </c>
      <c r="EP26" s="43">
        <v>2</v>
      </c>
      <c r="EQ26" s="48">
        <v>7.7</v>
      </c>
      <c r="ER26" s="70">
        <v>7</v>
      </c>
      <c r="ES26" s="70"/>
      <c r="ET26" s="28">
        <f t="shared" si="106"/>
        <v>7.3</v>
      </c>
      <c r="EU26" s="29">
        <f t="shared" si="107"/>
        <v>7.3</v>
      </c>
      <c r="EV26" s="325" t="str">
        <f t="shared" si="108"/>
        <v>7.3</v>
      </c>
      <c r="EW26" s="30" t="str">
        <f t="shared" si="37"/>
        <v>B</v>
      </c>
      <c r="EX26" s="31">
        <f t="shared" si="38"/>
        <v>3</v>
      </c>
      <c r="EY26" s="31" t="str">
        <f t="shared" si="39"/>
        <v>3.0</v>
      </c>
      <c r="EZ26" s="42">
        <v>2</v>
      </c>
      <c r="FA26" s="43">
        <v>2</v>
      </c>
      <c r="FB26" s="48">
        <v>6.7</v>
      </c>
      <c r="FC26" s="70">
        <v>7</v>
      </c>
      <c r="FD26" s="70"/>
      <c r="FE26" s="28">
        <f t="shared" si="109"/>
        <v>6.9</v>
      </c>
      <c r="FF26" s="29">
        <f t="shared" si="110"/>
        <v>6.9</v>
      </c>
      <c r="FG26" s="325" t="str">
        <f t="shared" si="111"/>
        <v>6.9</v>
      </c>
      <c r="FH26" s="30" t="str">
        <f t="shared" si="40"/>
        <v>C+</v>
      </c>
      <c r="FI26" s="31">
        <f t="shared" si="41"/>
        <v>2.5</v>
      </c>
      <c r="FJ26" s="31" t="str">
        <f t="shared" si="42"/>
        <v>2.5</v>
      </c>
      <c r="FK26" s="42">
        <v>2</v>
      </c>
      <c r="FL26" s="43">
        <v>2</v>
      </c>
      <c r="FM26" s="48">
        <v>6</v>
      </c>
      <c r="FN26" s="55">
        <v>7</v>
      </c>
      <c r="FO26" s="55"/>
      <c r="FP26" s="28">
        <f t="shared" si="112"/>
        <v>6.6</v>
      </c>
      <c r="FQ26" s="29">
        <f t="shared" si="113"/>
        <v>6.6</v>
      </c>
      <c r="FR26" s="325" t="str">
        <f t="shared" si="114"/>
        <v>6.6</v>
      </c>
      <c r="FS26" s="30" t="str">
        <f t="shared" si="43"/>
        <v>C+</v>
      </c>
      <c r="FT26" s="31">
        <f t="shared" si="44"/>
        <v>2.5</v>
      </c>
      <c r="FU26" s="31" t="str">
        <f t="shared" si="45"/>
        <v>2.5</v>
      </c>
      <c r="FV26" s="42">
        <v>2</v>
      </c>
      <c r="FW26" s="43">
        <v>2</v>
      </c>
      <c r="FX26" s="48">
        <v>6.5</v>
      </c>
      <c r="FY26" s="70">
        <v>7</v>
      </c>
      <c r="FZ26" s="70"/>
      <c r="GA26" s="28">
        <f t="shared" si="115"/>
        <v>6.8</v>
      </c>
      <c r="GB26" s="29">
        <f t="shared" si="116"/>
        <v>6.8</v>
      </c>
      <c r="GC26" s="325" t="str">
        <f t="shared" si="117"/>
        <v>6.8</v>
      </c>
      <c r="GD26" s="30" t="str">
        <f t="shared" si="46"/>
        <v>C+</v>
      </c>
      <c r="GE26" s="31">
        <f t="shared" si="47"/>
        <v>2.5</v>
      </c>
      <c r="GF26" s="31" t="str">
        <f t="shared" si="48"/>
        <v>2.5</v>
      </c>
      <c r="GG26" s="42">
        <v>3</v>
      </c>
      <c r="GH26" s="43">
        <v>3</v>
      </c>
      <c r="GI26" s="48">
        <v>7.8</v>
      </c>
      <c r="GJ26" s="70">
        <v>8</v>
      </c>
      <c r="GK26" s="70"/>
      <c r="GL26" s="28">
        <f t="shared" si="118"/>
        <v>7.9</v>
      </c>
      <c r="GM26" s="29">
        <f t="shared" si="119"/>
        <v>7.9</v>
      </c>
      <c r="GN26" s="325" t="str">
        <f t="shared" si="120"/>
        <v>7.9</v>
      </c>
      <c r="GO26" s="30" t="str">
        <f t="shared" si="121"/>
        <v>B</v>
      </c>
      <c r="GP26" s="31">
        <f t="shared" si="122"/>
        <v>3</v>
      </c>
      <c r="GQ26" s="31" t="str">
        <f t="shared" si="123"/>
        <v>3.0</v>
      </c>
      <c r="GR26" s="42">
        <v>2</v>
      </c>
      <c r="GS26" s="43">
        <v>2</v>
      </c>
      <c r="GT26" s="694">
        <f t="shared" si="124"/>
        <v>19</v>
      </c>
      <c r="GU26" s="695">
        <f t="shared" si="125"/>
        <v>2.9736842105263159</v>
      </c>
      <c r="GV26" s="696" t="str">
        <f t="shared" si="126"/>
        <v>2.97</v>
      </c>
      <c r="GW26" s="697" t="str">
        <f t="shared" si="127"/>
        <v>Lên lớp</v>
      </c>
      <c r="GX26" s="698">
        <f t="shared" si="128"/>
        <v>35</v>
      </c>
      <c r="GY26" s="695">
        <f t="shared" si="129"/>
        <v>2.7428571428571429</v>
      </c>
      <c r="GZ26" s="696" t="str">
        <f t="shared" si="130"/>
        <v>2.74</v>
      </c>
      <c r="HA26" s="699">
        <f t="shared" si="131"/>
        <v>35</v>
      </c>
      <c r="HB26" s="700">
        <f t="shared" si="132"/>
        <v>7.105714285714285</v>
      </c>
      <c r="HC26" s="701">
        <f t="shared" si="133"/>
        <v>2.7428571428571429</v>
      </c>
      <c r="HD26" s="738" t="str">
        <f t="shared" si="134"/>
        <v>Lên lớp</v>
      </c>
      <c r="HE26" s="812"/>
      <c r="HF26" s="850">
        <v>7.7</v>
      </c>
      <c r="HG26" s="837">
        <v>7</v>
      </c>
      <c r="HH26" s="736"/>
      <c r="HI26" s="827">
        <f t="shared" si="135"/>
        <v>7.3</v>
      </c>
      <c r="HJ26" s="839">
        <f t="shared" si="136"/>
        <v>7.3</v>
      </c>
      <c r="HK26" s="840" t="str">
        <f t="shared" si="137"/>
        <v>7.3</v>
      </c>
      <c r="HL26" s="841" t="str">
        <f t="shared" si="138"/>
        <v>B</v>
      </c>
      <c r="HM26" s="842">
        <f t="shared" si="139"/>
        <v>3</v>
      </c>
      <c r="HN26" s="842" t="str">
        <f t="shared" si="140"/>
        <v>3.0</v>
      </c>
      <c r="HO26" s="846">
        <v>2</v>
      </c>
      <c r="HP26" s="844">
        <v>2</v>
      </c>
      <c r="HQ26" s="829">
        <v>7.5</v>
      </c>
      <c r="HR26" s="837">
        <v>8</v>
      </c>
      <c r="HS26" s="736"/>
      <c r="HT26" s="827">
        <f t="shared" si="141"/>
        <v>7.8</v>
      </c>
      <c r="HU26" s="839">
        <f t="shared" si="142"/>
        <v>7.8</v>
      </c>
      <c r="HV26" s="840" t="str">
        <f t="shared" si="143"/>
        <v>7.8</v>
      </c>
      <c r="HW26" s="841" t="str">
        <f t="shared" si="144"/>
        <v>B</v>
      </c>
      <c r="HX26" s="842">
        <f t="shared" si="145"/>
        <v>3</v>
      </c>
      <c r="HY26" s="842" t="str">
        <f t="shared" si="146"/>
        <v>3.0</v>
      </c>
      <c r="HZ26" s="846">
        <v>3</v>
      </c>
      <c r="IA26" s="844">
        <v>3</v>
      </c>
      <c r="IB26" s="819">
        <v>7</v>
      </c>
      <c r="IC26" s="822">
        <v>7</v>
      </c>
      <c r="ID26" s="736"/>
      <c r="IE26" s="28">
        <f t="shared" si="147"/>
        <v>7</v>
      </c>
      <c r="IF26" s="29">
        <f t="shared" si="148"/>
        <v>7</v>
      </c>
      <c r="IG26" s="325" t="str">
        <f t="shared" si="149"/>
        <v>7.0</v>
      </c>
      <c r="IH26" s="30" t="str">
        <f t="shared" si="150"/>
        <v>B</v>
      </c>
      <c r="II26" s="31">
        <f t="shared" si="151"/>
        <v>3</v>
      </c>
      <c r="IJ26" s="31" t="str">
        <f t="shared" si="152"/>
        <v>3.0</v>
      </c>
      <c r="IK26" s="42">
        <v>2</v>
      </c>
      <c r="IL26" s="43">
        <v>2</v>
      </c>
      <c r="IM26" s="819">
        <v>6.6</v>
      </c>
      <c r="IN26" s="822">
        <v>6</v>
      </c>
      <c r="IO26" s="736"/>
      <c r="IP26" s="28">
        <f t="shared" si="153"/>
        <v>6.2</v>
      </c>
      <c r="IQ26" s="29">
        <f t="shared" si="154"/>
        <v>6.2</v>
      </c>
      <c r="IR26" s="325" t="str">
        <f t="shared" si="155"/>
        <v>6.2</v>
      </c>
      <c r="IS26" s="30" t="str">
        <f t="shared" si="156"/>
        <v>C</v>
      </c>
      <c r="IT26" s="31">
        <f t="shared" si="157"/>
        <v>2</v>
      </c>
      <c r="IU26" s="31" t="str">
        <f t="shared" si="158"/>
        <v>2.0</v>
      </c>
      <c r="IV26" s="42">
        <v>3</v>
      </c>
      <c r="IW26" s="43">
        <v>3</v>
      </c>
      <c r="IX26" s="1032">
        <v>7</v>
      </c>
      <c r="IY26" s="1068">
        <v>7</v>
      </c>
      <c r="IZ26" s="736"/>
      <c r="JA26" s="827">
        <f t="shared" si="159"/>
        <v>7</v>
      </c>
      <c r="JB26" s="839">
        <f t="shared" si="160"/>
        <v>7</v>
      </c>
      <c r="JC26" s="840" t="str">
        <f t="shared" si="161"/>
        <v>7.0</v>
      </c>
      <c r="JD26" s="841" t="str">
        <f t="shared" si="162"/>
        <v>B</v>
      </c>
      <c r="JE26" s="842">
        <f t="shared" si="163"/>
        <v>3</v>
      </c>
      <c r="JF26" s="842" t="str">
        <f t="shared" si="164"/>
        <v>3.0</v>
      </c>
      <c r="JG26" s="846">
        <v>5</v>
      </c>
      <c r="JH26" s="844">
        <v>5</v>
      </c>
      <c r="JI26" s="742">
        <f t="shared" si="165"/>
        <v>15</v>
      </c>
      <c r="JJ26" s="734">
        <f t="shared" si="166"/>
        <v>2.8</v>
      </c>
      <c r="JK26" s="735" t="str">
        <f t="shared" si="167"/>
        <v>2.80</v>
      </c>
    </row>
    <row r="27" spans="1:271" ht="18.75" x14ac:dyDescent="0.3">
      <c r="A27" s="5">
        <v>30</v>
      </c>
      <c r="B27" s="306" t="s">
        <v>531</v>
      </c>
      <c r="C27" s="299" t="s">
        <v>518</v>
      </c>
      <c r="D27" s="300" t="s">
        <v>30</v>
      </c>
      <c r="E27" s="301" t="s">
        <v>68</v>
      </c>
      <c r="F27" s="244"/>
      <c r="G27" s="275" t="s">
        <v>585</v>
      </c>
      <c r="H27" s="276" t="s">
        <v>23</v>
      </c>
      <c r="I27" s="276" t="s">
        <v>179</v>
      </c>
      <c r="J27" s="486">
        <v>6.4</v>
      </c>
      <c r="K27" s="1" t="str">
        <f t="shared" si="168"/>
        <v>C</v>
      </c>
      <c r="L27" s="2">
        <f t="shared" si="169"/>
        <v>2</v>
      </c>
      <c r="M27" s="170" t="str">
        <f t="shared" si="170"/>
        <v>2.0</v>
      </c>
      <c r="N27" s="178">
        <v>7</v>
      </c>
      <c r="O27" s="1" t="str">
        <f t="shared" si="171"/>
        <v>B</v>
      </c>
      <c r="P27" s="2">
        <f t="shared" si="172"/>
        <v>3</v>
      </c>
      <c r="Q27" s="172" t="str">
        <f t="shared" si="173"/>
        <v>3.0</v>
      </c>
      <c r="R27" s="48">
        <v>5.7</v>
      </c>
      <c r="S27" s="55">
        <v>8</v>
      </c>
      <c r="T27" s="65"/>
      <c r="U27" s="28">
        <f t="shared" si="58"/>
        <v>7.1</v>
      </c>
      <c r="V27" s="29">
        <f t="shared" si="59"/>
        <v>7.1</v>
      </c>
      <c r="W27" s="325" t="str">
        <f t="shared" si="60"/>
        <v>7.1</v>
      </c>
      <c r="X27" s="30" t="str">
        <f t="shared" si="61"/>
        <v>B</v>
      </c>
      <c r="Y27" s="31">
        <f t="shared" si="6"/>
        <v>3</v>
      </c>
      <c r="Z27" s="31" t="str">
        <f t="shared" si="62"/>
        <v>3.0</v>
      </c>
      <c r="AA27" s="42">
        <v>4</v>
      </c>
      <c r="AB27" s="43">
        <v>4</v>
      </c>
      <c r="AC27" s="159">
        <v>6</v>
      </c>
      <c r="AD27" s="55">
        <v>8</v>
      </c>
      <c r="AE27" s="37"/>
      <c r="AF27" s="28">
        <f t="shared" si="63"/>
        <v>7.2</v>
      </c>
      <c r="AG27" s="29">
        <f t="shared" si="64"/>
        <v>7.2</v>
      </c>
      <c r="AH27" s="325" t="str">
        <f t="shared" si="8"/>
        <v>7.2</v>
      </c>
      <c r="AI27" s="30" t="str">
        <f t="shared" si="9"/>
        <v>B</v>
      </c>
      <c r="AJ27" s="31">
        <f t="shared" si="10"/>
        <v>3</v>
      </c>
      <c r="AK27" s="31" t="str">
        <f t="shared" si="11"/>
        <v>3.0</v>
      </c>
      <c r="AL27" s="42">
        <v>2</v>
      </c>
      <c r="AM27" s="43">
        <v>2</v>
      </c>
      <c r="AN27" s="178">
        <v>7.3</v>
      </c>
      <c r="AO27" s="45">
        <v>10</v>
      </c>
      <c r="AP27" s="45"/>
      <c r="AQ27" s="28">
        <f t="shared" si="65"/>
        <v>8.9</v>
      </c>
      <c r="AR27" s="29">
        <f t="shared" si="66"/>
        <v>8.9</v>
      </c>
      <c r="AS27" s="325" t="str">
        <f t="shared" si="67"/>
        <v>8.9</v>
      </c>
      <c r="AT27" s="30" t="str">
        <f t="shared" si="68"/>
        <v>A</v>
      </c>
      <c r="AU27" s="31">
        <f t="shared" si="69"/>
        <v>4</v>
      </c>
      <c r="AV27" s="31" t="str">
        <f t="shared" si="70"/>
        <v>4.0</v>
      </c>
      <c r="AW27" s="42">
        <v>1</v>
      </c>
      <c r="AX27" s="43">
        <v>1</v>
      </c>
      <c r="AY27" s="186">
        <v>6</v>
      </c>
      <c r="AZ27" s="55">
        <v>8</v>
      </c>
      <c r="BA27" s="37"/>
      <c r="BB27" s="28">
        <f t="shared" si="71"/>
        <v>7.2</v>
      </c>
      <c r="BC27" s="29">
        <f t="shared" si="72"/>
        <v>7.2</v>
      </c>
      <c r="BD27" s="325" t="str">
        <f t="shared" si="73"/>
        <v>7.2</v>
      </c>
      <c r="BE27" s="30" t="str">
        <f t="shared" si="17"/>
        <v>B</v>
      </c>
      <c r="BF27" s="31">
        <f t="shared" si="18"/>
        <v>3</v>
      </c>
      <c r="BG27" s="31" t="str">
        <f t="shared" si="19"/>
        <v>3.0</v>
      </c>
      <c r="BH27" s="42">
        <v>2</v>
      </c>
      <c r="BI27" s="43">
        <v>2</v>
      </c>
      <c r="BJ27" s="309">
        <v>7.7</v>
      </c>
      <c r="BK27" s="109">
        <v>8</v>
      </c>
      <c r="BL27" s="414"/>
      <c r="BM27" s="225">
        <f t="shared" si="74"/>
        <v>7.9</v>
      </c>
      <c r="BN27" s="226">
        <f t="shared" si="20"/>
        <v>7.9</v>
      </c>
      <c r="BO27" s="342" t="str">
        <f t="shared" si="75"/>
        <v>7.9</v>
      </c>
      <c r="BP27" s="227" t="str">
        <f t="shared" si="21"/>
        <v>B</v>
      </c>
      <c r="BQ27" s="226">
        <f t="shared" si="22"/>
        <v>3</v>
      </c>
      <c r="BR27" s="226" t="str">
        <f t="shared" si="23"/>
        <v>3.0</v>
      </c>
      <c r="BS27" s="157">
        <v>2</v>
      </c>
      <c r="BT27" s="43">
        <v>2</v>
      </c>
      <c r="BU27" s="219">
        <v>6.8</v>
      </c>
      <c r="BV27" s="68">
        <v>8</v>
      </c>
      <c r="BW27" s="157"/>
      <c r="BX27" s="225">
        <f t="shared" si="76"/>
        <v>7.5</v>
      </c>
      <c r="BY27" s="226">
        <f t="shared" si="77"/>
        <v>7.5</v>
      </c>
      <c r="BZ27" s="342" t="str">
        <f t="shared" si="78"/>
        <v>7.5</v>
      </c>
      <c r="CA27" s="227" t="str">
        <f t="shared" si="24"/>
        <v>B</v>
      </c>
      <c r="CB27" s="226">
        <f t="shared" si="25"/>
        <v>3</v>
      </c>
      <c r="CC27" s="226" t="str">
        <f t="shared" si="26"/>
        <v>3.0</v>
      </c>
      <c r="CD27" s="157">
        <v>3</v>
      </c>
      <c r="CE27" s="43">
        <v>3</v>
      </c>
      <c r="CF27" s="309">
        <v>8</v>
      </c>
      <c r="CG27" s="109">
        <v>9</v>
      </c>
      <c r="CH27" s="157"/>
      <c r="CI27" s="28">
        <f t="shared" si="79"/>
        <v>8.6</v>
      </c>
      <c r="CJ27" s="29">
        <f t="shared" si="80"/>
        <v>8.6</v>
      </c>
      <c r="CK27" s="325" t="str">
        <f t="shared" si="81"/>
        <v>8.6</v>
      </c>
      <c r="CL27" s="30" t="str">
        <f t="shared" si="27"/>
        <v>A</v>
      </c>
      <c r="CM27" s="31">
        <f t="shared" si="28"/>
        <v>4</v>
      </c>
      <c r="CN27" s="31" t="str">
        <f t="shared" si="29"/>
        <v>4.0</v>
      </c>
      <c r="CO27" s="42">
        <v>2</v>
      </c>
      <c r="CP27" s="43">
        <v>2</v>
      </c>
      <c r="CQ27" s="84">
        <f t="shared" si="82"/>
        <v>16</v>
      </c>
      <c r="CR27" s="87">
        <f t="shared" si="83"/>
        <v>3.1875</v>
      </c>
      <c r="CS27" s="88" t="str">
        <f t="shared" si="84"/>
        <v>3.19</v>
      </c>
      <c r="CT27" s="64" t="str">
        <f t="shared" si="85"/>
        <v>Lên lớp</v>
      </c>
      <c r="CU27" s="128">
        <f t="shared" si="86"/>
        <v>16</v>
      </c>
      <c r="CV27" s="129">
        <f t="shared" si="87"/>
        <v>3.1875</v>
      </c>
      <c r="CW27" s="64" t="str">
        <f t="shared" si="88"/>
        <v>Lên lớp</v>
      </c>
      <c r="CX27" s="504"/>
      <c r="CY27" s="214">
        <v>7.8</v>
      </c>
      <c r="CZ27" s="73">
        <v>8</v>
      </c>
      <c r="DA27" s="73"/>
      <c r="DB27" s="28">
        <f t="shared" si="89"/>
        <v>7.9</v>
      </c>
      <c r="DC27" s="29">
        <f t="shared" si="90"/>
        <v>7.9</v>
      </c>
      <c r="DD27" s="325" t="str">
        <f t="shared" si="91"/>
        <v>7.9</v>
      </c>
      <c r="DE27" s="30" t="str">
        <f t="shared" si="30"/>
        <v>B</v>
      </c>
      <c r="DF27" s="31">
        <f t="shared" si="31"/>
        <v>3</v>
      </c>
      <c r="DG27" s="31" t="str">
        <f t="shared" si="32"/>
        <v>3.0</v>
      </c>
      <c r="DH27" s="42">
        <v>2</v>
      </c>
      <c r="DI27" s="43">
        <v>2</v>
      </c>
      <c r="DJ27" s="48">
        <v>6.7</v>
      </c>
      <c r="DK27" s="70">
        <v>8</v>
      </c>
      <c r="DL27" s="70"/>
      <c r="DM27" s="28">
        <f t="shared" si="92"/>
        <v>7.5</v>
      </c>
      <c r="DN27" s="29">
        <f t="shared" si="33"/>
        <v>7.5</v>
      </c>
      <c r="DO27" s="325" t="str">
        <f t="shared" si="93"/>
        <v>7.5</v>
      </c>
      <c r="DP27" s="30" t="str">
        <f t="shared" si="34"/>
        <v>B</v>
      </c>
      <c r="DQ27" s="31">
        <f t="shared" si="35"/>
        <v>3</v>
      </c>
      <c r="DR27" s="31" t="str">
        <f t="shared" si="36"/>
        <v>3.0</v>
      </c>
      <c r="DS27" s="42">
        <v>2</v>
      </c>
      <c r="DT27" s="43">
        <v>2</v>
      </c>
      <c r="DU27" s="214">
        <v>8.3000000000000007</v>
      </c>
      <c r="DV27" s="73">
        <v>8</v>
      </c>
      <c r="DW27" s="73"/>
      <c r="DX27" s="28">
        <f t="shared" si="94"/>
        <v>8.1</v>
      </c>
      <c r="DY27" s="29">
        <f t="shared" si="95"/>
        <v>8.1</v>
      </c>
      <c r="DZ27" s="325" t="str">
        <f t="shared" si="96"/>
        <v>8.1</v>
      </c>
      <c r="EA27" s="30" t="str">
        <f t="shared" si="97"/>
        <v>B+</v>
      </c>
      <c r="EB27" s="31">
        <f t="shared" si="98"/>
        <v>3.5</v>
      </c>
      <c r="EC27" s="31" t="str">
        <f t="shared" si="99"/>
        <v>3.5</v>
      </c>
      <c r="ED27" s="42">
        <v>2</v>
      </c>
      <c r="EE27" s="43">
        <v>2</v>
      </c>
      <c r="EF27" s="48">
        <v>7.2</v>
      </c>
      <c r="EG27" s="70">
        <v>6</v>
      </c>
      <c r="EH27" s="70"/>
      <c r="EI27" s="28">
        <f t="shared" si="100"/>
        <v>6.5</v>
      </c>
      <c r="EJ27" s="29">
        <f t="shared" si="101"/>
        <v>6.5</v>
      </c>
      <c r="EK27" s="325" t="str">
        <f t="shared" si="102"/>
        <v>6.5</v>
      </c>
      <c r="EL27" s="30" t="str">
        <f t="shared" si="103"/>
        <v>C+</v>
      </c>
      <c r="EM27" s="31">
        <f t="shared" si="104"/>
        <v>2.5</v>
      </c>
      <c r="EN27" s="31" t="str">
        <f t="shared" si="105"/>
        <v>2.5</v>
      </c>
      <c r="EO27" s="42">
        <v>2</v>
      </c>
      <c r="EP27" s="43">
        <v>2</v>
      </c>
      <c r="EQ27" s="48">
        <v>8.3000000000000007</v>
      </c>
      <c r="ER27" s="70">
        <v>8</v>
      </c>
      <c r="ES27" s="70"/>
      <c r="ET27" s="28">
        <f t="shared" si="106"/>
        <v>8.1</v>
      </c>
      <c r="EU27" s="29">
        <f t="shared" si="107"/>
        <v>8.1</v>
      </c>
      <c r="EV27" s="325" t="str">
        <f t="shared" si="108"/>
        <v>8.1</v>
      </c>
      <c r="EW27" s="30" t="str">
        <f t="shared" si="37"/>
        <v>B+</v>
      </c>
      <c r="EX27" s="31">
        <f t="shared" si="38"/>
        <v>3.5</v>
      </c>
      <c r="EY27" s="31" t="str">
        <f t="shared" si="39"/>
        <v>3.5</v>
      </c>
      <c r="EZ27" s="42">
        <v>2</v>
      </c>
      <c r="FA27" s="43">
        <v>2</v>
      </c>
      <c r="FB27" s="48">
        <v>6.7</v>
      </c>
      <c r="FC27" s="70">
        <v>7</v>
      </c>
      <c r="FD27" s="70"/>
      <c r="FE27" s="28">
        <f t="shared" si="109"/>
        <v>6.9</v>
      </c>
      <c r="FF27" s="29">
        <f t="shared" si="110"/>
        <v>6.9</v>
      </c>
      <c r="FG27" s="325" t="str">
        <f t="shared" si="111"/>
        <v>6.9</v>
      </c>
      <c r="FH27" s="30" t="str">
        <f t="shared" si="40"/>
        <v>C+</v>
      </c>
      <c r="FI27" s="31">
        <f t="shared" si="41"/>
        <v>2.5</v>
      </c>
      <c r="FJ27" s="31" t="str">
        <f t="shared" si="42"/>
        <v>2.5</v>
      </c>
      <c r="FK27" s="42">
        <v>2</v>
      </c>
      <c r="FL27" s="43">
        <v>2</v>
      </c>
      <c r="FM27" s="48">
        <v>6</v>
      </c>
      <c r="FN27" s="55">
        <v>5</v>
      </c>
      <c r="FO27" s="55"/>
      <c r="FP27" s="28">
        <f t="shared" si="112"/>
        <v>5.4</v>
      </c>
      <c r="FQ27" s="29">
        <f t="shared" si="113"/>
        <v>5.4</v>
      </c>
      <c r="FR27" s="325" t="str">
        <f t="shared" si="114"/>
        <v>5.4</v>
      </c>
      <c r="FS27" s="30" t="str">
        <f t="shared" si="43"/>
        <v>D+</v>
      </c>
      <c r="FT27" s="31">
        <f t="shared" si="44"/>
        <v>1.5</v>
      </c>
      <c r="FU27" s="31" t="str">
        <f t="shared" si="45"/>
        <v>1.5</v>
      </c>
      <c r="FV27" s="42">
        <v>2</v>
      </c>
      <c r="FW27" s="43">
        <v>2</v>
      </c>
      <c r="FX27" s="48">
        <v>6.3</v>
      </c>
      <c r="FY27" s="70">
        <v>8</v>
      </c>
      <c r="FZ27" s="70"/>
      <c r="GA27" s="28">
        <f t="shared" si="115"/>
        <v>7.3</v>
      </c>
      <c r="GB27" s="29">
        <f t="shared" si="116"/>
        <v>7.3</v>
      </c>
      <c r="GC27" s="325" t="str">
        <f t="shared" si="117"/>
        <v>7.3</v>
      </c>
      <c r="GD27" s="30" t="str">
        <f t="shared" si="46"/>
        <v>B</v>
      </c>
      <c r="GE27" s="31">
        <f t="shared" si="47"/>
        <v>3</v>
      </c>
      <c r="GF27" s="31" t="str">
        <f t="shared" si="48"/>
        <v>3.0</v>
      </c>
      <c r="GG27" s="42">
        <v>3</v>
      </c>
      <c r="GH27" s="43">
        <v>3</v>
      </c>
      <c r="GI27" s="48">
        <v>7</v>
      </c>
      <c r="GJ27" s="70">
        <v>7</v>
      </c>
      <c r="GK27" s="70"/>
      <c r="GL27" s="28">
        <f t="shared" si="118"/>
        <v>7</v>
      </c>
      <c r="GM27" s="29">
        <f t="shared" si="119"/>
        <v>7</v>
      </c>
      <c r="GN27" s="325" t="str">
        <f t="shared" si="120"/>
        <v>7.0</v>
      </c>
      <c r="GO27" s="30" t="str">
        <f t="shared" si="121"/>
        <v>B</v>
      </c>
      <c r="GP27" s="31">
        <f t="shared" si="122"/>
        <v>3</v>
      </c>
      <c r="GQ27" s="31" t="str">
        <f t="shared" si="123"/>
        <v>3.0</v>
      </c>
      <c r="GR27" s="42">
        <v>2</v>
      </c>
      <c r="GS27" s="43">
        <v>2</v>
      </c>
      <c r="GT27" s="694">
        <f t="shared" si="124"/>
        <v>19</v>
      </c>
      <c r="GU27" s="695">
        <f t="shared" si="125"/>
        <v>2.8421052631578947</v>
      </c>
      <c r="GV27" s="696" t="str">
        <f t="shared" si="126"/>
        <v>2.84</v>
      </c>
      <c r="GW27" s="697" t="str">
        <f t="shared" si="127"/>
        <v>Lên lớp</v>
      </c>
      <c r="GX27" s="698">
        <f t="shared" si="128"/>
        <v>35</v>
      </c>
      <c r="GY27" s="695">
        <f t="shared" si="129"/>
        <v>3</v>
      </c>
      <c r="GZ27" s="696" t="str">
        <f t="shared" si="130"/>
        <v>3.00</v>
      </c>
      <c r="HA27" s="699">
        <f t="shared" si="131"/>
        <v>35</v>
      </c>
      <c r="HB27" s="700">
        <f t="shared" si="132"/>
        <v>7.38</v>
      </c>
      <c r="HC27" s="701">
        <f t="shared" si="133"/>
        <v>3</v>
      </c>
      <c r="HD27" s="738" t="str">
        <f t="shared" si="134"/>
        <v>Lên lớp</v>
      </c>
      <c r="HE27" s="812"/>
      <c r="HF27" s="850">
        <v>7.7</v>
      </c>
      <c r="HG27" s="837">
        <v>8</v>
      </c>
      <c r="HH27" s="736"/>
      <c r="HI27" s="827">
        <f t="shared" si="135"/>
        <v>7.9</v>
      </c>
      <c r="HJ27" s="839">
        <f t="shared" si="136"/>
        <v>7.9</v>
      </c>
      <c r="HK27" s="840" t="str">
        <f t="shared" si="137"/>
        <v>7.9</v>
      </c>
      <c r="HL27" s="841" t="str">
        <f t="shared" si="138"/>
        <v>B</v>
      </c>
      <c r="HM27" s="842">
        <f t="shared" si="139"/>
        <v>3</v>
      </c>
      <c r="HN27" s="842" t="str">
        <f t="shared" si="140"/>
        <v>3.0</v>
      </c>
      <c r="HO27" s="846">
        <v>2</v>
      </c>
      <c r="HP27" s="844">
        <v>2</v>
      </c>
      <c r="HQ27" s="829">
        <v>6.7</v>
      </c>
      <c r="HR27" s="837">
        <v>5</v>
      </c>
      <c r="HS27" s="736"/>
      <c r="HT27" s="827">
        <f t="shared" si="141"/>
        <v>5.7</v>
      </c>
      <c r="HU27" s="839">
        <f t="shared" si="142"/>
        <v>5.7</v>
      </c>
      <c r="HV27" s="840" t="str">
        <f t="shared" si="143"/>
        <v>5.7</v>
      </c>
      <c r="HW27" s="841" t="str">
        <f t="shared" si="144"/>
        <v>C</v>
      </c>
      <c r="HX27" s="842">
        <f t="shared" si="145"/>
        <v>2</v>
      </c>
      <c r="HY27" s="842" t="str">
        <f t="shared" si="146"/>
        <v>2.0</v>
      </c>
      <c r="HZ27" s="846">
        <v>3</v>
      </c>
      <c r="IA27" s="844">
        <v>3</v>
      </c>
      <c r="IB27" s="819">
        <v>7.7</v>
      </c>
      <c r="IC27" s="822">
        <v>6</v>
      </c>
      <c r="ID27" s="736"/>
      <c r="IE27" s="28">
        <f t="shared" si="147"/>
        <v>6.7</v>
      </c>
      <c r="IF27" s="29">
        <f t="shared" si="148"/>
        <v>6.7</v>
      </c>
      <c r="IG27" s="325" t="str">
        <f t="shared" si="149"/>
        <v>6.7</v>
      </c>
      <c r="IH27" s="30" t="str">
        <f t="shared" si="150"/>
        <v>C+</v>
      </c>
      <c r="II27" s="31">
        <f t="shared" si="151"/>
        <v>2.5</v>
      </c>
      <c r="IJ27" s="31" t="str">
        <f t="shared" si="152"/>
        <v>2.5</v>
      </c>
      <c r="IK27" s="42">
        <v>2</v>
      </c>
      <c r="IL27" s="43">
        <v>2</v>
      </c>
      <c r="IM27" s="819">
        <v>5.6</v>
      </c>
      <c r="IN27" s="822">
        <v>5</v>
      </c>
      <c r="IO27" s="736"/>
      <c r="IP27" s="28">
        <f t="shared" si="153"/>
        <v>5.2</v>
      </c>
      <c r="IQ27" s="29">
        <f t="shared" si="154"/>
        <v>5.2</v>
      </c>
      <c r="IR27" s="325" t="str">
        <f t="shared" si="155"/>
        <v>5.2</v>
      </c>
      <c r="IS27" s="30" t="str">
        <f t="shared" si="156"/>
        <v>D+</v>
      </c>
      <c r="IT27" s="31">
        <f t="shared" si="157"/>
        <v>1.5</v>
      </c>
      <c r="IU27" s="31" t="str">
        <f t="shared" si="158"/>
        <v>1.5</v>
      </c>
      <c r="IV27" s="42">
        <v>3</v>
      </c>
      <c r="IW27" s="43">
        <v>3</v>
      </c>
      <c r="IX27" s="1032">
        <v>6.4</v>
      </c>
      <c r="IY27" s="1068">
        <v>7</v>
      </c>
      <c r="IZ27" s="736"/>
      <c r="JA27" s="827">
        <f t="shared" si="159"/>
        <v>6.8</v>
      </c>
      <c r="JB27" s="839">
        <f t="shared" si="160"/>
        <v>6.8</v>
      </c>
      <c r="JC27" s="840" t="str">
        <f t="shared" si="161"/>
        <v>6.8</v>
      </c>
      <c r="JD27" s="841" t="str">
        <f t="shared" si="162"/>
        <v>C+</v>
      </c>
      <c r="JE27" s="842">
        <f t="shared" si="163"/>
        <v>2.5</v>
      </c>
      <c r="JF27" s="842" t="str">
        <f t="shared" si="164"/>
        <v>2.5</v>
      </c>
      <c r="JG27" s="846">
        <v>5</v>
      </c>
      <c r="JH27" s="844">
        <v>5</v>
      </c>
      <c r="JI27" s="742">
        <f t="shared" si="165"/>
        <v>15</v>
      </c>
      <c r="JJ27" s="734">
        <f t="shared" si="166"/>
        <v>2.2666666666666666</v>
      </c>
      <c r="JK27" s="735" t="str">
        <f t="shared" si="167"/>
        <v>2.27</v>
      </c>
    </row>
    <row r="28" spans="1:271" ht="18.75" x14ac:dyDescent="0.3">
      <c r="A28" s="5">
        <v>31</v>
      </c>
      <c r="B28" s="306" t="s">
        <v>531</v>
      </c>
      <c r="C28" s="299" t="s">
        <v>519</v>
      </c>
      <c r="D28" s="614" t="s">
        <v>553</v>
      </c>
      <c r="E28" s="615" t="s">
        <v>167</v>
      </c>
      <c r="F28" s="244"/>
      <c r="G28" s="275" t="s">
        <v>586</v>
      </c>
      <c r="H28" s="276" t="s">
        <v>23</v>
      </c>
      <c r="I28" s="276" t="s">
        <v>179</v>
      </c>
      <c r="J28" s="486">
        <v>6</v>
      </c>
      <c r="K28" s="1" t="str">
        <f t="shared" si="168"/>
        <v>C</v>
      </c>
      <c r="L28" s="2">
        <f t="shared" si="169"/>
        <v>2</v>
      </c>
      <c r="M28" s="170" t="str">
        <f t="shared" si="170"/>
        <v>2.0</v>
      </c>
      <c r="N28" s="178">
        <v>6.3</v>
      </c>
      <c r="O28" s="1" t="str">
        <f t="shared" si="171"/>
        <v>C</v>
      </c>
      <c r="P28" s="2">
        <f t="shared" si="172"/>
        <v>2</v>
      </c>
      <c r="Q28" s="172" t="str">
        <f t="shared" si="173"/>
        <v>2.0</v>
      </c>
      <c r="R28" s="48">
        <v>5</v>
      </c>
      <c r="S28" s="55">
        <v>5</v>
      </c>
      <c r="T28" s="65"/>
      <c r="U28" s="28">
        <f t="shared" si="58"/>
        <v>5</v>
      </c>
      <c r="V28" s="29">
        <f t="shared" si="59"/>
        <v>5</v>
      </c>
      <c r="W28" s="325" t="str">
        <f t="shared" si="60"/>
        <v>5.0</v>
      </c>
      <c r="X28" s="30" t="str">
        <f t="shared" si="61"/>
        <v>D+</v>
      </c>
      <c r="Y28" s="31">
        <f t="shared" si="6"/>
        <v>1.5</v>
      </c>
      <c r="Z28" s="31" t="str">
        <f t="shared" si="62"/>
        <v>1.5</v>
      </c>
      <c r="AA28" s="42">
        <v>4</v>
      </c>
      <c r="AB28" s="43">
        <v>4</v>
      </c>
      <c r="AC28" s="159">
        <v>5.3</v>
      </c>
      <c r="AD28" s="55">
        <v>8</v>
      </c>
      <c r="AE28" s="37"/>
      <c r="AF28" s="28">
        <f t="shared" si="63"/>
        <v>6.9</v>
      </c>
      <c r="AG28" s="29">
        <f t="shared" si="64"/>
        <v>6.9</v>
      </c>
      <c r="AH28" s="325" t="str">
        <f t="shared" si="8"/>
        <v>6.9</v>
      </c>
      <c r="AI28" s="30" t="str">
        <f t="shared" si="9"/>
        <v>C+</v>
      </c>
      <c r="AJ28" s="31">
        <f t="shared" si="10"/>
        <v>2.5</v>
      </c>
      <c r="AK28" s="31" t="str">
        <f t="shared" si="11"/>
        <v>2.5</v>
      </c>
      <c r="AL28" s="42">
        <v>2</v>
      </c>
      <c r="AM28" s="43">
        <v>2</v>
      </c>
      <c r="AN28" s="178">
        <v>6.7</v>
      </c>
      <c r="AO28" s="45">
        <v>4</v>
      </c>
      <c r="AP28" s="45"/>
      <c r="AQ28" s="28">
        <f t="shared" si="65"/>
        <v>5.0999999999999996</v>
      </c>
      <c r="AR28" s="29">
        <f t="shared" si="66"/>
        <v>5.0999999999999996</v>
      </c>
      <c r="AS28" s="325" t="str">
        <f t="shared" si="67"/>
        <v>5.1</v>
      </c>
      <c r="AT28" s="30" t="str">
        <f t="shared" si="68"/>
        <v>D+</v>
      </c>
      <c r="AU28" s="31">
        <f t="shared" si="69"/>
        <v>1.5</v>
      </c>
      <c r="AV28" s="31" t="str">
        <f t="shared" si="70"/>
        <v>1.5</v>
      </c>
      <c r="AW28" s="42">
        <v>1</v>
      </c>
      <c r="AX28" s="43">
        <v>1</v>
      </c>
      <c r="AY28" s="186">
        <v>7</v>
      </c>
      <c r="AZ28" s="55">
        <v>4</v>
      </c>
      <c r="BA28" s="37"/>
      <c r="BB28" s="28">
        <f t="shared" si="71"/>
        <v>5.2</v>
      </c>
      <c r="BC28" s="29">
        <f t="shared" si="72"/>
        <v>5.2</v>
      </c>
      <c r="BD28" s="325" t="str">
        <f t="shared" si="73"/>
        <v>5.2</v>
      </c>
      <c r="BE28" s="30" t="str">
        <f t="shared" si="17"/>
        <v>D+</v>
      </c>
      <c r="BF28" s="31">
        <f t="shared" si="18"/>
        <v>1.5</v>
      </c>
      <c r="BG28" s="31" t="str">
        <f t="shared" si="19"/>
        <v>1.5</v>
      </c>
      <c r="BH28" s="42">
        <v>2</v>
      </c>
      <c r="BI28" s="43">
        <v>2</v>
      </c>
      <c r="BJ28" s="779">
        <v>7.2</v>
      </c>
      <c r="BK28" s="780">
        <v>7</v>
      </c>
      <c r="BL28" s="290"/>
      <c r="BM28" s="782">
        <f t="shared" si="74"/>
        <v>7.1</v>
      </c>
      <c r="BN28" s="786">
        <f t="shared" si="20"/>
        <v>7.1</v>
      </c>
      <c r="BO28" s="342" t="str">
        <f t="shared" si="75"/>
        <v>7.1</v>
      </c>
      <c r="BP28" s="227" t="str">
        <f t="shared" si="21"/>
        <v>B</v>
      </c>
      <c r="BQ28" s="226">
        <f t="shared" si="22"/>
        <v>3</v>
      </c>
      <c r="BR28" s="226" t="str">
        <f t="shared" si="23"/>
        <v>3.0</v>
      </c>
      <c r="BS28" s="157">
        <v>2</v>
      </c>
      <c r="BT28" s="43">
        <v>2</v>
      </c>
      <c r="BU28" s="219">
        <v>7</v>
      </c>
      <c r="BV28" s="68">
        <v>6</v>
      </c>
      <c r="BW28" s="157"/>
      <c r="BX28" s="225">
        <f t="shared" si="76"/>
        <v>6.4</v>
      </c>
      <c r="BY28" s="226">
        <f t="shared" si="77"/>
        <v>6.4</v>
      </c>
      <c r="BZ28" s="342" t="str">
        <f t="shared" si="78"/>
        <v>6.4</v>
      </c>
      <c r="CA28" s="227" t="str">
        <f t="shared" si="24"/>
        <v>C</v>
      </c>
      <c r="CB28" s="226">
        <f t="shared" si="25"/>
        <v>2</v>
      </c>
      <c r="CC28" s="226" t="str">
        <f t="shared" si="26"/>
        <v>2.0</v>
      </c>
      <c r="CD28" s="157">
        <v>3</v>
      </c>
      <c r="CE28" s="43">
        <v>3</v>
      </c>
      <c r="CF28" s="309">
        <v>5</v>
      </c>
      <c r="CG28" s="109">
        <v>2</v>
      </c>
      <c r="CH28" s="109">
        <v>5</v>
      </c>
      <c r="CI28" s="28">
        <f t="shared" si="79"/>
        <v>3.2</v>
      </c>
      <c r="CJ28" s="29">
        <f t="shared" si="80"/>
        <v>5</v>
      </c>
      <c r="CK28" s="325" t="str">
        <f t="shared" si="81"/>
        <v>5.0</v>
      </c>
      <c r="CL28" s="30" t="str">
        <f t="shared" si="27"/>
        <v>D+</v>
      </c>
      <c r="CM28" s="31">
        <f t="shared" si="28"/>
        <v>1.5</v>
      </c>
      <c r="CN28" s="31" t="str">
        <f t="shared" si="29"/>
        <v>1.5</v>
      </c>
      <c r="CO28" s="42">
        <v>2</v>
      </c>
      <c r="CP28" s="43">
        <v>2</v>
      </c>
      <c r="CQ28" s="84">
        <f t="shared" si="82"/>
        <v>16</v>
      </c>
      <c r="CR28" s="87">
        <f t="shared" si="83"/>
        <v>1.90625</v>
      </c>
      <c r="CS28" s="88" t="str">
        <f t="shared" si="84"/>
        <v>1.91</v>
      </c>
      <c r="CT28" s="64" t="str">
        <f t="shared" si="85"/>
        <v>Lên lớp</v>
      </c>
      <c r="CU28" s="128">
        <f t="shared" si="86"/>
        <v>16</v>
      </c>
      <c r="CV28" s="129">
        <f t="shared" si="87"/>
        <v>1.90625</v>
      </c>
      <c r="CW28" s="64" t="str">
        <f t="shared" si="88"/>
        <v>Lên lớp</v>
      </c>
      <c r="CX28" s="504"/>
      <c r="CY28" s="214">
        <v>5.6</v>
      </c>
      <c r="CZ28" s="73">
        <v>2</v>
      </c>
      <c r="DA28" s="73">
        <v>3</v>
      </c>
      <c r="DB28" s="28">
        <f t="shared" si="89"/>
        <v>3.4</v>
      </c>
      <c r="DC28" s="29">
        <f t="shared" si="90"/>
        <v>4</v>
      </c>
      <c r="DD28" s="325" t="str">
        <f t="shared" si="91"/>
        <v>4.0</v>
      </c>
      <c r="DE28" s="30" t="str">
        <f t="shared" si="30"/>
        <v>D</v>
      </c>
      <c r="DF28" s="31">
        <f t="shared" si="31"/>
        <v>1</v>
      </c>
      <c r="DG28" s="31" t="str">
        <f t="shared" si="32"/>
        <v>1.0</v>
      </c>
      <c r="DH28" s="42">
        <v>2</v>
      </c>
      <c r="DI28" s="43">
        <v>2</v>
      </c>
      <c r="DJ28" s="48">
        <v>6.3</v>
      </c>
      <c r="DK28" s="70">
        <v>8</v>
      </c>
      <c r="DL28" s="70"/>
      <c r="DM28" s="28">
        <f t="shared" si="92"/>
        <v>7.3</v>
      </c>
      <c r="DN28" s="29">
        <f t="shared" si="33"/>
        <v>7.3</v>
      </c>
      <c r="DO28" s="325" t="str">
        <f t="shared" si="93"/>
        <v>7.3</v>
      </c>
      <c r="DP28" s="30" t="str">
        <f t="shared" si="34"/>
        <v>B</v>
      </c>
      <c r="DQ28" s="31">
        <f t="shared" si="35"/>
        <v>3</v>
      </c>
      <c r="DR28" s="31" t="str">
        <f t="shared" si="36"/>
        <v>3.0</v>
      </c>
      <c r="DS28" s="42">
        <v>2</v>
      </c>
      <c r="DT28" s="43">
        <v>2</v>
      </c>
      <c r="DU28" s="214">
        <v>5.3</v>
      </c>
      <c r="DV28" s="73">
        <v>4</v>
      </c>
      <c r="DW28" s="73"/>
      <c r="DX28" s="28">
        <f t="shared" si="94"/>
        <v>4.5</v>
      </c>
      <c r="DY28" s="29">
        <f t="shared" si="95"/>
        <v>4.5</v>
      </c>
      <c r="DZ28" s="325" t="str">
        <f t="shared" si="96"/>
        <v>4.5</v>
      </c>
      <c r="EA28" s="30" t="str">
        <f t="shared" si="97"/>
        <v>D</v>
      </c>
      <c r="EB28" s="31">
        <f t="shared" si="98"/>
        <v>1</v>
      </c>
      <c r="EC28" s="31" t="str">
        <f t="shared" si="99"/>
        <v>1.0</v>
      </c>
      <c r="ED28" s="42">
        <v>2</v>
      </c>
      <c r="EE28" s="43">
        <v>2</v>
      </c>
      <c r="EF28" s="48">
        <v>6.2</v>
      </c>
      <c r="EG28" s="70">
        <v>6</v>
      </c>
      <c r="EH28" s="70"/>
      <c r="EI28" s="28">
        <f t="shared" si="100"/>
        <v>6.1</v>
      </c>
      <c r="EJ28" s="29">
        <f t="shared" si="101"/>
        <v>6.1</v>
      </c>
      <c r="EK28" s="325" t="str">
        <f t="shared" si="102"/>
        <v>6.1</v>
      </c>
      <c r="EL28" s="30" t="str">
        <f t="shared" si="103"/>
        <v>C</v>
      </c>
      <c r="EM28" s="31">
        <f t="shared" si="104"/>
        <v>2</v>
      </c>
      <c r="EN28" s="31" t="str">
        <f t="shared" si="105"/>
        <v>2.0</v>
      </c>
      <c r="EO28" s="42">
        <v>2</v>
      </c>
      <c r="EP28" s="43">
        <v>2</v>
      </c>
      <c r="EQ28" s="48">
        <v>6.3</v>
      </c>
      <c r="ER28" s="70">
        <v>8</v>
      </c>
      <c r="ES28" s="70"/>
      <c r="ET28" s="28">
        <f t="shared" si="106"/>
        <v>7.3</v>
      </c>
      <c r="EU28" s="29">
        <f t="shared" si="107"/>
        <v>7.3</v>
      </c>
      <c r="EV28" s="325" t="str">
        <f t="shared" si="108"/>
        <v>7.3</v>
      </c>
      <c r="EW28" s="30" t="str">
        <f t="shared" si="37"/>
        <v>B</v>
      </c>
      <c r="EX28" s="31">
        <f t="shared" si="38"/>
        <v>3</v>
      </c>
      <c r="EY28" s="31" t="str">
        <f t="shared" si="39"/>
        <v>3.0</v>
      </c>
      <c r="EZ28" s="42">
        <v>2</v>
      </c>
      <c r="FA28" s="43">
        <v>2</v>
      </c>
      <c r="FB28" s="48">
        <v>7</v>
      </c>
      <c r="FC28" s="70">
        <v>7</v>
      </c>
      <c r="FD28" s="70"/>
      <c r="FE28" s="28">
        <f t="shared" si="109"/>
        <v>7</v>
      </c>
      <c r="FF28" s="29">
        <f t="shared" si="110"/>
        <v>7</v>
      </c>
      <c r="FG28" s="325" t="str">
        <f t="shared" si="111"/>
        <v>7.0</v>
      </c>
      <c r="FH28" s="30" t="str">
        <f t="shared" si="40"/>
        <v>B</v>
      </c>
      <c r="FI28" s="31">
        <f t="shared" si="41"/>
        <v>3</v>
      </c>
      <c r="FJ28" s="31" t="str">
        <f t="shared" si="42"/>
        <v>3.0</v>
      </c>
      <c r="FK28" s="42">
        <v>2</v>
      </c>
      <c r="FL28" s="43">
        <v>2</v>
      </c>
      <c r="FM28" s="48">
        <v>6.7</v>
      </c>
      <c r="FN28" s="55">
        <v>5</v>
      </c>
      <c r="FO28" s="55"/>
      <c r="FP28" s="28">
        <f t="shared" si="112"/>
        <v>5.7</v>
      </c>
      <c r="FQ28" s="29">
        <f t="shared" si="113"/>
        <v>5.7</v>
      </c>
      <c r="FR28" s="325" t="str">
        <f t="shared" si="114"/>
        <v>5.7</v>
      </c>
      <c r="FS28" s="30" t="str">
        <f t="shared" si="43"/>
        <v>C</v>
      </c>
      <c r="FT28" s="31">
        <f t="shared" si="44"/>
        <v>2</v>
      </c>
      <c r="FU28" s="31" t="str">
        <f t="shared" si="45"/>
        <v>2.0</v>
      </c>
      <c r="FV28" s="42">
        <v>2</v>
      </c>
      <c r="FW28" s="43">
        <v>2</v>
      </c>
      <c r="FX28" s="48">
        <v>6.8</v>
      </c>
      <c r="FY28" s="70">
        <v>4</v>
      </c>
      <c r="FZ28" s="70"/>
      <c r="GA28" s="28">
        <f t="shared" si="115"/>
        <v>5.0999999999999996</v>
      </c>
      <c r="GB28" s="29">
        <f t="shared" si="116"/>
        <v>5.0999999999999996</v>
      </c>
      <c r="GC28" s="325" t="str">
        <f t="shared" si="117"/>
        <v>5.1</v>
      </c>
      <c r="GD28" s="30" t="str">
        <f t="shared" si="46"/>
        <v>D+</v>
      </c>
      <c r="GE28" s="31">
        <f t="shared" si="47"/>
        <v>1.5</v>
      </c>
      <c r="GF28" s="31" t="str">
        <f t="shared" si="48"/>
        <v>1.5</v>
      </c>
      <c r="GG28" s="42">
        <v>3</v>
      </c>
      <c r="GH28" s="43">
        <v>3</v>
      </c>
      <c r="GI28" s="48">
        <v>6.4</v>
      </c>
      <c r="GJ28" s="70">
        <v>5</v>
      </c>
      <c r="GK28" s="70"/>
      <c r="GL28" s="28">
        <f t="shared" si="118"/>
        <v>5.6</v>
      </c>
      <c r="GM28" s="29">
        <f t="shared" si="119"/>
        <v>5.6</v>
      </c>
      <c r="GN28" s="325" t="str">
        <f t="shared" si="120"/>
        <v>5.6</v>
      </c>
      <c r="GO28" s="30" t="str">
        <f t="shared" si="121"/>
        <v>C</v>
      </c>
      <c r="GP28" s="31">
        <f t="shared" si="122"/>
        <v>2</v>
      </c>
      <c r="GQ28" s="31" t="str">
        <f t="shared" si="123"/>
        <v>2.0</v>
      </c>
      <c r="GR28" s="42">
        <v>2</v>
      </c>
      <c r="GS28" s="43">
        <v>2</v>
      </c>
      <c r="GT28" s="694">
        <f t="shared" si="124"/>
        <v>19</v>
      </c>
      <c r="GU28" s="695">
        <f t="shared" si="125"/>
        <v>2.0263157894736841</v>
      </c>
      <c r="GV28" s="696" t="str">
        <f t="shared" si="126"/>
        <v>2.03</v>
      </c>
      <c r="GW28" s="697" t="str">
        <f t="shared" si="127"/>
        <v>Lên lớp</v>
      </c>
      <c r="GX28" s="698">
        <f t="shared" si="128"/>
        <v>35</v>
      </c>
      <c r="GY28" s="695">
        <f t="shared" si="129"/>
        <v>1.9714285714285715</v>
      </c>
      <c r="GZ28" s="696" t="str">
        <f t="shared" si="130"/>
        <v>1.97</v>
      </c>
      <c r="HA28" s="699">
        <f t="shared" si="131"/>
        <v>35</v>
      </c>
      <c r="HB28" s="700">
        <f t="shared" si="132"/>
        <v>5.8</v>
      </c>
      <c r="HC28" s="701">
        <f t="shared" si="133"/>
        <v>1.9714285714285715</v>
      </c>
      <c r="HD28" s="738" t="str">
        <f t="shared" si="134"/>
        <v>Lên lớp</v>
      </c>
      <c r="HE28" s="812"/>
      <c r="HF28" s="850">
        <v>6.7</v>
      </c>
      <c r="HG28" s="837">
        <v>6</v>
      </c>
      <c r="HH28" s="736"/>
      <c r="HI28" s="827">
        <f t="shared" si="135"/>
        <v>6.3</v>
      </c>
      <c r="HJ28" s="839">
        <f t="shared" si="136"/>
        <v>6.3</v>
      </c>
      <c r="HK28" s="840" t="str">
        <f t="shared" si="137"/>
        <v>6.3</v>
      </c>
      <c r="HL28" s="841" t="str">
        <f t="shared" si="138"/>
        <v>C</v>
      </c>
      <c r="HM28" s="842">
        <f t="shared" si="139"/>
        <v>2</v>
      </c>
      <c r="HN28" s="842" t="str">
        <f t="shared" si="140"/>
        <v>2.0</v>
      </c>
      <c r="HO28" s="846">
        <v>2</v>
      </c>
      <c r="HP28" s="844">
        <v>2</v>
      </c>
      <c r="HQ28" s="829">
        <v>6.6</v>
      </c>
      <c r="HR28" s="837">
        <v>7</v>
      </c>
      <c r="HS28" s="736"/>
      <c r="HT28" s="827">
        <f t="shared" si="141"/>
        <v>6.8</v>
      </c>
      <c r="HU28" s="839">
        <f t="shared" si="142"/>
        <v>6.8</v>
      </c>
      <c r="HV28" s="840" t="str">
        <f t="shared" si="143"/>
        <v>6.8</v>
      </c>
      <c r="HW28" s="841" t="str">
        <f t="shared" si="144"/>
        <v>C+</v>
      </c>
      <c r="HX28" s="842">
        <f t="shared" si="145"/>
        <v>2.5</v>
      </c>
      <c r="HY28" s="842" t="str">
        <f t="shared" si="146"/>
        <v>2.5</v>
      </c>
      <c r="HZ28" s="846">
        <v>3</v>
      </c>
      <c r="IA28" s="844">
        <v>3</v>
      </c>
      <c r="IB28" s="819">
        <v>6</v>
      </c>
      <c r="IC28" s="822">
        <v>6</v>
      </c>
      <c r="ID28" s="736"/>
      <c r="IE28" s="28">
        <f t="shared" si="147"/>
        <v>6</v>
      </c>
      <c r="IF28" s="29">
        <f t="shared" si="148"/>
        <v>6</v>
      </c>
      <c r="IG28" s="325" t="str">
        <f t="shared" si="149"/>
        <v>6.0</v>
      </c>
      <c r="IH28" s="30" t="str">
        <f t="shared" si="150"/>
        <v>C</v>
      </c>
      <c r="II28" s="31">
        <f t="shared" si="151"/>
        <v>2</v>
      </c>
      <c r="IJ28" s="31" t="str">
        <f t="shared" si="152"/>
        <v>2.0</v>
      </c>
      <c r="IK28" s="42">
        <v>2</v>
      </c>
      <c r="IL28" s="43">
        <v>2</v>
      </c>
      <c r="IM28" s="819">
        <v>5.6</v>
      </c>
      <c r="IN28" s="822">
        <v>4</v>
      </c>
      <c r="IO28" s="736"/>
      <c r="IP28" s="28">
        <f t="shared" si="153"/>
        <v>4.5999999999999996</v>
      </c>
      <c r="IQ28" s="29">
        <f t="shared" si="154"/>
        <v>4.5999999999999996</v>
      </c>
      <c r="IR28" s="325" t="str">
        <f t="shared" si="155"/>
        <v>4.6</v>
      </c>
      <c r="IS28" s="30" t="str">
        <f t="shared" si="156"/>
        <v>D</v>
      </c>
      <c r="IT28" s="31">
        <f t="shared" si="157"/>
        <v>1</v>
      </c>
      <c r="IU28" s="31" t="str">
        <f t="shared" si="158"/>
        <v>1.0</v>
      </c>
      <c r="IV28" s="42">
        <v>3</v>
      </c>
      <c r="IW28" s="43">
        <v>3</v>
      </c>
      <c r="IX28" s="1032">
        <v>6</v>
      </c>
      <c r="IY28" s="1068">
        <v>6</v>
      </c>
      <c r="IZ28" s="736"/>
      <c r="JA28" s="827">
        <f t="shared" si="159"/>
        <v>6</v>
      </c>
      <c r="JB28" s="839">
        <f t="shared" si="160"/>
        <v>6</v>
      </c>
      <c r="JC28" s="840" t="str">
        <f t="shared" si="161"/>
        <v>6.0</v>
      </c>
      <c r="JD28" s="841" t="str">
        <f t="shared" si="162"/>
        <v>C</v>
      </c>
      <c r="JE28" s="842">
        <f t="shared" si="163"/>
        <v>2</v>
      </c>
      <c r="JF28" s="842" t="str">
        <f t="shared" si="164"/>
        <v>2.0</v>
      </c>
      <c r="JG28" s="846">
        <v>5</v>
      </c>
      <c r="JH28" s="844">
        <v>5</v>
      </c>
      <c r="JI28" s="742">
        <f t="shared" si="165"/>
        <v>15</v>
      </c>
      <c r="JJ28" s="734">
        <f t="shared" si="166"/>
        <v>1.9</v>
      </c>
      <c r="JK28" s="735" t="str">
        <f t="shared" si="167"/>
        <v>1.90</v>
      </c>
    </row>
    <row r="29" spans="1:271" ht="18.75" x14ac:dyDescent="0.3">
      <c r="A29" s="5">
        <v>32</v>
      </c>
      <c r="B29" s="306" t="s">
        <v>531</v>
      </c>
      <c r="C29" s="299" t="s">
        <v>520</v>
      </c>
      <c r="D29" s="300" t="s">
        <v>554</v>
      </c>
      <c r="E29" s="301" t="s">
        <v>555</v>
      </c>
      <c r="F29" s="244"/>
      <c r="G29" s="275" t="s">
        <v>587</v>
      </c>
      <c r="H29" s="276" t="s">
        <v>23</v>
      </c>
      <c r="I29" s="276" t="s">
        <v>179</v>
      </c>
      <c r="J29" s="486">
        <v>6.2</v>
      </c>
      <c r="K29" s="1" t="str">
        <f t="shared" si="168"/>
        <v>C</v>
      </c>
      <c r="L29" s="2">
        <f t="shared" si="169"/>
        <v>2</v>
      </c>
      <c r="M29" s="170" t="str">
        <f t="shared" si="170"/>
        <v>2.0</v>
      </c>
      <c r="N29" s="178">
        <v>6.7</v>
      </c>
      <c r="O29" s="1" t="str">
        <f t="shared" si="171"/>
        <v>C+</v>
      </c>
      <c r="P29" s="2">
        <f t="shared" si="172"/>
        <v>2.5</v>
      </c>
      <c r="Q29" s="172" t="str">
        <f t="shared" si="173"/>
        <v>2.5</v>
      </c>
      <c r="R29" s="48">
        <v>8</v>
      </c>
      <c r="S29" s="55">
        <v>8</v>
      </c>
      <c r="T29" s="65"/>
      <c r="U29" s="28">
        <f t="shared" si="58"/>
        <v>8</v>
      </c>
      <c r="V29" s="29">
        <f t="shared" si="59"/>
        <v>8</v>
      </c>
      <c r="W29" s="325" t="str">
        <f t="shared" si="60"/>
        <v>8.0</v>
      </c>
      <c r="X29" s="30" t="str">
        <f t="shared" si="61"/>
        <v>B+</v>
      </c>
      <c r="Y29" s="31">
        <f t="shared" si="6"/>
        <v>3.5</v>
      </c>
      <c r="Z29" s="31" t="str">
        <f t="shared" si="62"/>
        <v>3.5</v>
      </c>
      <c r="AA29" s="42">
        <v>4</v>
      </c>
      <c r="AB29" s="43">
        <v>4</v>
      </c>
      <c r="AC29" s="159">
        <v>5.7</v>
      </c>
      <c r="AD29" s="55">
        <v>6</v>
      </c>
      <c r="AE29" s="37"/>
      <c r="AF29" s="28">
        <f t="shared" si="63"/>
        <v>5.9</v>
      </c>
      <c r="AG29" s="29">
        <f t="shared" si="64"/>
        <v>5.9</v>
      </c>
      <c r="AH29" s="325" t="str">
        <f t="shared" si="8"/>
        <v>5.9</v>
      </c>
      <c r="AI29" s="30" t="str">
        <f t="shared" si="9"/>
        <v>C</v>
      </c>
      <c r="AJ29" s="31">
        <f t="shared" si="10"/>
        <v>2</v>
      </c>
      <c r="AK29" s="31" t="str">
        <f t="shared" si="11"/>
        <v>2.0</v>
      </c>
      <c r="AL29" s="42">
        <v>2</v>
      </c>
      <c r="AM29" s="43">
        <v>2</v>
      </c>
      <c r="AN29" s="178">
        <v>6.7</v>
      </c>
      <c r="AO29" s="45">
        <v>8</v>
      </c>
      <c r="AP29" s="45"/>
      <c r="AQ29" s="28">
        <f t="shared" si="65"/>
        <v>7.5</v>
      </c>
      <c r="AR29" s="29">
        <f t="shared" si="66"/>
        <v>7.5</v>
      </c>
      <c r="AS29" s="325" t="str">
        <f t="shared" si="67"/>
        <v>7.5</v>
      </c>
      <c r="AT29" s="30" t="str">
        <f t="shared" si="68"/>
        <v>B</v>
      </c>
      <c r="AU29" s="31">
        <f t="shared" si="69"/>
        <v>3</v>
      </c>
      <c r="AV29" s="31" t="str">
        <f t="shared" si="70"/>
        <v>3.0</v>
      </c>
      <c r="AW29" s="42">
        <v>1</v>
      </c>
      <c r="AX29" s="43">
        <v>1</v>
      </c>
      <c r="AY29" s="186">
        <v>6.3</v>
      </c>
      <c r="AZ29" s="55">
        <v>8</v>
      </c>
      <c r="BA29" s="37"/>
      <c r="BB29" s="28">
        <f t="shared" si="71"/>
        <v>7.3</v>
      </c>
      <c r="BC29" s="29">
        <f t="shared" si="72"/>
        <v>7.3</v>
      </c>
      <c r="BD29" s="325" t="str">
        <f t="shared" si="73"/>
        <v>7.3</v>
      </c>
      <c r="BE29" s="30" t="str">
        <f t="shared" si="17"/>
        <v>B</v>
      </c>
      <c r="BF29" s="31">
        <f t="shared" si="18"/>
        <v>3</v>
      </c>
      <c r="BG29" s="31" t="str">
        <f t="shared" si="19"/>
        <v>3.0</v>
      </c>
      <c r="BH29" s="42">
        <v>2</v>
      </c>
      <c r="BI29" s="43">
        <v>2</v>
      </c>
      <c r="BJ29" s="309">
        <v>8.3000000000000007</v>
      </c>
      <c r="BK29" s="109">
        <v>7</v>
      </c>
      <c r="BL29" s="414"/>
      <c r="BM29" s="225">
        <f t="shared" si="74"/>
        <v>7.5</v>
      </c>
      <c r="BN29" s="226">
        <f t="shared" si="20"/>
        <v>7.5</v>
      </c>
      <c r="BO29" s="342" t="str">
        <f t="shared" si="75"/>
        <v>7.5</v>
      </c>
      <c r="BP29" s="227" t="str">
        <f t="shared" si="21"/>
        <v>B</v>
      </c>
      <c r="BQ29" s="226">
        <f t="shared" si="22"/>
        <v>3</v>
      </c>
      <c r="BR29" s="226" t="str">
        <f t="shared" si="23"/>
        <v>3.0</v>
      </c>
      <c r="BS29" s="157">
        <v>2</v>
      </c>
      <c r="BT29" s="43">
        <v>2</v>
      </c>
      <c r="BU29" s="219">
        <v>7.2</v>
      </c>
      <c r="BV29" s="68">
        <v>7</v>
      </c>
      <c r="BW29" s="157"/>
      <c r="BX29" s="225">
        <f t="shared" si="76"/>
        <v>7.1</v>
      </c>
      <c r="BY29" s="226">
        <f t="shared" si="77"/>
        <v>7.1</v>
      </c>
      <c r="BZ29" s="342" t="str">
        <f t="shared" si="78"/>
        <v>7.1</v>
      </c>
      <c r="CA29" s="227" t="str">
        <f t="shared" si="24"/>
        <v>B</v>
      </c>
      <c r="CB29" s="226">
        <f t="shared" si="25"/>
        <v>3</v>
      </c>
      <c r="CC29" s="226" t="str">
        <f t="shared" si="26"/>
        <v>3.0</v>
      </c>
      <c r="CD29" s="157">
        <v>3</v>
      </c>
      <c r="CE29" s="43">
        <v>3</v>
      </c>
      <c r="CF29" s="309">
        <v>8.3000000000000007</v>
      </c>
      <c r="CG29" s="109">
        <v>9</v>
      </c>
      <c r="CH29" s="157"/>
      <c r="CI29" s="28">
        <f t="shared" si="79"/>
        <v>8.6999999999999993</v>
      </c>
      <c r="CJ29" s="29">
        <f t="shared" si="80"/>
        <v>8.6999999999999993</v>
      </c>
      <c r="CK29" s="325" t="str">
        <f t="shared" si="81"/>
        <v>8.7</v>
      </c>
      <c r="CL29" s="30" t="str">
        <f t="shared" si="27"/>
        <v>A</v>
      </c>
      <c r="CM29" s="31">
        <f t="shared" si="28"/>
        <v>4</v>
      </c>
      <c r="CN29" s="31" t="str">
        <f t="shared" si="29"/>
        <v>4.0</v>
      </c>
      <c r="CO29" s="42">
        <v>2</v>
      </c>
      <c r="CP29" s="43">
        <v>2</v>
      </c>
      <c r="CQ29" s="84">
        <f t="shared" si="82"/>
        <v>16</v>
      </c>
      <c r="CR29" s="87">
        <f t="shared" si="83"/>
        <v>3.125</v>
      </c>
      <c r="CS29" s="88" t="str">
        <f t="shared" si="84"/>
        <v>3.13</v>
      </c>
      <c r="CT29" s="64" t="str">
        <f t="shared" si="85"/>
        <v>Lên lớp</v>
      </c>
      <c r="CU29" s="128">
        <f t="shared" si="86"/>
        <v>16</v>
      </c>
      <c r="CV29" s="129">
        <f t="shared" si="87"/>
        <v>3.125</v>
      </c>
      <c r="CW29" s="64" t="str">
        <f t="shared" si="88"/>
        <v>Lên lớp</v>
      </c>
      <c r="CX29" s="504"/>
      <c r="CY29" s="214">
        <v>7.8</v>
      </c>
      <c r="CZ29" s="73">
        <v>6</v>
      </c>
      <c r="DA29" s="73"/>
      <c r="DB29" s="28">
        <f t="shared" si="89"/>
        <v>6.7</v>
      </c>
      <c r="DC29" s="29">
        <f t="shared" si="90"/>
        <v>6.7</v>
      </c>
      <c r="DD29" s="325" t="str">
        <f t="shared" si="91"/>
        <v>6.7</v>
      </c>
      <c r="DE29" s="30" t="str">
        <f t="shared" si="30"/>
        <v>C+</v>
      </c>
      <c r="DF29" s="31">
        <f t="shared" si="31"/>
        <v>2.5</v>
      </c>
      <c r="DG29" s="31" t="str">
        <f t="shared" si="32"/>
        <v>2.5</v>
      </c>
      <c r="DH29" s="42">
        <v>2</v>
      </c>
      <c r="DI29" s="43">
        <v>2</v>
      </c>
      <c r="DJ29" s="48">
        <v>8</v>
      </c>
      <c r="DK29" s="70">
        <v>9</v>
      </c>
      <c r="DL29" s="70"/>
      <c r="DM29" s="28">
        <f t="shared" si="92"/>
        <v>8.6</v>
      </c>
      <c r="DN29" s="29">
        <f t="shared" si="33"/>
        <v>8.6</v>
      </c>
      <c r="DO29" s="325" t="str">
        <f t="shared" si="93"/>
        <v>8.6</v>
      </c>
      <c r="DP29" s="30" t="str">
        <f t="shared" si="34"/>
        <v>A</v>
      </c>
      <c r="DQ29" s="31">
        <f t="shared" si="35"/>
        <v>4</v>
      </c>
      <c r="DR29" s="31" t="str">
        <f t="shared" si="36"/>
        <v>4.0</v>
      </c>
      <c r="DS29" s="42">
        <v>2</v>
      </c>
      <c r="DT29" s="43">
        <v>2</v>
      </c>
      <c r="DU29" s="214">
        <v>8</v>
      </c>
      <c r="DV29" s="73">
        <v>6</v>
      </c>
      <c r="DW29" s="73"/>
      <c r="DX29" s="28">
        <f t="shared" si="94"/>
        <v>6.8</v>
      </c>
      <c r="DY29" s="29">
        <f t="shared" si="95"/>
        <v>6.8</v>
      </c>
      <c r="DZ29" s="325" t="str">
        <f t="shared" si="96"/>
        <v>6.8</v>
      </c>
      <c r="EA29" s="30" t="str">
        <f t="shared" si="97"/>
        <v>C+</v>
      </c>
      <c r="EB29" s="31">
        <f t="shared" si="98"/>
        <v>2.5</v>
      </c>
      <c r="EC29" s="31" t="str">
        <f t="shared" si="99"/>
        <v>2.5</v>
      </c>
      <c r="ED29" s="42">
        <v>2</v>
      </c>
      <c r="EE29" s="43">
        <v>2</v>
      </c>
      <c r="EF29" s="48">
        <v>7</v>
      </c>
      <c r="EG29" s="70">
        <v>8</v>
      </c>
      <c r="EH29" s="70"/>
      <c r="EI29" s="28">
        <f t="shared" si="100"/>
        <v>7.6</v>
      </c>
      <c r="EJ29" s="29">
        <f t="shared" si="101"/>
        <v>7.6</v>
      </c>
      <c r="EK29" s="325" t="str">
        <f t="shared" si="102"/>
        <v>7.6</v>
      </c>
      <c r="EL29" s="30" t="str">
        <f t="shared" si="103"/>
        <v>B</v>
      </c>
      <c r="EM29" s="31">
        <f t="shared" si="104"/>
        <v>3</v>
      </c>
      <c r="EN29" s="31" t="str">
        <f t="shared" si="105"/>
        <v>3.0</v>
      </c>
      <c r="EO29" s="42">
        <v>2</v>
      </c>
      <c r="EP29" s="43">
        <v>2</v>
      </c>
      <c r="EQ29" s="48">
        <v>8.3000000000000007</v>
      </c>
      <c r="ER29" s="70">
        <v>8</v>
      </c>
      <c r="ES29" s="70"/>
      <c r="ET29" s="28">
        <f t="shared" si="106"/>
        <v>8.1</v>
      </c>
      <c r="EU29" s="29">
        <f t="shared" si="107"/>
        <v>8.1</v>
      </c>
      <c r="EV29" s="325" t="str">
        <f t="shared" si="108"/>
        <v>8.1</v>
      </c>
      <c r="EW29" s="30" t="str">
        <f t="shared" si="37"/>
        <v>B+</v>
      </c>
      <c r="EX29" s="31">
        <f t="shared" si="38"/>
        <v>3.5</v>
      </c>
      <c r="EY29" s="31" t="str">
        <f t="shared" si="39"/>
        <v>3.5</v>
      </c>
      <c r="EZ29" s="42">
        <v>2</v>
      </c>
      <c r="FA29" s="43">
        <v>2</v>
      </c>
      <c r="FB29" s="48">
        <v>7</v>
      </c>
      <c r="FC29" s="70">
        <v>7</v>
      </c>
      <c r="FD29" s="70"/>
      <c r="FE29" s="28">
        <f t="shared" si="109"/>
        <v>7</v>
      </c>
      <c r="FF29" s="29">
        <f t="shared" si="110"/>
        <v>7</v>
      </c>
      <c r="FG29" s="325" t="str">
        <f t="shared" si="111"/>
        <v>7.0</v>
      </c>
      <c r="FH29" s="30" t="str">
        <f t="shared" si="40"/>
        <v>B</v>
      </c>
      <c r="FI29" s="31">
        <f t="shared" si="41"/>
        <v>3</v>
      </c>
      <c r="FJ29" s="31" t="str">
        <f t="shared" si="42"/>
        <v>3.0</v>
      </c>
      <c r="FK29" s="42">
        <v>2</v>
      </c>
      <c r="FL29" s="43">
        <v>2</v>
      </c>
      <c r="FM29" s="48">
        <v>7</v>
      </c>
      <c r="FN29" s="55">
        <v>7</v>
      </c>
      <c r="FO29" s="55"/>
      <c r="FP29" s="28">
        <f t="shared" si="112"/>
        <v>7</v>
      </c>
      <c r="FQ29" s="29">
        <f t="shared" si="113"/>
        <v>7</v>
      </c>
      <c r="FR29" s="325" t="str">
        <f t="shared" si="114"/>
        <v>7.0</v>
      </c>
      <c r="FS29" s="30" t="str">
        <f t="shared" si="43"/>
        <v>B</v>
      </c>
      <c r="FT29" s="31">
        <f t="shared" si="44"/>
        <v>3</v>
      </c>
      <c r="FU29" s="31" t="str">
        <f t="shared" si="45"/>
        <v>3.0</v>
      </c>
      <c r="FV29" s="42">
        <v>2</v>
      </c>
      <c r="FW29" s="43">
        <v>2</v>
      </c>
      <c r="FX29" s="48">
        <v>7.5</v>
      </c>
      <c r="FY29" s="70">
        <v>7</v>
      </c>
      <c r="FZ29" s="70"/>
      <c r="GA29" s="28">
        <f t="shared" si="115"/>
        <v>7.2</v>
      </c>
      <c r="GB29" s="29">
        <f t="shared" si="116"/>
        <v>7.2</v>
      </c>
      <c r="GC29" s="325" t="str">
        <f t="shared" si="117"/>
        <v>7.2</v>
      </c>
      <c r="GD29" s="30" t="str">
        <f t="shared" si="46"/>
        <v>B</v>
      </c>
      <c r="GE29" s="31">
        <f t="shared" si="47"/>
        <v>3</v>
      </c>
      <c r="GF29" s="31" t="str">
        <f t="shared" si="48"/>
        <v>3.0</v>
      </c>
      <c r="GG29" s="42">
        <v>3</v>
      </c>
      <c r="GH29" s="43">
        <v>3</v>
      </c>
      <c r="GI29" s="48">
        <v>7</v>
      </c>
      <c r="GJ29" s="70">
        <v>8</v>
      </c>
      <c r="GK29" s="70"/>
      <c r="GL29" s="28">
        <f t="shared" si="118"/>
        <v>7.6</v>
      </c>
      <c r="GM29" s="29">
        <f t="shared" si="119"/>
        <v>7.6</v>
      </c>
      <c r="GN29" s="325" t="str">
        <f t="shared" si="120"/>
        <v>7.6</v>
      </c>
      <c r="GO29" s="30" t="str">
        <f t="shared" si="121"/>
        <v>B</v>
      </c>
      <c r="GP29" s="31">
        <f t="shared" si="122"/>
        <v>3</v>
      </c>
      <c r="GQ29" s="31" t="str">
        <f t="shared" si="123"/>
        <v>3.0</v>
      </c>
      <c r="GR29" s="42">
        <v>2</v>
      </c>
      <c r="GS29" s="43">
        <v>2</v>
      </c>
      <c r="GT29" s="694">
        <f t="shared" si="124"/>
        <v>19</v>
      </c>
      <c r="GU29" s="695">
        <f t="shared" si="125"/>
        <v>3.0526315789473686</v>
      </c>
      <c r="GV29" s="696" t="str">
        <f t="shared" si="126"/>
        <v>3.05</v>
      </c>
      <c r="GW29" s="697" t="str">
        <f t="shared" si="127"/>
        <v>Lên lớp</v>
      </c>
      <c r="GX29" s="698">
        <f t="shared" si="128"/>
        <v>35</v>
      </c>
      <c r="GY29" s="695">
        <f t="shared" si="129"/>
        <v>3.0857142857142859</v>
      </c>
      <c r="GZ29" s="696" t="str">
        <f t="shared" si="130"/>
        <v>3.09</v>
      </c>
      <c r="HA29" s="699">
        <f t="shared" si="131"/>
        <v>35</v>
      </c>
      <c r="HB29" s="700">
        <f t="shared" si="132"/>
        <v>7.4285714285714288</v>
      </c>
      <c r="HC29" s="701">
        <f t="shared" si="133"/>
        <v>3.0857142857142859</v>
      </c>
      <c r="HD29" s="738" t="str">
        <f t="shared" si="134"/>
        <v>Lên lớp</v>
      </c>
      <c r="HE29" s="812"/>
      <c r="HF29" s="850">
        <v>7</v>
      </c>
      <c r="HG29" s="837">
        <v>7</v>
      </c>
      <c r="HH29" s="736"/>
      <c r="HI29" s="827">
        <f t="shared" si="135"/>
        <v>7</v>
      </c>
      <c r="HJ29" s="839">
        <f t="shared" si="136"/>
        <v>7</v>
      </c>
      <c r="HK29" s="840" t="str">
        <f t="shared" si="137"/>
        <v>7.0</v>
      </c>
      <c r="HL29" s="841" t="str">
        <f t="shared" si="138"/>
        <v>B</v>
      </c>
      <c r="HM29" s="842">
        <f t="shared" si="139"/>
        <v>3</v>
      </c>
      <c r="HN29" s="842" t="str">
        <f t="shared" si="140"/>
        <v>3.0</v>
      </c>
      <c r="HO29" s="846">
        <v>2</v>
      </c>
      <c r="HP29" s="844">
        <v>2</v>
      </c>
      <c r="HQ29" s="829">
        <v>6.8</v>
      </c>
      <c r="HR29" s="837">
        <v>7</v>
      </c>
      <c r="HS29" s="736"/>
      <c r="HT29" s="827">
        <f t="shared" si="141"/>
        <v>6.9</v>
      </c>
      <c r="HU29" s="839">
        <f t="shared" si="142"/>
        <v>6.9</v>
      </c>
      <c r="HV29" s="840" t="str">
        <f t="shared" si="143"/>
        <v>6.9</v>
      </c>
      <c r="HW29" s="841" t="str">
        <f t="shared" si="144"/>
        <v>C+</v>
      </c>
      <c r="HX29" s="842">
        <f t="shared" si="145"/>
        <v>2.5</v>
      </c>
      <c r="HY29" s="842" t="str">
        <f t="shared" si="146"/>
        <v>2.5</v>
      </c>
      <c r="HZ29" s="846">
        <v>3</v>
      </c>
      <c r="IA29" s="844">
        <v>3</v>
      </c>
      <c r="IB29" s="819">
        <v>7</v>
      </c>
      <c r="IC29" s="822">
        <v>7</v>
      </c>
      <c r="ID29" s="736"/>
      <c r="IE29" s="28">
        <f t="shared" si="147"/>
        <v>7</v>
      </c>
      <c r="IF29" s="29">
        <f t="shared" si="148"/>
        <v>7</v>
      </c>
      <c r="IG29" s="325" t="str">
        <f t="shared" si="149"/>
        <v>7.0</v>
      </c>
      <c r="IH29" s="30" t="str">
        <f t="shared" si="150"/>
        <v>B</v>
      </c>
      <c r="II29" s="31">
        <f t="shared" si="151"/>
        <v>3</v>
      </c>
      <c r="IJ29" s="31" t="str">
        <f t="shared" si="152"/>
        <v>3.0</v>
      </c>
      <c r="IK29" s="42">
        <v>2</v>
      </c>
      <c r="IL29" s="43">
        <v>2</v>
      </c>
      <c r="IM29" s="819">
        <v>6.6</v>
      </c>
      <c r="IN29" s="822">
        <v>4</v>
      </c>
      <c r="IO29" s="736"/>
      <c r="IP29" s="28">
        <f t="shared" si="153"/>
        <v>5</v>
      </c>
      <c r="IQ29" s="29">
        <f t="shared" si="154"/>
        <v>5</v>
      </c>
      <c r="IR29" s="325" t="str">
        <f t="shared" si="155"/>
        <v>5.0</v>
      </c>
      <c r="IS29" s="30" t="str">
        <f t="shared" si="156"/>
        <v>D+</v>
      </c>
      <c r="IT29" s="31">
        <f t="shared" si="157"/>
        <v>1.5</v>
      </c>
      <c r="IU29" s="31" t="str">
        <f t="shared" si="158"/>
        <v>1.5</v>
      </c>
      <c r="IV29" s="42">
        <v>3</v>
      </c>
      <c r="IW29" s="43">
        <v>3</v>
      </c>
      <c r="IX29" s="1032">
        <v>7</v>
      </c>
      <c r="IY29" s="1068">
        <v>7</v>
      </c>
      <c r="IZ29" s="736"/>
      <c r="JA29" s="827">
        <f t="shared" si="159"/>
        <v>7</v>
      </c>
      <c r="JB29" s="839">
        <f t="shared" si="160"/>
        <v>7</v>
      </c>
      <c r="JC29" s="840" t="str">
        <f t="shared" si="161"/>
        <v>7.0</v>
      </c>
      <c r="JD29" s="841" t="str">
        <f t="shared" si="162"/>
        <v>B</v>
      </c>
      <c r="JE29" s="842">
        <f t="shared" si="163"/>
        <v>3</v>
      </c>
      <c r="JF29" s="842" t="str">
        <f t="shared" si="164"/>
        <v>3.0</v>
      </c>
      <c r="JG29" s="846">
        <v>5</v>
      </c>
      <c r="JH29" s="844">
        <v>5</v>
      </c>
      <c r="JI29" s="742">
        <f t="shared" si="165"/>
        <v>15</v>
      </c>
      <c r="JJ29" s="734">
        <f t="shared" si="166"/>
        <v>2.6</v>
      </c>
      <c r="JK29" s="735" t="str">
        <f t="shared" si="167"/>
        <v>2.60</v>
      </c>
    </row>
    <row r="30" spans="1:271" ht="18.75" x14ac:dyDescent="0.3">
      <c r="A30" s="5">
        <v>33</v>
      </c>
      <c r="B30" s="306" t="s">
        <v>531</v>
      </c>
      <c r="C30" s="299" t="s">
        <v>521</v>
      </c>
      <c r="D30" s="300" t="s">
        <v>556</v>
      </c>
      <c r="E30" s="301" t="s">
        <v>555</v>
      </c>
      <c r="F30" s="244"/>
      <c r="G30" s="275" t="s">
        <v>588</v>
      </c>
      <c r="H30" s="276" t="s">
        <v>23</v>
      </c>
      <c r="I30" s="276" t="s">
        <v>1823</v>
      </c>
      <c r="J30" s="486">
        <v>5.6</v>
      </c>
      <c r="K30" s="1" t="str">
        <f t="shared" si="168"/>
        <v>C</v>
      </c>
      <c r="L30" s="2">
        <f t="shared" si="169"/>
        <v>2</v>
      </c>
      <c r="M30" s="170" t="str">
        <f t="shared" si="170"/>
        <v>2.0</v>
      </c>
      <c r="N30" s="178">
        <v>7.3</v>
      </c>
      <c r="O30" s="1" t="str">
        <f t="shared" si="171"/>
        <v>B</v>
      </c>
      <c r="P30" s="2">
        <f t="shared" si="172"/>
        <v>3</v>
      </c>
      <c r="Q30" s="172" t="str">
        <f t="shared" si="173"/>
        <v>3.0</v>
      </c>
      <c r="R30" s="48">
        <v>8</v>
      </c>
      <c r="S30" s="55">
        <v>8</v>
      </c>
      <c r="T30" s="65"/>
      <c r="U30" s="28">
        <f t="shared" si="58"/>
        <v>8</v>
      </c>
      <c r="V30" s="29">
        <f t="shared" si="59"/>
        <v>8</v>
      </c>
      <c r="W30" s="325" t="str">
        <f t="shared" si="60"/>
        <v>8.0</v>
      </c>
      <c r="X30" s="30" t="str">
        <f t="shared" si="61"/>
        <v>B+</v>
      </c>
      <c r="Y30" s="31">
        <f t="shared" si="6"/>
        <v>3.5</v>
      </c>
      <c r="Z30" s="31" t="str">
        <f t="shared" si="62"/>
        <v>3.5</v>
      </c>
      <c r="AA30" s="42">
        <v>4</v>
      </c>
      <c r="AB30" s="43">
        <v>4</v>
      </c>
      <c r="AC30" s="159">
        <v>7.3</v>
      </c>
      <c r="AD30" s="55">
        <v>8</v>
      </c>
      <c r="AE30" s="37"/>
      <c r="AF30" s="28">
        <f t="shared" si="63"/>
        <v>7.7</v>
      </c>
      <c r="AG30" s="29">
        <f t="shared" si="64"/>
        <v>7.7</v>
      </c>
      <c r="AH30" s="325" t="str">
        <f t="shared" si="8"/>
        <v>7.7</v>
      </c>
      <c r="AI30" s="30" t="str">
        <f t="shared" si="9"/>
        <v>B</v>
      </c>
      <c r="AJ30" s="31">
        <f t="shared" si="10"/>
        <v>3</v>
      </c>
      <c r="AK30" s="31" t="str">
        <f t="shared" si="11"/>
        <v>3.0</v>
      </c>
      <c r="AL30" s="42">
        <v>2</v>
      </c>
      <c r="AM30" s="43">
        <v>2</v>
      </c>
      <c r="AN30" s="178">
        <v>7</v>
      </c>
      <c r="AO30" s="45">
        <v>9</v>
      </c>
      <c r="AP30" s="45"/>
      <c r="AQ30" s="28">
        <f t="shared" si="65"/>
        <v>8.1999999999999993</v>
      </c>
      <c r="AR30" s="29">
        <f t="shared" si="66"/>
        <v>8.1999999999999993</v>
      </c>
      <c r="AS30" s="325" t="str">
        <f t="shared" si="67"/>
        <v>8.2</v>
      </c>
      <c r="AT30" s="30" t="str">
        <f t="shared" si="68"/>
        <v>B+</v>
      </c>
      <c r="AU30" s="31">
        <f t="shared" si="69"/>
        <v>3.5</v>
      </c>
      <c r="AV30" s="31" t="str">
        <f t="shared" si="70"/>
        <v>3.5</v>
      </c>
      <c r="AW30" s="42">
        <v>1</v>
      </c>
      <c r="AX30" s="43">
        <v>1</v>
      </c>
      <c r="AY30" s="186">
        <v>8</v>
      </c>
      <c r="AZ30" s="55">
        <v>9</v>
      </c>
      <c r="BA30" s="37"/>
      <c r="BB30" s="28">
        <f t="shared" si="71"/>
        <v>8.6</v>
      </c>
      <c r="BC30" s="29">
        <f t="shared" si="72"/>
        <v>8.6</v>
      </c>
      <c r="BD30" s="325" t="str">
        <f t="shared" si="73"/>
        <v>8.6</v>
      </c>
      <c r="BE30" s="30" t="str">
        <f t="shared" si="17"/>
        <v>A</v>
      </c>
      <c r="BF30" s="31">
        <f t="shared" si="18"/>
        <v>4</v>
      </c>
      <c r="BG30" s="31" t="str">
        <f t="shared" si="19"/>
        <v>4.0</v>
      </c>
      <c r="BH30" s="42">
        <v>2</v>
      </c>
      <c r="BI30" s="43">
        <v>2</v>
      </c>
      <c r="BJ30" s="309">
        <v>8</v>
      </c>
      <c r="BK30" s="109">
        <v>7</v>
      </c>
      <c r="BL30" s="414"/>
      <c r="BM30" s="225">
        <f t="shared" si="74"/>
        <v>7.4</v>
      </c>
      <c r="BN30" s="226">
        <f t="shared" si="20"/>
        <v>7.4</v>
      </c>
      <c r="BO30" s="342" t="str">
        <f t="shared" si="75"/>
        <v>7.4</v>
      </c>
      <c r="BP30" s="227" t="str">
        <f t="shared" si="21"/>
        <v>B</v>
      </c>
      <c r="BQ30" s="226">
        <f t="shared" si="22"/>
        <v>3</v>
      </c>
      <c r="BR30" s="226" t="str">
        <f t="shared" si="23"/>
        <v>3.0</v>
      </c>
      <c r="BS30" s="157">
        <v>2</v>
      </c>
      <c r="BT30" s="43">
        <v>2</v>
      </c>
      <c r="BU30" s="219">
        <v>8.4</v>
      </c>
      <c r="BV30" s="68">
        <v>8</v>
      </c>
      <c r="BW30" s="157"/>
      <c r="BX30" s="225">
        <f t="shared" si="76"/>
        <v>8.1999999999999993</v>
      </c>
      <c r="BY30" s="226">
        <f t="shared" si="77"/>
        <v>8.1999999999999993</v>
      </c>
      <c r="BZ30" s="342" t="str">
        <f t="shared" si="78"/>
        <v>8.2</v>
      </c>
      <c r="CA30" s="227" t="str">
        <f t="shared" si="24"/>
        <v>B+</v>
      </c>
      <c r="CB30" s="226">
        <f t="shared" si="25"/>
        <v>3.5</v>
      </c>
      <c r="CC30" s="226" t="str">
        <f t="shared" si="26"/>
        <v>3.5</v>
      </c>
      <c r="CD30" s="157">
        <v>3</v>
      </c>
      <c r="CE30" s="43">
        <v>3</v>
      </c>
      <c r="CF30" s="309">
        <v>8.3000000000000007</v>
      </c>
      <c r="CG30" s="109">
        <v>7</v>
      </c>
      <c r="CH30" s="157"/>
      <c r="CI30" s="28">
        <f t="shared" si="79"/>
        <v>7.5</v>
      </c>
      <c r="CJ30" s="29">
        <f t="shared" si="80"/>
        <v>7.5</v>
      </c>
      <c r="CK30" s="325" t="str">
        <f t="shared" si="81"/>
        <v>7.5</v>
      </c>
      <c r="CL30" s="30" t="str">
        <f t="shared" si="27"/>
        <v>B</v>
      </c>
      <c r="CM30" s="31">
        <f t="shared" si="28"/>
        <v>3</v>
      </c>
      <c r="CN30" s="31" t="str">
        <f t="shared" si="29"/>
        <v>3.0</v>
      </c>
      <c r="CO30" s="42">
        <v>2</v>
      </c>
      <c r="CP30" s="43">
        <v>2</v>
      </c>
      <c r="CQ30" s="84">
        <f t="shared" si="82"/>
        <v>16</v>
      </c>
      <c r="CR30" s="87">
        <f t="shared" si="83"/>
        <v>3.375</v>
      </c>
      <c r="CS30" s="88" t="str">
        <f t="shared" si="84"/>
        <v>3.38</v>
      </c>
      <c r="CT30" s="64" t="str">
        <f t="shared" si="85"/>
        <v>Lên lớp</v>
      </c>
      <c r="CU30" s="128">
        <f t="shared" si="86"/>
        <v>16</v>
      </c>
      <c r="CV30" s="129">
        <f t="shared" si="87"/>
        <v>3.375</v>
      </c>
      <c r="CW30" s="64" t="str">
        <f t="shared" si="88"/>
        <v>Lên lớp</v>
      </c>
      <c r="CX30" s="504"/>
      <c r="CY30" s="214">
        <v>6.6</v>
      </c>
      <c r="CZ30" s="73">
        <v>7</v>
      </c>
      <c r="DA30" s="73"/>
      <c r="DB30" s="28">
        <f t="shared" si="89"/>
        <v>6.8</v>
      </c>
      <c r="DC30" s="29">
        <f t="shared" si="90"/>
        <v>6.8</v>
      </c>
      <c r="DD30" s="325" t="str">
        <f t="shared" si="91"/>
        <v>6.8</v>
      </c>
      <c r="DE30" s="30" t="str">
        <f t="shared" si="30"/>
        <v>C+</v>
      </c>
      <c r="DF30" s="31">
        <f t="shared" si="31"/>
        <v>2.5</v>
      </c>
      <c r="DG30" s="31" t="str">
        <f t="shared" si="32"/>
        <v>2.5</v>
      </c>
      <c r="DH30" s="42">
        <v>2</v>
      </c>
      <c r="DI30" s="43">
        <v>2</v>
      </c>
      <c r="DJ30" s="48">
        <v>7.3</v>
      </c>
      <c r="DK30" s="70">
        <v>9</v>
      </c>
      <c r="DL30" s="70"/>
      <c r="DM30" s="28">
        <f t="shared" si="92"/>
        <v>8.3000000000000007</v>
      </c>
      <c r="DN30" s="29">
        <f t="shared" si="33"/>
        <v>8.3000000000000007</v>
      </c>
      <c r="DO30" s="325" t="str">
        <f t="shared" si="93"/>
        <v>8.3</v>
      </c>
      <c r="DP30" s="30" t="str">
        <f t="shared" si="34"/>
        <v>B+</v>
      </c>
      <c r="DQ30" s="31">
        <f t="shared" si="35"/>
        <v>3.5</v>
      </c>
      <c r="DR30" s="31" t="str">
        <f t="shared" si="36"/>
        <v>3.5</v>
      </c>
      <c r="DS30" s="42">
        <v>2</v>
      </c>
      <c r="DT30" s="43">
        <v>2</v>
      </c>
      <c r="DU30" s="214">
        <v>8.3000000000000007</v>
      </c>
      <c r="DV30" s="73">
        <v>9</v>
      </c>
      <c r="DW30" s="73"/>
      <c r="DX30" s="28">
        <f t="shared" si="94"/>
        <v>8.6999999999999993</v>
      </c>
      <c r="DY30" s="29">
        <f t="shared" si="95"/>
        <v>8.6999999999999993</v>
      </c>
      <c r="DZ30" s="325" t="str">
        <f t="shared" si="96"/>
        <v>8.7</v>
      </c>
      <c r="EA30" s="30" t="str">
        <f t="shared" si="97"/>
        <v>A</v>
      </c>
      <c r="EB30" s="31">
        <f t="shared" si="98"/>
        <v>4</v>
      </c>
      <c r="EC30" s="31" t="str">
        <f t="shared" si="99"/>
        <v>4.0</v>
      </c>
      <c r="ED30" s="42">
        <v>2</v>
      </c>
      <c r="EE30" s="43">
        <v>2</v>
      </c>
      <c r="EF30" s="48">
        <v>7.2</v>
      </c>
      <c r="EG30" s="70">
        <v>7</v>
      </c>
      <c r="EH30" s="70"/>
      <c r="EI30" s="28">
        <f t="shared" si="100"/>
        <v>7.1</v>
      </c>
      <c r="EJ30" s="29">
        <f t="shared" si="101"/>
        <v>7.1</v>
      </c>
      <c r="EK30" s="325" t="str">
        <f t="shared" si="102"/>
        <v>7.1</v>
      </c>
      <c r="EL30" s="30" t="str">
        <f t="shared" si="103"/>
        <v>B</v>
      </c>
      <c r="EM30" s="31">
        <f t="shared" si="104"/>
        <v>3</v>
      </c>
      <c r="EN30" s="31" t="str">
        <f t="shared" si="105"/>
        <v>3.0</v>
      </c>
      <c r="EO30" s="42">
        <v>2</v>
      </c>
      <c r="EP30" s="43">
        <v>2</v>
      </c>
      <c r="EQ30" s="48">
        <v>8</v>
      </c>
      <c r="ER30" s="70">
        <v>8</v>
      </c>
      <c r="ES30" s="70"/>
      <c r="ET30" s="28">
        <f t="shared" si="106"/>
        <v>8</v>
      </c>
      <c r="EU30" s="29">
        <f t="shared" si="107"/>
        <v>8</v>
      </c>
      <c r="EV30" s="325" t="str">
        <f t="shared" si="108"/>
        <v>8.0</v>
      </c>
      <c r="EW30" s="30" t="str">
        <f t="shared" si="37"/>
        <v>B+</v>
      </c>
      <c r="EX30" s="31">
        <f t="shared" si="38"/>
        <v>3.5</v>
      </c>
      <c r="EY30" s="31" t="str">
        <f t="shared" si="39"/>
        <v>3.5</v>
      </c>
      <c r="EZ30" s="42">
        <v>2</v>
      </c>
      <c r="FA30" s="43">
        <v>2</v>
      </c>
      <c r="FB30" s="48">
        <v>7</v>
      </c>
      <c r="FC30" s="70">
        <v>6</v>
      </c>
      <c r="FD30" s="70"/>
      <c r="FE30" s="28">
        <f t="shared" si="109"/>
        <v>6.4</v>
      </c>
      <c r="FF30" s="29">
        <f t="shared" si="110"/>
        <v>6.4</v>
      </c>
      <c r="FG30" s="325" t="str">
        <f t="shared" si="111"/>
        <v>6.4</v>
      </c>
      <c r="FH30" s="30" t="str">
        <f t="shared" si="40"/>
        <v>C</v>
      </c>
      <c r="FI30" s="31">
        <f t="shared" si="41"/>
        <v>2</v>
      </c>
      <c r="FJ30" s="31" t="str">
        <f t="shared" si="42"/>
        <v>2.0</v>
      </c>
      <c r="FK30" s="42">
        <v>2</v>
      </c>
      <c r="FL30" s="43">
        <v>2</v>
      </c>
      <c r="FM30" s="48">
        <v>7</v>
      </c>
      <c r="FN30" s="55">
        <v>6</v>
      </c>
      <c r="FO30" s="55"/>
      <c r="FP30" s="28">
        <f t="shared" si="112"/>
        <v>6.4</v>
      </c>
      <c r="FQ30" s="29">
        <f t="shared" si="113"/>
        <v>6.4</v>
      </c>
      <c r="FR30" s="325" t="str">
        <f t="shared" si="114"/>
        <v>6.4</v>
      </c>
      <c r="FS30" s="30" t="str">
        <f t="shared" si="43"/>
        <v>C</v>
      </c>
      <c r="FT30" s="31">
        <f t="shared" si="44"/>
        <v>2</v>
      </c>
      <c r="FU30" s="31" t="str">
        <f t="shared" si="45"/>
        <v>2.0</v>
      </c>
      <c r="FV30" s="42">
        <v>2</v>
      </c>
      <c r="FW30" s="43">
        <v>2</v>
      </c>
      <c r="FX30" s="48">
        <v>6.5</v>
      </c>
      <c r="FY30" s="70">
        <v>5</v>
      </c>
      <c r="FZ30" s="70"/>
      <c r="GA30" s="28">
        <f t="shared" si="115"/>
        <v>5.6</v>
      </c>
      <c r="GB30" s="29">
        <f t="shared" si="116"/>
        <v>5.6</v>
      </c>
      <c r="GC30" s="325" t="str">
        <f t="shared" si="117"/>
        <v>5.6</v>
      </c>
      <c r="GD30" s="30" t="str">
        <f t="shared" si="46"/>
        <v>C</v>
      </c>
      <c r="GE30" s="31">
        <f t="shared" si="47"/>
        <v>2</v>
      </c>
      <c r="GF30" s="31" t="str">
        <f t="shared" si="48"/>
        <v>2.0</v>
      </c>
      <c r="GG30" s="42">
        <v>3</v>
      </c>
      <c r="GH30" s="43">
        <v>3</v>
      </c>
      <c r="GI30" s="48">
        <v>7.2</v>
      </c>
      <c r="GJ30" s="70">
        <v>8</v>
      </c>
      <c r="GK30" s="70"/>
      <c r="GL30" s="28">
        <f t="shared" si="118"/>
        <v>7.7</v>
      </c>
      <c r="GM30" s="29">
        <f t="shared" si="119"/>
        <v>7.7</v>
      </c>
      <c r="GN30" s="325" t="str">
        <f t="shared" si="120"/>
        <v>7.7</v>
      </c>
      <c r="GO30" s="30" t="str">
        <f t="shared" si="121"/>
        <v>B</v>
      </c>
      <c r="GP30" s="31">
        <f t="shared" si="122"/>
        <v>3</v>
      </c>
      <c r="GQ30" s="31" t="str">
        <f t="shared" si="123"/>
        <v>3.0</v>
      </c>
      <c r="GR30" s="42">
        <v>2</v>
      </c>
      <c r="GS30" s="43">
        <v>2</v>
      </c>
      <c r="GT30" s="694">
        <f t="shared" si="124"/>
        <v>19</v>
      </c>
      <c r="GU30" s="695">
        <f t="shared" si="125"/>
        <v>2.7894736842105261</v>
      </c>
      <c r="GV30" s="696" t="str">
        <f t="shared" si="126"/>
        <v>2.79</v>
      </c>
      <c r="GW30" s="697" t="str">
        <f t="shared" si="127"/>
        <v>Lên lớp</v>
      </c>
      <c r="GX30" s="698">
        <f t="shared" si="128"/>
        <v>35</v>
      </c>
      <c r="GY30" s="695">
        <f t="shared" si="129"/>
        <v>3.0571428571428569</v>
      </c>
      <c r="GZ30" s="696" t="str">
        <f t="shared" si="130"/>
        <v>3.06</v>
      </c>
      <c r="HA30" s="699">
        <f t="shared" si="131"/>
        <v>35</v>
      </c>
      <c r="HB30" s="700">
        <f t="shared" si="132"/>
        <v>7.5085714285714271</v>
      </c>
      <c r="HC30" s="701">
        <f t="shared" si="133"/>
        <v>3.0571428571428569</v>
      </c>
      <c r="HD30" s="738" t="str">
        <f t="shared" si="134"/>
        <v>Lên lớp</v>
      </c>
      <c r="HE30" s="812"/>
      <c r="HF30" s="850">
        <v>7</v>
      </c>
      <c r="HG30" s="837">
        <v>7</v>
      </c>
      <c r="HH30" s="736"/>
      <c r="HI30" s="827">
        <f t="shared" si="135"/>
        <v>7</v>
      </c>
      <c r="HJ30" s="839">
        <f t="shared" si="136"/>
        <v>7</v>
      </c>
      <c r="HK30" s="840" t="str">
        <f t="shared" si="137"/>
        <v>7.0</v>
      </c>
      <c r="HL30" s="841" t="str">
        <f t="shared" si="138"/>
        <v>B</v>
      </c>
      <c r="HM30" s="842">
        <f t="shared" si="139"/>
        <v>3</v>
      </c>
      <c r="HN30" s="842" t="str">
        <f t="shared" si="140"/>
        <v>3.0</v>
      </c>
      <c r="HO30" s="846">
        <v>2</v>
      </c>
      <c r="HP30" s="844">
        <v>2</v>
      </c>
      <c r="HQ30" s="829">
        <v>6.7</v>
      </c>
      <c r="HR30" s="837">
        <v>4</v>
      </c>
      <c r="HS30" s="736"/>
      <c r="HT30" s="827">
        <f t="shared" si="141"/>
        <v>5.0999999999999996</v>
      </c>
      <c r="HU30" s="839">
        <f t="shared" si="142"/>
        <v>5.0999999999999996</v>
      </c>
      <c r="HV30" s="840" t="str">
        <f t="shared" si="143"/>
        <v>5.1</v>
      </c>
      <c r="HW30" s="841" t="str">
        <f t="shared" si="144"/>
        <v>D+</v>
      </c>
      <c r="HX30" s="842">
        <f t="shared" si="145"/>
        <v>1.5</v>
      </c>
      <c r="HY30" s="842" t="str">
        <f t="shared" si="146"/>
        <v>1.5</v>
      </c>
      <c r="HZ30" s="846">
        <v>3</v>
      </c>
      <c r="IA30" s="844">
        <v>3</v>
      </c>
      <c r="IB30" s="819">
        <v>7</v>
      </c>
      <c r="IC30" s="822">
        <v>7</v>
      </c>
      <c r="ID30" s="736"/>
      <c r="IE30" s="28">
        <f t="shared" si="147"/>
        <v>7</v>
      </c>
      <c r="IF30" s="29">
        <f t="shared" si="148"/>
        <v>7</v>
      </c>
      <c r="IG30" s="325" t="str">
        <f t="shared" si="149"/>
        <v>7.0</v>
      </c>
      <c r="IH30" s="30" t="str">
        <f t="shared" si="150"/>
        <v>B</v>
      </c>
      <c r="II30" s="31">
        <f t="shared" si="151"/>
        <v>3</v>
      </c>
      <c r="IJ30" s="31" t="str">
        <f t="shared" si="152"/>
        <v>3.0</v>
      </c>
      <c r="IK30" s="42">
        <v>2</v>
      </c>
      <c r="IL30" s="43">
        <v>2</v>
      </c>
      <c r="IM30" s="819">
        <v>5.6</v>
      </c>
      <c r="IN30" s="822">
        <v>6</v>
      </c>
      <c r="IO30" s="736"/>
      <c r="IP30" s="28">
        <f t="shared" si="153"/>
        <v>5.8</v>
      </c>
      <c r="IQ30" s="29">
        <f t="shared" si="154"/>
        <v>5.8</v>
      </c>
      <c r="IR30" s="325" t="str">
        <f t="shared" si="155"/>
        <v>5.8</v>
      </c>
      <c r="IS30" s="30" t="str">
        <f t="shared" si="156"/>
        <v>C</v>
      </c>
      <c r="IT30" s="31">
        <f t="shared" si="157"/>
        <v>2</v>
      </c>
      <c r="IU30" s="31" t="str">
        <f t="shared" si="158"/>
        <v>2.0</v>
      </c>
      <c r="IV30" s="42">
        <v>3</v>
      </c>
      <c r="IW30" s="43">
        <v>3</v>
      </c>
      <c r="IX30" s="1032">
        <v>6.4</v>
      </c>
      <c r="IY30" s="1068">
        <v>7</v>
      </c>
      <c r="IZ30" s="736"/>
      <c r="JA30" s="827">
        <f t="shared" si="159"/>
        <v>6.8</v>
      </c>
      <c r="JB30" s="839">
        <f t="shared" si="160"/>
        <v>6.8</v>
      </c>
      <c r="JC30" s="840" t="str">
        <f t="shared" si="161"/>
        <v>6.8</v>
      </c>
      <c r="JD30" s="841" t="str">
        <f t="shared" si="162"/>
        <v>C+</v>
      </c>
      <c r="JE30" s="842">
        <f t="shared" si="163"/>
        <v>2.5</v>
      </c>
      <c r="JF30" s="842" t="str">
        <f t="shared" si="164"/>
        <v>2.5</v>
      </c>
      <c r="JG30" s="846">
        <v>5</v>
      </c>
      <c r="JH30" s="844">
        <v>5</v>
      </c>
      <c r="JI30" s="742">
        <f t="shared" si="165"/>
        <v>15</v>
      </c>
      <c r="JJ30" s="734">
        <f t="shared" si="166"/>
        <v>2.3333333333333335</v>
      </c>
      <c r="JK30" s="735" t="str">
        <f t="shared" si="167"/>
        <v>2.33</v>
      </c>
    </row>
    <row r="31" spans="1:271" ht="30.75" customHeight="1" x14ac:dyDescent="0.3">
      <c r="A31" s="5">
        <v>34</v>
      </c>
      <c r="B31" s="306" t="s">
        <v>531</v>
      </c>
      <c r="C31" s="299" t="s">
        <v>522</v>
      </c>
      <c r="D31" s="300" t="s">
        <v>557</v>
      </c>
      <c r="E31" s="301" t="s">
        <v>141</v>
      </c>
      <c r="F31" s="244"/>
      <c r="G31" s="275" t="s">
        <v>581</v>
      </c>
      <c r="H31" s="276" t="s">
        <v>23</v>
      </c>
      <c r="I31" s="276" t="s">
        <v>179</v>
      </c>
      <c r="J31" s="486">
        <v>6.4</v>
      </c>
      <c r="K31" s="1" t="str">
        <f t="shared" si="168"/>
        <v>C</v>
      </c>
      <c r="L31" s="2">
        <f t="shared" si="169"/>
        <v>2</v>
      </c>
      <c r="M31" s="170" t="str">
        <f t="shared" si="170"/>
        <v>2.0</v>
      </c>
      <c r="N31" s="178">
        <v>8</v>
      </c>
      <c r="O31" s="1" t="str">
        <f t="shared" si="171"/>
        <v>B+</v>
      </c>
      <c r="P31" s="2">
        <f t="shared" si="172"/>
        <v>3.5</v>
      </c>
      <c r="Q31" s="172" t="str">
        <f t="shared" si="173"/>
        <v>3.5</v>
      </c>
      <c r="R31" s="48">
        <v>9.1999999999999993</v>
      </c>
      <c r="S31" s="55">
        <v>8</v>
      </c>
      <c r="T31" s="65"/>
      <c r="U31" s="28">
        <f t="shared" si="58"/>
        <v>8.5</v>
      </c>
      <c r="V31" s="29">
        <f t="shared" si="59"/>
        <v>8.5</v>
      </c>
      <c r="W31" s="325" t="str">
        <f t="shared" si="60"/>
        <v>8.5</v>
      </c>
      <c r="X31" s="30" t="str">
        <f t="shared" si="61"/>
        <v>A</v>
      </c>
      <c r="Y31" s="31">
        <f t="shared" si="6"/>
        <v>4</v>
      </c>
      <c r="Z31" s="31" t="str">
        <f t="shared" si="62"/>
        <v>4.0</v>
      </c>
      <c r="AA31" s="42">
        <v>4</v>
      </c>
      <c r="AB31" s="43">
        <v>4</v>
      </c>
      <c r="AC31" s="159">
        <v>7.7</v>
      </c>
      <c r="AD31" s="55">
        <v>6</v>
      </c>
      <c r="AE31" s="398">
        <v>8</v>
      </c>
      <c r="AF31" s="28">
        <f t="shared" si="63"/>
        <v>6.7</v>
      </c>
      <c r="AG31" s="29">
        <f t="shared" si="64"/>
        <v>7.9</v>
      </c>
      <c r="AH31" s="325" t="str">
        <f t="shared" si="8"/>
        <v>7.9</v>
      </c>
      <c r="AI31" s="30" t="str">
        <f t="shared" si="9"/>
        <v>B</v>
      </c>
      <c r="AJ31" s="31">
        <f t="shared" si="10"/>
        <v>3</v>
      </c>
      <c r="AK31" s="31" t="str">
        <f t="shared" si="11"/>
        <v>3.0</v>
      </c>
      <c r="AL31" s="42">
        <v>2</v>
      </c>
      <c r="AM31" s="43">
        <v>2</v>
      </c>
      <c r="AN31" s="178">
        <v>7.7</v>
      </c>
      <c r="AO31" s="45">
        <v>10</v>
      </c>
      <c r="AP31" s="45"/>
      <c r="AQ31" s="28">
        <f t="shared" si="65"/>
        <v>9.1</v>
      </c>
      <c r="AR31" s="29">
        <f t="shared" si="66"/>
        <v>9.1</v>
      </c>
      <c r="AS31" s="325" t="str">
        <f t="shared" si="67"/>
        <v>9.1</v>
      </c>
      <c r="AT31" s="30" t="str">
        <f t="shared" si="68"/>
        <v>A</v>
      </c>
      <c r="AU31" s="31">
        <f t="shared" si="69"/>
        <v>4</v>
      </c>
      <c r="AV31" s="31" t="str">
        <f t="shared" si="70"/>
        <v>4.0</v>
      </c>
      <c r="AW31" s="42">
        <v>1</v>
      </c>
      <c r="AX31" s="43">
        <v>1</v>
      </c>
      <c r="AY31" s="186">
        <v>9.3000000000000007</v>
      </c>
      <c r="AZ31" s="55">
        <v>9</v>
      </c>
      <c r="BA31" s="37"/>
      <c r="BB31" s="28">
        <f t="shared" si="71"/>
        <v>9.1</v>
      </c>
      <c r="BC31" s="29">
        <f t="shared" si="72"/>
        <v>9.1</v>
      </c>
      <c r="BD31" s="325" t="str">
        <f t="shared" si="73"/>
        <v>9.1</v>
      </c>
      <c r="BE31" s="30" t="str">
        <f t="shared" si="17"/>
        <v>A</v>
      </c>
      <c r="BF31" s="31">
        <f t="shared" si="18"/>
        <v>4</v>
      </c>
      <c r="BG31" s="31" t="str">
        <f t="shared" si="19"/>
        <v>4.0</v>
      </c>
      <c r="BH31" s="42">
        <v>2</v>
      </c>
      <c r="BI31" s="43">
        <v>2</v>
      </c>
      <c r="BJ31" s="309">
        <v>9.3000000000000007</v>
      </c>
      <c r="BK31" s="109">
        <v>9</v>
      </c>
      <c r="BL31" s="414"/>
      <c r="BM31" s="225">
        <f t="shared" si="74"/>
        <v>9.1</v>
      </c>
      <c r="BN31" s="226">
        <f t="shared" si="20"/>
        <v>9.1</v>
      </c>
      <c r="BO31" s="342" t="str">
        <f t="shared" si="75"/>
        <v>9.1</v>
      </c>
      <c r="BP31" s="227" t="str">
        <f t="shared" si="21"/>
        <v>A</v>
      </c>
      <c r="BQ31" s="226">
        <f t="shared" si="22"/>
        <v>4</v>
      </c>
      <c r="BR31" s="226" t="str">
        <f t="shared" si="23"/>
        <v>4.0</v>
      </c>
      <c r="BS31" s="157">
        <v>2</v>
      </c>
      <c r="BT31" s="43">
        <v>2</v>
      </c>
      <c r="BU31" s="219">
        <v>9</v>
      </c>
      <c r="BV31" s="68">
        <v>7</v>
      </c>
      <c r="BW31" s="157"/>
      <c r="BX31" s="225">
        <f t="shared" si="76"/>
        <v>7.8</v>
      </c>
      <c r="BY31" s="226">
        <f t="shared" si="77"/>
        <v>7.8</v>
      </c>
      <c r="BZ31" s="342" t="str">
        <f t="shared" si="78"/>
        <v>7.8</v>
      </c>
      <c r="CA31" s="227" t="str">
        <f t="shared" si="24"/>
        <v>B</v>
      </c>
      <c r="CB31" s="226">
        <f t="shared" si="25"/>
        <v>3</v>
      </c>
      <c r="CC31" s="226" t="str">
        <f t="shared" si="26"/>
        <v>3.0</v>
      </c>
      <c r="CD31" s="157">
        <v>3</v>
      </c>
      <c r="CE31" s="43">
        <v>3</v>
      </c>
      <c r="CF31" s="309">
        <v>9</v>
      </c>
      <c r="CG31" s="109">
        <v>9</v>
      </c>
      <c r="CH31" s="157"/>
      <c r="CI31" s="28">
        <f t="shared" si="79"/>
        <v>9</v>
      </c>
      <c r="CJ31" s="29">
        <f t="shared" si="80"/>
        <v>9</v>
      </c>
      <c r="CK31" s="325" t="str">
        <f t="shared" si="81"/>
        <v>9.0</v>
      </c>
      <c r="CL31" s="30" t="str">
        <f t="shared" si="27"/>
        <v>A</v>
      </c>
      <c r="CM31" s="31">
        <f t="shared" si="28"/>
        <v>4</v>
      </c>
      <c r="CN31" s="31" t="str">
        <f t="shared" si="29"/>
        <v>4.0</v>
      </c>
      <c r="CO31" s="42">
        <v>2</v>
      </c>
      <c r="CP31" s="43">
        <v>2</v>
      </c>
      <c r="CQ31" s="84">
        <f t="shared" si="82"/>
        <v>16</v>
      </c>
      <c r="CR31" s="87">
        <f t="shared" si="83"/>
        <v>3.6875</v>
      </c>
      <c r="CS31" s="88" t="str">
        <f t="shared" si="84"/>
        <v>3.69</v>
      </c>
      <c r="CT31" s="64" t="str">
        <f t="shared" si="85"/>
        <v>Lên lớp</v>
      </c>
      <c r="CU31" s="128">
        <f t="shared" si="86"/>
        <v>16</v>
      </c>
      <c r="CV31" s="129">
        <f t="shared" si="87"/>
        <v>3.6875</v>
      </c>
      <c r="CW31" s="64" t="str">
        <f t="shared" si="88"/>
        <v>Lên lớp</v>
      </c>
      <c r="CX31" s="504"/>
      <c r="CY31" s="214">
        <v>7.8</v>
      </c>
      <c r="CZ31" s="73">
        <v>7</v>
      </c>
      <c r="DA31" s="73"/>
      <c r="DB31" s="28">
        <f t="shared" si="89"/>
        <v>7.3</v>
      </c>
      <c r="DC31" s="29">
        <f t="shared" si="90"/>
        <v>7.3</v>
      </c>
      <c r="DD31" s="325" t="str">
        <f t="shared" si="91"/>
        <v>7.3</v>
      </c>
      <c r="DE31" s="30" t="str">
        <f t="shared" si="30"/>
        <v>B</v>
      </c>
      <c r="DF31" s="31">
        <f t="shared" si="31"/>
        <v>3</v>
      </c>
      <c r="DG31" s="31" t="str">
        <f t="shared" si="32"/>
        <v>3.0</v>
      </c>
      <c r="DH31" s="42">
        <v>2</v>
      </c>
      <c r="DI31" s="43">
        <v>2</v>
      </c>
      <c r="DJ31" s="48">
        <v>6.3</v>
      </c>
      <c r="DK31" s="70">
        <v>9</v>
      </c>
      <c r="DL31" s="70"/>
      <c r="DM31" s="28">
        <f t="shared" si="92"/>
        <v>7.9</v>
      </c>
      <c r="DN31" s="29">
        <f t="shared" si="33"/>
        <v>7.9</v>
      </c>
      <c r="DO31" s="325" t="str">
        <f t="shared" si="93"/>
        <v>7.9</v>
      </c>
      <c r="DP31" s="30" t="str">
        <f t="shared" si="34"/>
        <v>B</v>
      </c>
      <c r="DQ31" s="31">
        <f t="shared" si="35"/>
        <v>3</v>
      </c>
      <c r="DR31" s="31" t="str">
        <f t="shared" si="36"/>
        <v>3.0</v>
      </c>
      <c r="DS31" s="42">
        <v>2</v>
      </c>
      <c r="DT31" s="43">
        <v>2</v>
      </c>
      <c r="DU31" s="214">
        <v>8.6999999999999993</v>
      </c>
      <c r="DV31" s="73">
        <v>9</v>
      </c>
      <c r="DW31" s="73"/>
      <c r="DX31" s="28">
        <f t="shared" si="94"/>
        <v>8.9</v>
      </c>
      <c r="DY31" s="29">
        <f t="shared" si="95"/>
        <v>8.9</v>
      </c>
      <c r="DZ31" s="325" t="str">
        <f t="shared" si="96"/>
        <v>8.9</v>
      </c>
      <c r="EA31" s="30" t="str">
        <f t="shared" si="97"/>
        <v>A</v>
      </c>
      <c r="EB31" s="31">
        <f t="shared" si="98"/>
        <v>4</v>
      </c>
      <c r="EC31" s="31" t="str">
        <f t="shared" si="99"/>
        <v>4.0</v>
      </c>
      <c r="ED31" s="42">
        <v>2</v>
      </c>
      <c r="EE31" s="43">
        <v>2</v>
      </c>
      <c r="EF31" s="48">
        <v>7.4</v>
      </c>
      <c r="EG31" s="70">
        <v>7</v>
      </c>
      <c r="EH31" s="70"/>
      <c r="EI31" s="28">
        <f t="shared" si="100"/>
        <v>7.2</v>
      </c>
      <c r="EJ31" s="29">
        <f t="shared" si="101"/>
        <v>7.2</v>
      </c>
      <c r="EK31" s="325" t="str">
        <f t="shared" si="102"/>
        <v>7.2</v>
      </c>
      <c r="EL31" s="30" t="str">
        <f t="shared" si="103"/>
        <v>B</v>
      </c>
      <c r="EM31" s="31">
        <f t="shared" si="104"/>
        <v>3</v>
      </c>
      <c r="EN31" s="31" t="str">
        <f t="shared" si="105"/>
        <v>3.0</v>
      </c>
      <c r="EO31" s="42">
        <v>2</v>
      </c>
      <c r="EP31" s="43">
        <v>2</v>
      </c>
      <c r="EQ31" s="48">
        <v>8.3000000000000007</v>
      </c>
      <c r="ER31" s="70">
        <v>8</v>
      </c>
      <c r="ES31" s="70"/>
      <c r="ET31" s="28">
        <f t="shared" si="106"/>
        <v>8.1</v>
      </c>
      <c r="EU31" s="29">
        <f t="shared" si="107"/>
        <v>8.1</v>
      </c>
      <c r="EV31" s="325" t="str">
        <f t="shared" si="108"/>
        <v>8.1</v>
      </c>
      <c r="EW31" s="30" t="str">
        <f t="shared" si="37"/>
        <v>B+</v>
      </c>
      <c r="EX31" s="31">
        <f t="shared" si="38"/>
        <v>3.5</v>
      </c>
      <c r="EY31" s="31" t="str">
        <f t="shared" si="39"/>
        <v>3.5</v>
      </c>
      <c r="EZ31" s="42">
        <v>2</v>
      </c>
      <c r="FA31" s="43">
        <v>2</v>
      </c>
      <c r="FB31" s="48">
        <v>9</v>
      </c>
      <c r="FC31" s="70">
        <v>8</v>
      </c>
      <c r="FD31" s="70"/>
      <c r="FE31" s="28">
        <f t="shared" si="109"/>
        <v>8.4</v>
      </c>
      <c r="FF31" s="29">
        <f t="shared" si="110"/>
        <v>8.4</v>
      </c>
      <c r="FG31" s="325" t="str">
        <f t="shared" si="111"/>
        <v>8.4</v>
      </c>
      <c r="FH31" s="30" t="str">
        <f t="shared" si="40"/>
        <v>B+</v>
      </c>
      <c r="FI31" s="31">
        <f t="shared" si="41"/>
        <v>3.5</v>
      </c>
      <c r="FJ31" s="31" t="str">
        <f t="shared" si="42"/>
        <v>3.5</v>
      </c>
      <c r="FK31" s="42">
        <v>2</v>
      </c>
      <c r="FL31" s="43">
        <v>2</v>
      </c>
      <c r="FM31" s="48">
        <v>9</v>
      </c>
      <c r="FN31" s="55">
        <v>9</v>
      </c>
      <c r="FO31" s="55"/>
      <c r="FP31" s="28">
        <f t="shared" si="112"/>
        <v>9</v>
      </c>
      <c r="FQ31" s="29">
        <f t="shared" si="113"/>
        <v>9</v>
      </c>
      <c r="FR31" s="325" t="str">
        <f t="shared" si="114"/>
        <v>9.0</v>
      </c>
      <c r="FS31" s="30" t="str">
        <f t="shared" si="43"/>
        <v>A</v>
      </c>
      <c r="FT31" s="31">
        <f t="shared" si="44"/>
        <v>4</v>
      </c>
      <c r="FU31" s="31" t="str">
        <f t="shared" si="45"/>
        <v>4.0</v>
      </c>
      <c r="FV31" s="42">
        <v>2</v>
      </c>
      <c r="FW31" s="43">
        <v>2</v>
      </c>
      <c r="FX31" s="48">
        <v>7.5</v>
      </c>
      <c r="FY31" s="70">
        <v>8</v>
      </c>
      <c r="FZ31" s="70"/>
      <c r="GA31" s="28">
        <f t="shared" si="115"/>
        <v>7.8</v>
      </c>
      <c r="GB31" s="29">
        <f t="shared" si="116"/>
        <v>7.8</v>
      </c>
      <c r="GC31" s="325" t="str">
        <f t="shared" si="117"/>
        <v>7.8</v>
      </c>
      <c r="GD31" s="30" t="str">
        <f t="shared" si="46"/>
        <v>B</v>
      </c>
      <c r="GE31" s="31">
        <f t="shared" si="47"/>
        <v>3</v>
      </c>
      <c r="GF31" s="31" t="str">
        <f t="shared" si="48"/>
        <v>3.0</v>
      </c>
      <c r="GG31" s="42">
        <v>3</v>
      </c>
      <c r="GH31" s="43">
        <v>3</v>
      </c>
      <c r="GI31" s="48">
        <v>7.2</v>
      </c>
      <c r="GJ31" s="70">
        <v>8</v>
      </c>
      <c r="GK31" s="70"/>
      <c r="GL31" s="28">
        <f t="shared" si="118"/>
        <v>7.7</v>
      </c>
      <c r="GM31" s="29">
        <f t="shared" si="119"/>
        <v>7.7</v>
      </c>
      <c r="GN31" s="325" t="str">
        <f t="shared" si="120"/>
        <v>7.7</v>
      </c>
      <c r="GO31" s="30" t="str">
        <f t="shared" si="121"/>
        <v>B</v>
      </c>
      <c r="GP31" s="31">
        <f t="shared" si="122"/>
        <v>3</v>
      </c>
      <c r="GQ31" s="31" t="str">
        <f t="shared" si="123"/>
        <v>3.0</v>
      </c>
      <c r="GR31" s="42">
        <v>2</v>
      </c>
      <c r="GS31" s="43">
        <v>2</v>
      </c>
      <c r="GT31" s="694">
        <f t="shared" si="124"/>
        <v>19</v>
      </c>
      <c r="GU31" s="695">
        <f t="shared" si="125"/>
        <v>3.3157894736842106</v>
      </c>
      <c r="GV31" s="696" t="str">
        <f t="shared" si="126"/>
        <v>3.32</v>
      </c>
      <c r="GW31" s="697" t="str">
        <f t="shared" si="127"/>
        <v>Lên lớp</v>
      </c>
      <c r="GX31" s="698">
        <f t="shared" si="128"/>
        <v>35</v>
      </c>
      <c r="GY31" s="695">
        <f t="shared" si="129"/>
        <v>3.4857142857142858</v>
      </c>
      <c r="GZ31" s="696" t="str">
        <f t="shared" si="130"/>
        <v>3.49</v>
      </c>
      <c r="HA31" s="699">
        <f t="shared" si="131"/>
        <v>35</v>
      </c>
      <c r="HB31" s="700">
        <f t="shared" si="132"/>
        <v>8.26</v>
      </c>
      <c r="HC31" s="701">
        <f t="shared" si="133"/>
        <v>3.4857142857142858</v>
      </c>
      <c r="HD31" s="738" t="str">
        <f t="shared" si="134"/>
        <v>Lên lớp</v>
      </c>
      <c r="HE31" s="812"/>
      <c r="HF31" s="850">
        <v>9</v>
      </c>
      <c r="HG31" s="837">
        <v>9</v>
      </c>
      <c r="HH31" s="736"/>
      <c r="HI31" s="827">
        <f t="shared" si="135"/>
        <v>9</v>
      </c>
      <c r="HJ31" s="839">
        <f t="shared" si="136"/>
        <v>9</v>
      </c>
      <c r="HK31" s="840" t="str">
        <f t="shared" si="137"/>
        <v>9.0</v>
      </c>
      <c r="HL31" s="841" t="str">
        <f t="shared" si="138"/>
        <v>A</v>
      </c>
      <c r="HM31" s="842">
        <f t="shared" si="139"/>
        <v>4</v>
      </c>
      <c r="HN31" s="842" t="str">
        <f t="shared" si="140"/>
        <v>4.0</v>
      </c>
      <c r="HO31" s="846">
        <v>2</v>
      </c>
      <c r="HP31" s="844">
        <v>2</v>
      </c>
      <c r="HQ31" s="829">
        <v>7.7</v>
      </c>
      <c r="HR31" s="837">
        <v>8</v>
      </c>
      <c r="HS31" s="736"/>
      <c r="HT31" s="827">
        <f t="shared" si="141"/>
        <v>7.9</v>
      </c>
      <c r="HU31" s="839">
        <f t="shared" si="142"/>
        <v>7.9</v>
      </c>
      <c r="HV31" s="840" t="str">
        <f t="shared" si="143"/>
        <v>7.9</v>
      </c>
      <c r="HW31" s="841" t="str">
        <f t="shared" si="144"/>
        <v>B</v>
      </c>
      <c r="HX31" s="842">
        <f t="shared" si="145"/>
        <v>3</v>
      </c>
      <c r="HY31" s="842" t="str">
        <f t="shared" si="146"/>
        <v>3.0</v>
      </c>
      <c r="HZ31" s="846">
        <v>3</v>
      </c>
      <c r="IA31" s="844">
        <v>3</v>
      </c>
      <c r="IB31" s="819">
        <v>9</v>
      </c>
      <c r="IC31" s="822">
        <v>9</v>
      </c>
      <c r="ID31" s="736"/>
      <c r="IE31" s="28">
        <f t="shared" si="147"/>
        <v>9</v>
      </c>
      <c r="IF31" s="29">
        <f t="shared" si="148"/>
        <v>9</v>
      </c>
      <c r="IG31" s="325" t="str">
        <f t="shared" si="149"/>
        <v>9.0</v>
      </c>
      <c r="IH31" s="30" t="str">
        <f t="shared" si="150"/>
        <v>A</v>
      </c>
      <c r="II31" s="31">
        <f t="shared" si="151"/>
        <v>4</v>
      </c>
      <c r="IJ31" s="31" t="str">
        <f t="shared" si="152"/>
        <v>4.0</v>
      </c>
      <c r="IK31" s="42">
        <v>2</v>
      </c>
      <c r="IL31" s="43">
        <v>2</v>
      </c>
      <c r="IM31" s="819">
        <v>8.8000000000000007</v>
      </c>
      <c r="IN31" s="822">
        <v>8</v>
      </c>
      <c r="IO31" s="736"/>
      <c r="IP31" s="28">
        <f t="shared" si="153"/>
        <v>8.3000000000000007</v>
      </c>
      <c r="IQ31" s="29">
        <f t="shared" si="154"/>
        <v>8.3000000000000007</v>
      </c>
      <c r="IR31" s="325" t="str">
        <f t="shared" si="155"/>
        <v>8.3</v>
      </c>
      <c r="IS31" s="30" t="str">
        <f t="shared" si="156"/>
        <v>B+</v>
      </c>
      <c r="IT31" s="31">
        <f t="shared" si="157"/>
        <v>3.5</v>
      </c>
      <c r="IU31" s="31" t="str">
        <f t="shared" si="158"/>
        <v>3.5</v>
      </c>
      <c r="IV31" s="42">
        <v>3</v>
      </c>
      <c r="IW31" s="43">
        <v>3</v>
      </c>
      <c r="IX31" s="1032">
        <v>8.8000000000000007</v>
      </c>
      <c r="IY31" s="1068">
        <v>8</v>
      </c>
      <c r="IZ31" s="736"/>
      <c r="JA31" s="827">
        <f t="shared" si="159"/>
        <v>8.3000000000000007</v>
      </c>
      <c r="JB31" s="839">
        <f t="shared" si="160"/>
        <v>8.3000000000000007</v>
      </c>
      <c r="JC31" s="840" t="str">
        <f t="shared" si="161"/>
        <v>8.3</v>
      </c>
      <c r="JD31" s="841" t="str">
        <f t="shared" si="162"/>
        <v>B+</v>
      </c>
      <c r="JE31" s="842">
        <f t="shared" si="163"/>
        <v>3.5</v>
      </c>
      <c r="JF31" s="842" t="str">
        <f t="shared" si="164"/>
        <v>3.5</v>
      </c>
      <c r="JG31" s="846">
        <v>5</v>
      </c>
      <c r="JH31" s="844">
        <v>5</v>
      </c>
      <c r="JI31" s="742">
        <f t="shared" si="165"/>
        <v>15</v>
      </c>
      <c r="JJ31" s="734">
        <f t="shared" si="166"/>
        <v>3.5333333333333332</v>
      </c>
      <c r="JK31" s="735" t="str">
        <f t="shared" si="167"/>
        <v>3.53</v>
      </c>
    </row>
    <row r="32" spans="1:271" ht="18.75" x14ac:dyDescent="0.3">
      <c r="A32" s="5">
        <v>35</v>
      </c>
      <c r="B32" s="306" t="s">
        <v>531</v>
      </c>
      <c r="C32" s="299" t="s">
        <v>523</v>
      </c>
      <c r="D32" s="300" t="s">
        <v>135</v>
      </c>
      <c r="E32" s="301" t="s">
        <v>69</v>
      </c>
      <c r="F32" s="244"/>
      <c r="G32" s="275" t="s">
        <v>589</v>
      </c>
      <c r="H32" s="276" t="s">
        <v>23</v>
      </c>
      <c r="I32" s="276" t="s">
        <v>179</v>
      </c>
      <c r="J32" s="486">
        <v>8</v>
      </c>
      <c r="K32" s="1" t="str">
        <f t="shared" si="168"/>
        <v>B+</v>
      </c>
      <c r="L32" s="2">
        <f t="shared" si="169"/>
        <v>3.5</v>
      </c>
      <c r="M32" s="170" t="str">
        <f t="shared" si="170"/>
        <v>3.5</v>
      </c>
      <c r="N32" s="178">
        <v>7.3</v>
      </c>
      <c r="O32" s="1" t="str">
        <f t="shared" si="171"/>
        <v>B</v>
      </c>
      <c r="P32" s="2">
        <f t="shared" si="172"/>
        <v>3</v>
      </c>
      <c r="Q32" s="172" t="str">
        <f t="shared" si="173"/>
        <v>3.0</v>
      </c>
      <c r="R32" s="48">
        <v>8</v>
      </c>
      <c r="S32" s="55">
        <v>4</v>
      </c>
      <c r="T32" s="65"/>
      <c r="U32" s="28">
        <f t="shared" si="58"/>
        <v>5.6</v>
      </c>
      <c r="V32" s="29">
        <f t="shared" si="59"/>
        <v>5.6</v>
      </c>
      <c r="W32" s="325" t="str">
        <f t="shared" si="60"/>
        <v>5.6</v>
      </c>
      <c r="X32" s="30" t="str">
        <f t="shared" si="61"/>
        <v>C</v>
      </c>
      <c r="Y32" s="31">
        <f t="shared" si="6"/>
        <v>2</v>
      </c>
      <c r="Z32" s="31" t="str">
        <f t="shared" si="62"/>
        <v>2.0</v>
      </c>
      <c r="AA32" s="42">
        <v>4</v>
      </c>
      <c r="AB32" s="43">
        <v>4</v>
      </c>
      <c r="AC32" s="159">
        <v>6.7</v>
      </c>
      <c r="AD32" s="55">
        <v>7</v>
      </c>
      <c r="AE32" s="37"/>
      <c r="AF32" s="28">
        <f t="shared" si="63"/>
        <v>6.9</v>
      </c>
      <c r="AG32" s="29">
        <f t="shared" si="64"/>
        <v>6.9</v>
      </c>
      <c r="AH32" s="325" t="str">
        <f t="shared" si="8"/>
        <v>6.9</v>
      </c>
      <c r="AI32" s="30" t="str">
        <f t="shared" si="9"/>
        <v>C+</v>
      </c>
      <c r="AJ32" s="31">
        <f t="shared" si="10"/>
        <v>2.5</v>
      </c>
      <c r="AK32" s="31" t="str">
        <f t="shared" si="11"/>
        <v>2.5</v>
      </c>
      <c r="AL32" s="42">
        <v>2</v>
      </c>
      <c r="AM32" s="43">
        <v>2</v>
      </c>
      <c r="AN32" s="178">
        <v>6.7</v>
      </c>
      <c r="AO32" s="45">
        <v>9</v>
      </c>
      <c r="AP32" s="45"/>
      <c r="AQ32" s="28">
        <f t="shared" si="65"/>
        <v>8.1</v>
      </c>
      <c r="AR32" s="29">
        <f t="shared" si="66"/>
        <v>8.1</v>
      </c>
      <c r="AS32" s="325" t="str">
        <f t="shared" si="67"/>
        <v>8.1</v>
      </c>
      <c r="AT32" s="30" t="str">
        <f t="shared" si="68"/>
        <v>B+</v>
      </c>
      <c r="AU32" s="31">
        <f t="shared" si="69"/>
        <v>3.5</v>
      </c>
      <c r="AV32" s="31" t="str">
        <f t="shared" si="70"/>
        <v>3.5</v>
      </c>
      <c r="AW32" s="42">
        <v>1</v>
      </c>
      <c r="AX32" s="43">
        <v>1</v>
      </c>
      <c r="AY32" s="186">
        <v>8.6999999999999993</v>
      </c>
      <c r="AZ32" s="55">
        <v>9</v>
      </c>
      <c r="BA32" s="37"/>
      <c r="BB32" s="28">
        <f t="shared" si="71"/>
        <v>8.9</v>
      </c>
      <c r="BC32" s="29">
        <f t="shared" si="72"/>
        <v>8.9</v>
      </c>
      <c r="BD32" s="325" t="str">
        <f t="shared" si="73"/>
        <v>8.9</v>
      </c>
      <c r="BE32" s="30" t="str">
        <f t="shared" si="17"/>
        <v>A</v>
      </c>
      <c r="BF32" s="31">
        <f t="shared" si="18"/>
        <v>4</v>
      </c>
      <c r="BG32" s="31" t="str">
        <f t="shared" si="19"/>
        <v>4.0</v>
      </c>
      <c r="BH32" s="42">
        <v>2</v>
      </c>
      <c r="BI32" s="43">
        <v>2</v>
      </c>
      <c r="BJ32" s="309">
        <v>8</v>
      </c>
      <c r="BK32" s="109">
        <v>7</v>
      </c>
      <c r="BL32" s="414"/>
      <c r="BM32" s="225">
        <f t="shared" si="74"/>
        <v>7.4</v>
      </c>
      <c r="BN32" s="226">
        <f t="shared" si="20"/>
        <v>7.4</v>
      </c>
      <c r="BO32" s="342" t="str">
        <f t="shared" si="75"/>
        <v>7.4</v>
      </c>
      <c r="BP32" s="227" t="str">
        <f t="shared" si="21"/>
        <v>B</v>
      </c>
      <c r="BQ32" s="226">
        <f t="shared" si="22"/>
        <v>3</v>
      </c>
      <c r="BR32" s="226" t="str">
        <f t="shared" si="23"/>
        <v>3.0</v>
      </c>
      <c r="BS32" s="157">
        <v>2</v>
      </c>
      <c r="BT32" s="43">
        <v>2</v>
      </c>
      <c r="BU32" s="219">
        <v>6.6</v>
      </c>
      <c r="BV32" s="68">
        <v>5</v>
      </c>
      <c r="BW32" s="157"/>
      <c r="BX32" s="225">
        <f t="shared" si="76"/>
        <v>5.6</v>
      </c>
      <c r="BY32" s="226">
        <f t="shared" si="77"/>
        <v>5.6</v>
      </c>
      <c r="BZ32" s="342" t="str">
        <f t="shared" si="78"/>
        <v>5.6</v>
      </c>
      <c r="CA32" s="227" t="str">
        <f t="shared" si="24"/>
        <v>C</v>
      </c>
      <c r="CB32" s="226">
        <f t="shared" si="25"/>
        <v>2</v>
      </c>
      <c r="CC32" s="226" t="str">
        <f t="shared" si="26"/>
        <v>2.0</v>
      </c>
      <c r="CD32" s="157">
        <v>3</v>
      </c>
      <c r="CE32" s="43">
        <v>3</v>
      </c>
      <c r="CF32" s="309">
        <v>6.7</v>
      </c>
      <c r="CG32" s="109">
        <v>8</v>
      </c>
      <c r="CH32" s="157"/>
      <c r="CI32" s="28">
        <f t="shared" si="79"/>
        <v>7.5</v>
      </c>
      <c r="CJ32" s="29">
        <f t="shared" si="80"/>
        <v>7.5</v>
      </c>
      <c r="CK32" s="325" t="str">
        <f t="shared" si="81"/>
        <v>7.5</v>
      </c>
      <c r="CL32" s="30" t="str">
        <f t="shared" si="27"/>
        <v>B</v>
      </c>
      <c r="CM32" s="31">
        <f t="shared" si="28"/>
        <v>3</v>
      </c>
      <c r="CN32" s="31" t="str">
        <f t="shared" si="29"/>
        <v>3.0</v>
      </c>
      <c r="CO32" s="42">
        <v>2</v>
      </c>
      <c r="CP32" s="43">
        <v>2</v>
      </c>
      <c r="CQ32" s="84">
        <f t="shared" si="82"/>
        <v>16</v>
      </c>
      <c r="CR32" s="87">
        <f t="shared" si="83"/>
        <v>2.65625</v>
      </c>
      <c r="CS32" s="88" t="str">
        <f t="shared" si="84"/>
        <v>2.66</v>
      </c>
      <c r="CT32" s="64" t="str">
        <f t="shared" si="85"/>
        <v>Lên lớp</v>
      </c>
      <c r="CU32" s="128">
        <f t="shared" si="86"/>
        <v>16</v>
      </c>
      <c r="CV32" s="129">
        <f t="shared" si="87"/>
        <v>2.65625</v>
      </c>
      <c r="CW32" s="64" t="str">
        <f t="shared" si="88"/>
        <v>Lên lớp</v>
      </c>
      <c r="CX32" s="504"/>
      <c r="CY32" s="214">
        <v>7.8</v>
      </c>
      <c r="CZ32" s="73">
        <v>8</v>
      </c>
      <c r="DA32" s="73"/>
      <c r="DB32" s="28">
        <f t="shared" si="89"/>
        <v>7.9</v>
      </c>
      <c r="DC32" s="29">
        <f t="shared" si="90"/>
        <v>7.9</v>
      </c>
      <c r="DD32" s="325" t="str">
        <f t="shared" si="91"/>
        <v>7.9</v>
      </c>
      <c r="DE32" s="30" t="str">
        <f t="shared" si="30"/>
        <v>B</v>
      </c>
      <c r="DF32" s="31">
        <f t="shared" si="31"/>
        <v>3</v>
      </c>
      <c r="DG32" s="31" t="str">
        <f t="shared" si="32"/>
        <v>3.0</v>
      </c>
      <c r="DH32" s="42">
        <v>2</v>
      </c>
      <c r="DI32" s="43">
        <v>2</v>
      </c>
      <c r="DJ32" s="48">
        <v>7.7</v>
      </c>
      <c r="DK32" s="70">
        <v>8</v>
      </c>
      <c r="DL32" s="70"/>
      <c r="DM32" s="28">
        <f t="shared" si="92"/>
        <v>7.9</v>
      </c>
      <c r="DN32" s="29">
        <f t="shared" si="33"/>
        <v>7.9</v>
      </c>
      <c r="DO32" s="325" t="str">
        <f t="shared" si="93"/>
        <v>7.9</v>
      </c>
      <c r="DP32" s="30" t="str">
        <f t="shared" si="34"/>
        <v>B</v>
      </c>
      <c r="DQ32" s="31">
        <f t="shared" si="35"/>
        <v>3</v>
      </c>
      <c r="DR32" s="31" t="str">
        <f t="shared" si="36"/>
        <v>3.0</v>
      </c>
      <c r="DS32" s="42">
        <v>2</v>
      </c>
      <c r="DT32" s="43">
        <v>2</v>
      </c>
      <c r="DU32" s="214">
        <v>8.3000000000000007</v>
      </c>
      <c r="DV32" s="73">
        <v>7</v>
      </c>
      <c r="DW32" s="73"/>
      <c r="DX32" s="28">
        <f t="shared" si="94"/>
        <v>7.5</v>
      </c>
      <c r="DY32" s="29">
        <f t="shared" si="95"/>
        <v>7.5</v>
      </c>
      <c r="DZ32" s="325" t="str">
        <f t="shared" si="96"/>
        <v>7.5</v>
      </c>
      <c r="EA32" s="30" t="str">
        <f t="shared" si="97"/>
        <v>B</v>
      </c>
      <c r="EB32" s="31">
        <f t="shared" si="98"/>
        <v>3</v>
      </c>
      <c r="EC32" s="31" t="str">
        <f t="shared" si="99"/>
        <v>3.0</v>
      </c>
      <c r="ED32" s="42">
        <v>2</v>
      </c>
      <c r="EE32" s="43">
        <v>2</v>
      </c>
      <c r="EF32" s="48">
        <v>7.2</v>
      </c>
      <c r="EG32" s="70">
        <v>7</v>
      </c>
      <c r="EH32" s="70"/>
      <c r="EI32" s="28">
        <f t="shared" si="100"/>
        <v>7.1</v>
      </c>
      <c r="EJ32" s="29">
        <f t="shared" si="101"/>
        <v>7.1</v>
      </c>
      <c r="EK32" s="325" t="str">
        <f t="shared" si="102"/>
        <v>7.1</v>
      </c>
      <c r="EL32" s="30" t="str">
        <f t="shared" si="103"/>
        <v>B</v>
      </c>
      <c r="EM32" s="31">
        <f t="shared" si="104"/>
        <v>3</v>
      </c>
      <c r="EN32" s="31" t="str">
        <f t="shared" si="105"/>
        <v>3.0</v>
      </c>
      <c r="EO32" s="42">
        <v>2</v>
      </c>
      <c r="EP32" s="43">
        <v>2</v>
      </c>
      <c r="EQ32" s="48">
        <v>6.7</v>
      </c>
      <c r="ER32" s="70">
        <v>7</v>
      </c>
      <c r="ES32" s="70"/>
      <c r="ET32" s="28">
        <f t="shared" si="106"/>
        <v>6.9</v>
      </c>
      <c r="EU32" s="29">
        <f t="shared" si="107"/>
        <v>6.9</v>
      </c>
      <c r="EV32" s="325" t="str">
        <f t="shared" si="108"/>
        <v>6.9</v>
      </c>
      <c r="EW32" s="30" t="str">
        <f t="shared" si="37"/>
        <v>C+</v>
      </c>
      <c r="EX32" s="31">
        <f t="shared" si="38"/>
        <v>2.5</v>
      </c>
      <c r="EY32" s="31" t="str">
        <f t="shared" si="39"/>
        <v>2.5</v>
      </c>
      <c r="EZ32" s="42">
        <v>2</v>
      </c>
      <c r="FA32" s="43">
        <v>2</v>
      </c>
      <c r="FB32" s="48">
        <v>9</v>
      </c>
      <c r="FC32" s="70">
        <v>9</v>
      </c>
      <c r="FD32" s="70"/>
      <c r="FE32" s="28">
        <f t="shared" si="109"/>
        <v>9</v>
      </c>
      <c r="FF32" s="29">
        <f t="shared" si="110"/>
        <v>9</v>
      </c>
      <c r="FG32" s="325" t="str">
        <f t="shared" si="111"/>
        <v>9.0</v>
      </c>
      <c r="FH32" s="30" t="str">
        <f t="shared" si="40"/>
        <v>A</v>
      </c>
      <c r="FI32" s="31">
        <f t="shared" si="41"/>
        <v>4</v>
      </c>
      <c r="FJ32" s="31" t="str">
        <f t="shared" si="42"/>
        <v>4.0</v>
      </c>
      <c r="FK32" s="42">
        <v>2</v>
      </c>
      <c r="FL32" s="43">
        <v>2</v>
      </c>
      <c r="FM32" s="48">
        <v>9</v>
      </c>
      <c r="FN32" s="55">
        <v>8</v>
      </c>
      <c r="FO32" s="55"/>
      <c r="FP32" s="28">
        <f t="shared" si="112"/>
        <v>8.4</v>
      </c>
      <c r="FQ32" s="29">
        <f t="shared" si="113"/>
        <v>8.4</v>
      </c>
      <c r="FR32" s="325" t="str">
        <f t="shared" si="114"/>
        <v>8.4</v>
      </c>
      <c r="FS32" s="30" t="str">
        <f t="shared" si="43"/>
        <v>B+</v>
      </c>
      <c r="FT32" s="31">
        <f t="shared" si="44"/>
        <v>3.5</v>
      </c>
      <c r="FU32" s="31" t="str">
        <f t="shared" si="45"/>
        <v>3.5</v>
      </c>
      <c r="FV32" s="42">
        <v>2</v>
      </c>
      <c r="FW32" s="43">
        <v>2</v>
      </c>
      <c r="FX32" s="48">
        <v>8.5</v>
      </c>
      <c r="FY32" s="70">
        <v>9</v>
      </c>
      <c r="FZ32" s="70"/>
      <c r="GA32" s="28">
        <f t="shared" si="115"/>
        <v>8.8000000000000007</v>
      </c>
      <c r="GB32" s="29">
        <f t="shared" si="116"/>
        <v>8.8000000000000007</v>
      </c>
      <c r="GC32" s="325" t="str">
        <f t="shared" si="117"/>
        <v>8.8</v>
      </c>
      <c r="GD32" s="30" t="str">
        <f t="shared" si="46"/>
        <v>A</v>
      </c>
      <c r="GE32" s="31">
        <f t="shared" si="47"/>
        <v>4</v>
      </c>
      <c r="GF32" s="31" t="str">
        <f t="shared" si="48"/>
        <v>4.0</v>
      </c>
      <c r="GG32" s="42">
        <v>3</v>
      </c>
      <c r="GH32" s="43">
        <v>3</v>
      </c>
      <c r="GI32" s="48">
        <v>8.6</v>
      </c>
      <c r="GJ32" s="70">
        <v>9</v>
      </c>
      <c r="GK32" s="70"/>
      <c r="GL32" s="28">
        <f t="shared" si="118"/>
        <v>8.8000000000000007</v>
      </c>
      <c r="GM32" s="29">
        <f t="shared" si="119"/>
        <v>8.8000000000000007</v>
      </c>
      <c r="GN32" s="325" t="str">
        <f t="shared" si="120"/>
        <v>8.8</v>
      </c>
      <c r="GO32" s="30" t="str">
        <f t="shared" si="121"/>
        <v>A</v>
      </c>
      <c r="GP32" s="31">
        <f t="shared" si="122"/>
        <v>4</v>
      </c>
      <c r="GQ32" s="31" t="str">
        <f t="shared" si="123"/>
        <v>4.0</v>
      </c>
      <c r="GR32" s="42">
        <v>2</v>
      </c>
      <c r="GS32" s="43">
        <v>2</v>
      </c>
      <c r="GT32" s="694">
        <f t="shared" si="124"/>
        <v>19</v>
      </c>
      <c r="GU32" s="695">
        <f t="shared" si="125"/>
        <v>3.3684210526315788</v>
      </c>
      <c r="GV32" s="696" t="str">
        <f t="shared" si="126"/>
        <v>3.37</v>
      </c>
      <c r="GW32" s="697" t="str">
        <f t="shared" si="127"/>
        <v>Lên lớp</v>
      </c>
      <c r="GX32" s="698">
        <f t="shared" si="128"/>
        <v>35</v>
      </c>
      <c r="GY32" s="695">
        <f t="shared" si="129"/>
        <v>3.0428571428571427</v>
      </c>
      <c r="GZ32" s="696" t="str">
        <f t="shared" si="130"/>
        <v>3.04</v>
      </c>
      <c r="HA32" s="699">
        <f t="shared" si="131"/>
        <v>35</v>
      </c>
      <c r="HB32" s="700">
        <f t="shared" si="132"/>
        <v>7.4885714285714293</v>
      </c>
      <c r="HC32" s="701">
        <f t="shared" si="133"/>
        <v>3.0428571428571427</v>
      </c>
      <c r="HD32" s="738" t="str">
        <f t="shared" si="134"/>
        <v>Lên lớp</v>
      </c>
      <c r="HE32" s="812"/>
      <c r="HF32" s="850">
        <v>9</v>
      </c>
      <c r="HG32" s="837">
        <v>9</v>
      </c>
      <c r="HH32" s="736"/>
      <c r="HI32" s="827">
        <f t="shared" si="135"/>
        <v>9</v>
      </c>
      <c r="HJ32" s="839">
        <f t="shared" si="136"/>
        <v>9</v>
      </c>
      <c r="HK32" s="840" t="str">
        <f t="shared" si="137"/>
        <v>9.0</v>
      </c>
      <c r="HL32" s="841" t="str">
        <f t="shared" si="138"/>
        <v>A</v>
      </c>
      <c r="HM32" s="842">
        <f t="shared" si="139"/>
        <v>4</v>
      </c>
      <c r="HN32" s="842" t="str">
        <f t="shared" si="140"/>
        <v>4.0</v>
      </c>
      <c r="HO32" s="846">
        <v>2</v>
      </c>
      <c r="HP32" s="844">
        <v>2</v>
      </c>
      <c r="HQ32" s="829">
        <v>8.1999999999999993</v>
      </c>
      <c r="HR32" s="837">
        <v>9</v>
      </c>
      <c r="HS32" s="736"/>
      <c r="HT32" s="827">
        <f t="shared" si="141"/>
        <v>8.6999999999999993</v>
      </c>
      <c r="HU32" s="839">
        <f t="shared" si="142"/>
        <v>8.6999999999999993</v>
      </c>
      <c r="HV32" s="840" t="str">
        <f t="shared" si="143"/>
        <v>8.7</v>
      </c>
      <c r="HW32" s="841" t="str">
        <f t="shared" si="144"/>
        <v>A</v>
      </c>
      <c r="HX32" s="842">
        <f t="shared" si="145"/>
        <v>4</v>
      </c>
      <c r="HY32" s="842" t="str">
        <f t="shared" si="146"/>
        <v>4.0</v>
      </c>
      <c r="HZ32" s="846">
        <v>3</v>
      </c>
      <c r="IA32" s="844">
        <v>3</v>
      </c>
      <c r="IB32" s="819">
        <v>9</v>
      </c>
      <c r="IC32" s="822">
        <v>9</v>
      </c>
      <c r="ID32" s="736"/>
      <c r="IE32" s="28">
        <f t="shared" si="147"/>
        <v>9</v>
      </c>
      <c r="IF32" s="29">
        <f t="shared" si="148"/>
        <v>9</v>
      </c>
      <c r="IG32" s="325" t="str">
        <f t="shared" si="149"/>
        <v>9.0</v>
      </c>
      <c r="IH32" s="30" t="str">
        <f t="shared" si="150"/>
        <v>A</v>
      </c>
      <c r="II32" s="31">
        <f t="shared" si="151"/>
        <v>4</v>
      </c>
      <c r="IJ32" s="31" t="str">
        <f t="shared" si="152"/>
        <v>4.0</v>
      </c>
      <c r="IK32" s="42">
        <v>2</v>
      </c>
      <c r="IL32" s="43">
        <v>2</v>
      </c>
      <c r="IM32" s="819">
        <v>8.4</v>
      </c>
      <c r="IN32" s="822">
        <v>9</v>
      </c>
      <c r="IO32" s="736"/>
      <c r="IP32" s="28">
        <f t="shared" si="153"/>
        <v>8.8000000000000007</v>
      </c>
      <c r="IQ32" s="29">
        <f t="shared" si="154"/>
        <v>8.8000000000000007</v>
      </c>
      <c r="IR32" s="325" t="str">
        <f t="shared" si="155"/>
        <v>8.8</v>
      </c>
      <c r="IS32" s="30" t="str">
        <f t="shared" si="156"/>
        <v>A</v>
      </c>
      <c r="IT32" s="31">
        <f t="shared" si="157"/>
        <v>4</v>
      </c>
      <c r="IU32" s="31" t="str">
        <f t="shared" si="158"/>
        <v>4.0</v>
      </c>
      <c r="IV32" s="42">
        <v>3</v>
      </c>
      <c r="IW32" s="43">
        <v>3</v>
      </c>
      <c r="IX32" s="1032">
        <v>9.1999999999999993</v>
      </c>
      <c r="IY32" s="1068">
        <v>9</v>
      </c>
      <c r="IZ32" s="736"/>
      <c r="JA32" s="827">
        <f t="shared" si="159"/>
        <v>9.1</v>
      </c>
      <c r="JB32" s="839">
        <f t="shared" si="160"/>
        <v>9.1</v>
      </c>
      <c r="JC32" s="840" t="str">
        <f t="shared" si="161"/>
        <v>9.1</v>
      </c>
      <c r="JD32" s="841" t="str">
        <f t="shared" si="162"/>
        <v>A</v>
      </c>
      <c r="JE32" s="842">
        <f t="shared" si="163"/>
        <v>4</v>
      </c>
      <c r="JF32" s="842" t="str">
        <f t="shared" si="164"/>
        <v>4.0</v>
      </c>
      <c r="JG32" s="846">
        <v>5</v>
      </c>
      <c r="JH32" s="844">
        <v>5</v>
      </c>
      <c r="JI32" s="742">
        <f t="shared" si="165"/>
        <v>15</v>
      </c>
      <c r="JJ32" s="734">
        <f t="shared" si="166"/>
        <v>4</v>
      </c>
      <c r="JK32" s="735" t="str">
        <f t="shared" si="167"/>
        <v>4.00</v>
      </c>
    </row>
    <row r="33" spans="1:271" ht="18.75" x14ac:dyDescent="0.3">
      <c r="A33" s="5">
        <v>36</v>
      </c>
      <c r="B33" s="306" t="s">
        <v>531</v>
      </c>
      <c r="C33" s="299" t="s">
        <v>524</v>
      </c>
      <c r="D33" s="300" t="s">
        <v>558</v>
      </c>
      <c r="E33" s="301" t="s">
        <v>59</v>
      </c>
      <c r="F33" s="244"/>
      <c r="G33" s="275" t="s">
        <v>590</v>
      </c>
      <c r="H33" s="276" t="s">
        <v>23</v>
      </c>
      <c r="I33" s="276" t="s">
        <v>1030</v>
      </c>
      <c r="J33" s="486">
        <v>8</v>
      </c>
      <c r="K33" s="1" t="str">
        <f t="shared" si="168"/>
        <v>B+</v>
      </c>
      <c r="L33" s="2">
        <f t="shared" si="169"/>
        <v>3.5</v>
      </c>
      <c r="M33" s="170" t="str">
        <f t="shared" si="170"/>
        <v>3.5</v>
      </c>
      <c r="N33" s="178">
        <v>7.3</v>
      </c>
      <c r="O33" s="1" t="str">
        <f t="shared" si="171"/>
        <v>B</v>
      </c>
      <c r="P33" s="2">
        <f t="shared" si="172"/>
        <v>3</v>
      </c>
      <c r="Q33" s="170" t="str">
        <f t="shared" si="173"/>
        <v>3.0</v>
      </c>
      <c r="R33" s="48">
        <v>6.3</v>
      </c>
      <c r="S33" s="55">
        <v>8</v>
      </c>
      <c r="T33" s="65"/>
      <c r="U33" s="28">
        <f t="shared" si="58"/>
        <v>7.3</v>
      </c>
      <c r="V33" s="29">
        <f t="shared" si="59"/>
        <v>7.3</v>
      </c>
      <c r="W33" s="325" t="str">
        <f t="shared" si="60"/>
        <v>7.3</v>
      </c>
      <c r="X33" s="30" t="str">
        <f t="shared" si="61"/>
        <v>B</v>
      </c>
      <c r="Y33" s="31">
        <f t="shared" si="6"/>
        <v>3</v>
      </c>
      <c r="Z33" s="31" t="str">
        <f t="shared" si="62"/>
        <v>3.0</v>
      </c>
      <c r="AA33" s="42">
        <v>4</v>
      </c>
      <c r="AB33" s="43">
        <v>4</v>
      </c>
      <c r="AC33" s="486">
        <v>8</v>
      </c>
      <c r="AD33" s="55">
        <v>9</v>
      </c>
      <c r="AE33" s="37"/>
      <c r="AF33" s="28">
        <f t="shared" si="63"/>
        <v>8.6</v>
      </c>
      <c r="AG33" s="29">
        <f t="shared" si="64"/>
        <v>8.6</v>
      </c>
      <c r="AH33" s="325" t="str">
        <f t="shared" si="8"/>
        <v>8.6</v>
      </c>
      <c r="AI33" s="30" t="str">
        <f t="shared" si="9"/>
        <v>A</v>
      </c>
      <c r="AJ33" s="31">
        <f t="shared" si="10"/>
        <v>4</v>
      </c>
      <c r="AK33" s="31" t="str">
        <f t="shared" si="11"/>
        <v>4.0</v>
      </c>
      <c r="AL33" s="42">
        <v>2</v>
      </c>
      <c r="AM33" s="43">
        <v>2</v>
      </c>
      <c r="AN33" s="318">
        <v>6.7</v>
      </c>
      <c r="AO33" s="319">
        <v>9</v>
      </c>
      <c r="AP33" s="319"/>
      <c r="AQ33" s="320">
        <f t="shared" si="65"/>
        <v>8.1</v>
      </c>
      <c r="AR33" s="321">
        <f t="shared" si="66"/>
        <v>8.1</v>
      </c>
      <c r="AS33" s="325" t="str">
        <f t="shared" si="67"/>
        <v>8.1</v>
      </c>
      <c r="AT33" s="30" t="str">
        <f t="shared" si="68"/>
        <v>B+</v>
      </c>
      <c r="AU33" s="31">
        <f t="shared" si="69"/>
        <v>3.5</v>
      </c>
      <c r="AV33" s="31" t="str">
        <f t="shared" si="70"/>
        <v>3.5</v>
      </c>
      <c r="AW33" s="42">
        <v>1</v>
      </c>
      <c r="AX33" s="43">
        <v>1</v>
      </c>
      <c r="AY33" s="192">
        <v>8.6999999999999993</v>
      </c>
      <c r="AZ33" s="55">
        <v>9</v>
      </c>
      <c r="BA33" s="37"/>
      <c r="BB33" s="28">
        <f t="shared" si="71"/>
        <v>8.9</v>
      </c>
      <c r="BC33" s="29">
        <f t="shared" si="72"/>
        <v>8.9</v>
      </c>
      <c r="BD33" s="325" t="str">
        <f t="shared" si="73"/>
        <v>8.9</v>
      </c>
      <c r="BE33" s="30" t="str">
        <f t="shared" si="17"/>
        <v>A</v>
      </c>
      <c r="BF33" s="31">
        <f t="shared" si="18"/>
        <v>4</v>
      </c>
      <c r="BG33" s="31" t="str">
        <f t="shared" si="19"/>
        <v>4.0</v>
      </c>
      <c r="BH33" s="42">
        <v>2</v>
      </c>
      <c r="BI33" s="43">
        <v>2</v>
      </c>
      <c r="BJ33" s="309">
        <v>8.3000000000000007</v>
      </c>
      <c r="BK33" s="109">
        <v>10</v>
      </c>
      <c r="BL33" s="414"/>
      <c r="BM33" s="225">
        <f t="shared" si="74"/>
        <v>9.3000000000000007</v>
      </c>
      <c r="BN33" s="226">
        <f t="shared" si="20"/>
        <v>9.3000000000000007</v>
      </c>
      <c r="BO33" s="342" t="str">
        <f t="shared" si="75"/>
        <v>9.3</v>
      </c>
      <c r="BP33" s="227" t="str">
        <f t="shared" si="21"/>
        <v>A</v>
      </c>
      <c r="BQ33" s="226">
        <f t="shared" si="22"/>
        <v>4</v>
      </c>
      <c r="BR33" s="226" t="str">
        <f t="shared" si="23"/>
        <v>4.0</v>
      </c>
      <c r="BS33" s="157">
        <v>2</v>
      </c>
      <c r="BT33" s="43">
        <v>2</v>
      </c>
      <c r="BU33" s="219">
        <v>9</v>
      </c>
      <c r="BV33" s="68">
        <v>9</v>
      </c>
      <c r="BW33" s="157"/>
      <c r="BX33" s="225">
        <f t="shared" si="76"/>
        <v>9</v>
      </c>
      <c r="BY33" s="226">
        <f t="shared" si="77"/>
        <v>9</v>
      </c>
      <c r="BZ33" s="342" t="str">
        <f t="shared" si="78"/>
        <v>9.0</v>
      </c>
      <c r="CA33" s="227" t="str">
        <f t="shared" si="24"/>
        <v>A</v>
      </c>
      <c r="CB33" s="226">
        <f t="shared" si="25"/>
        <v>4</v>
      </c>
      <c r="CC33" s="226" t="str">
        <f t="shared" si="26"/>
        <v>4.0</v>
      </c>
      <c r="CD33" s="157">
        <v>3</v>
      </c>
      <c r="CE33" s="43">
        <v>3</v>
      </c>
      <c r="CF33" s="310">
        <v>8.6999999999999993</v>
      </c>
      <c r="CG33" s="291">
        <v>8</v>
      </c>
      <c r="CH33" s="201"/>
      <c r="CI33" s="28">
        <f t="shared" si="79"/>
        <v>8.3000000000000007</v>
      </c>
      <c r="CJ33" s="29">
        <f t="shared" si="80"/>
        <v>8.3000000000000007</v>
      </c>
      <c r="CK33" s="325" t="str">
        <f t="shared" si="81"/>
        <v>8.3</v>
      </c>
      <c r="CL33" s="30" t="str">
        <f t="shared" si="27"/>
        <v>B+</v>
      </c>
      <c r="CM33" s="31">
        <f t="shared" si="28"/>
        <v>3.5</v>
      </c>
      <c r="CN33" s="31" t="str">
        <f t="shared" si="29"/>
        <v>3.5</v>
      </c>
      <c r="CO33" s="42">
        <v>2</v>
      </c>
      <c r="CP33" s="43">
        <v>2</v>
      </c>
      <c r="CQ33" s="84">
        <f t="shared" si="82"/>
        <v>16</v>
      </c>
      <c r="CR33" s="87">
        <f t="shared" si="83"/>
        <v>3.65625</v>
      </c>
      <c r="CS33" s="88" t="str">
        <f t="shared" si="84"/>
        <v>3.66</v>
      </c>
      <c r="CT33" s="64" t="str">
        <f t="shared" si="85"/>
        <v>Lên lớp</v>
      </c>
      <c r="CU33" s="128">
        <f t="shared" si="86"/>
        <v>16</v>
      </c>
      <c r="CV33" s="129">
        <f t="shared" si="87"/>
        <v>3.65625</v>
      </c>
      <c r="CW33" s="64" t="str">
        <f t="shared" si="88"/>
        <v>Lên lớp</v>
      </c>
      <c r="CX33" s="504"/>
      <c r="CY33" s="214">
        <v>7.8</v>
      </c>
      <c r="CZ33" s="73">
        <v>9</v>
      </c>
      <c r="DA33" s="73"/>
      <c r="DB33" s="28">
        <f t="shared" si="89"/>
        <v>8.5</v>
      </c>
      <c r="DC33" s="29">
        <f t="shared" si="90"/>
        <v>8.5</v>
      </c>
      <c r="DD33" s="325" t="str">
        <f t="shared" si="91"/>
        <v>8.5</v>
      </c>
      <c r="DE33" s="30" t="str">
        <f t="shared" si="30"/>
        <v>A</v>
      </c>
      <c r="DF33" s="31">
        <f t="shared" si="31"/>
        <v>4</v>
      </c>
      <c r="DG33" s="31" t="str">
        <f t="shared" si="32"/>
        <v>4.0</v>
      </c>
      <c r="DH33" s="42">
        <v>2</v>
      </c>
      <c r="DI33" s="43">
        <v>2</v>
      </c>
      <c r="DJ33" s="48">
        <v>8.6999999999999993</v>
      </c>
      <c r="DK33" s="70">
        <v>8</v>
      </c>
      <c r="DL33" s="70"/>
      <c r="DM33" s="28">
        <f t="shared" si="92"/>
        <v>8.3000000000000007</v>
      </c>
      <c r="DN33" s="29">
        <f t="shared" si="33"/>
        <v>8.3000000000000007</v>
      </c>
      <c r="DO33" s="325" t="str">
        <f t="shared" si="93"/>
        <v>8.3</v>
      </c>
      <c r="DP33" s="30" t="str">
        <f t="shared" si="34"/>
        <v>B+</v>
      </c>
      <c r="DQ33" s="31">
        <f t="shared" si="35"/>
        <v>3.5</v>
      </c>
      <c r="DR33" s="31" t="str">
        <f t="shared" si="36"/>
        <v>3.5</v>
      </c>
      <c r="DS33" s="42">
        <v>2</v>
      </c>
      <c r="DT33" s="43">
        <v>2</v>
      </c>
      <c r="DU33" s="214">
        <v>9.3000000000000007</v>
      </c>
      <c r="DV33" s="73">
        <v>9</v>
      </c>
      <c r="DW33" s="73"/>
      <c r="DX33" s="28">
        <f t="shared" si="94"/>
        <v>9.1</v>
      </c>
      <c r="DY33" s="29">
        <f t="shared" si="95"/>
        <v>9.1</v>
      </c>
      <c r="DZ33" s="325" t="str">
        <f t="shared" si="96"/>
        <v>9.1</v>
      </c>
      <c r="EA33" s="30" t="str">
        <f t="shared" si="97"/>
        <v>A</v>
      </c>
      <c r="EB33" s="31">
        <f t="shared" si="98"/>
        <v>4</v>
      </c>
      <c r="EC33" s="31" t="str">
        <f t="shared" si="99"/>
        <v>4.0</v>
      </c>
      <c r="ED33" s="42">
        <v>2</v>
      </c>
      <c r="EE33" s="43">
        <v>2</v>
      </c>
      <c r="EF33" s="48">
        <v>7.2</v>
      </c>
      <c r="EG33" s="70">
        <v>7</v>
      </c>
      <c r="EH33" s="70"/>
      <c r="EI33" s="28">
        <f t="shared" si="100"/>
        <v>7.1</v>
      </c>
      <c r="EJ33" s="29">
        <f t="shared" si="101"/>
        <v>7.1</v>
      </c>
      <c r="EK33" s="325" t="str">
        <f t="shared" si="102"/>
        <v>7.1</v>
      </c>
      <c r="EL33" s="30" t="str">
        <f t="shared" si="103"/>
        <v>B</v>
      </c>
      <c r="EM33" s="31">
        <f t="shared" si="104"/>
        <v>3</v>
      </c>
      <c r="EN33" s="31" t="str">
        <f t="shared" si="105"/>
        <v>3.0</v>
      </c>
      <c r="EO33" s="42">
        <v>2</v>
      </c>
      <c r="EP33" s="43">
        <v>2</v>
      </c>
      <c r="EQ33" s="48">
        <v>8.3000000000000007</v>
      </c>
      <c r="ER33" s="70">
        <v>8</v>
      </c>
      <c r="ES33" s="70"/>
      <c r="ET33" s="28">
        <f t="shared" si="106"/>
        <v>8.1</v>
      </c>
      <c r="EU33" s="29">
        <f t="shared" si="107"/>
        <v>8.1</v>
      </c>
      <c r="EV33" s="325" t="str">
        <f t="shared" si="108"/>
        <v>8.1</v>
      </c>
      <c r="EW33" s="30" t="str">
        <f t="shared" si="37"/>
        <v>B+</v>
      </c>
      <c r="EX33" s="31">
        <f t="shared" si="38"/>
        <v>3.5</v>
      </c>
      <c r="EY33" s="31" t="str">
        <f t="shared" si="39"/>
        <v>3.5</v>
      </c>
      <c r="EZ33" s="42">
        <v>2</v>
      </c>
      <c r="FA33" s="43">
        <v>2</v>
      </c>
      <c r="FB33" s="48">
        <v>6.7</v>
      </c>
      <c r="FC33" s="70">
        <v>8</v>
      </c>
      <c r="FD33" s="70"/>
      <c r="FE33" s="28">
        <f t="shared" si="109"/>
        <v>7.5</v>
      </c>
      <c r="FF33" s="29">
        <f t="shared" si="110"/>
        <v>7.5</v>
      </c>
      <c r="FG33" s="325" t="str">
        <f t="shared" si="111"/>
        <v>7.5</v>
      </c>
      <c r="FH33" s="30" t="str">
        <f t="shared" si="40"/>
        <v>B</v>
      </c>
      <c r="FI33" s="31">
        <f t="shared" si="41"/>
        <v>3</v>
      </c>
      <c r="FJ33" s="31" t="str">
        <f t="shared" si="42"/>
        <v>3.0</v>
      </c>
      <c r="FK33" s="42">
        <v>2</v>
      </c>
      <c r="FL33" s="43">
        <v>2</v>
      </c>
      <c r="FM33" s="48">
        <v>7</v>
      </c>
      <c r="FN33" s="55">
        <v>9</v>
      </c>
      <c r="FO33" s="55"/>
      <c r="FP33" s="28">
        <f t="shared" si="112"/>
        <v>8.1999999999999993</v>
      </c>
      <c r="FQ33" s="29">
        <f t="shared" si="113"/>
        <v>8.1999999999999993</v>
      </c>
      <c r="FR33" s="325" t="str">
        <f t="shared" si="114"/>
        <v>8.2</v>
      </c>
      <c r="FS33" s="30" t="str">
        <f t="shared" si="43"/>
        <v>B+</v>
      </c>
      <c r="FT33" s="31">
        <f t="shared" si="44"/>
        <v>3.5</v>
      </c>
      <c r="FU33" s="31" t="str">
        <f t="shared" si="45"/>
        <v>3.5</v>
      </c>
      <c r="FV33" s="42">
        <v>2</v>
      </c>
      <c r="FW33" s="43">
        <v>2</v>
      </c>
      <c r="FX33" s="48">
        <v>7.3</v>
      </c>
      <c r="FY33" s="70">
        <v>8</v>
      </c>
      <c r="FZ33" s="70"/>
      <c r="GA33" s="28">
        <f t="shared" si="115"/>
        <v>7.7</v>
      </c>
      <c r="GB33" s="29">
        <f t="shared" si="116"/>
        <v>7.7</v>
      </c>
      <c r="GC33" s="325" t="str">
        <f t="shared" si="117"/>
        <v>7.7</v>
      </c>
      <c r="GD33" s="30" t="str">
        <f t="shared" si="46"/>
        <v>B</v>
      </c>
      <c r="GE33" s="31">
        <f t="shared" si="47"/>
        <v>3</v>
      </c>
      <c r="GF33" s="31" t="str">
        <f t="shared" si="48"/>
        <v>3.0</v>
      </c>
      <c r="GG33" s="42">
        <v>3</v>
      </c>
      <c r="GH33" s="43">
        <v>3</v>
      </c>
      <c r="GI33" s="48">
        <v>7.4</v>
      </c>
      <c r="GJ33" s="70">
        <v>7</v>
      </c>
      <c r="GK33" s="70"/>
      <c r="GL33" s="28">
        <f t="shared" si="118"/>
        <v>7.2</v>
      </c>
      <c r="GM33" s="29">
        <f t="shared" si="119"/>
        <v>7.2</v>
      </c>
      <c r="GN33" s="325" t="str">
        <f t="shared" si="120"/>
        <v>7.2</v>
      </c>
      <c r="GO33" s="30" t="str">
        <f t="shared" si="121"/>
        <v>B</v>
      </c>
      <c r="GP33" s="31">
        <f t="shared" si="122"/>
        <v>3</v>
      </c>
      <c r="GQ33" s="31" t="str">
        <f t="shared" si="123"/>
        <v>3.0</v>
      </c>
      <c r="GR33" s="42">
        <v>2</v>
      </c>
      <c r="GS33" s="43">
        <v>2</v>
      </c>
      <c r="GT33" s="694">
        <f t="shared" si="124"/>
        <v>19</v>
      </c>
      <c r="GU33" s="695">
        <f t="shared" si="125"/>
        <v>3.3684210526315788</v>
      </c>
      <c r="GV33" s="696" t="str">
        <f t="shared" si="126"/>
        <v>3.37</v>
      </c>
      <c r="GW33" s="697" t="str">
        <f t="shared" si="127"/>
        <v>Lên lớp</v>
      </c>
      <c r="GX33" s="698">
        <f t="shared" si="128"/>
        <v>35</v>
      </c>
      <c r="GY33" s="695">
        <f t="shared" si="129"/>
        <v>3.5</v>
      </c>
      <c r="GZ33" s="696" t="str">
        <f t="shared" si="130"/>
        <v>3.50</v>
      </c>
      <c r="HA33" s="699">
        <f t="shared" si="131"/>
        <v>35</v>
      </c>
      <c r="HB33" s="700">
        <f t="shared" si="132"/>
        <v>8.16</v>
      </c>
      <c r="HC33" s="701">
        <f t="shared" si="133"/>
        <v>3.5</v>
      </c>
      <c r="HD33" s="738" t="str">
        <f t="shared" si="134"/>
        <v>Lên lớp</v>
      </c>
      <c r="HE33" s="812"/>
      <c r="HF33" s="850">
        <v>7.7</v>
      </c>
      <c r="HG33" s="837">
        <v>8</v>
      </c>
      <c r="HH33" s="736"/>
      <c r="HI33" s="827">
        <f t="shared" si="135"/>
        <v>7.9</v>
      </c>
      <c r="HJ33" s="839">
        <f t="shared" si="136"/>
        <v>7.9</v>
      </c>
      <c r="HK33" s="840" t="str">
        <f t="shared" si="137"/>
        <v>7.9</v>
      </c>
      <c r="HL33" s="841" t="str">
        <f t="shared" si="138"/>
        <v>B</v>
      </c>
      <c r="HM33" s="842">
        <f t="shared" si="139"/>
        <v>3</v>
      </c>
      <c r="HN33" s="842" t="str">
        <f t="shared" si="140"/>
        <v>3.0</v>
      </c>
      <c r="HO33" s="846">
        <v>2</v>
      </c>
      <c r="HP33" s="844">
        <v>2</v>
      </c>
      <c r="HQ33" s="829">
        <v>7.8</v>
      </c>
      <c r="HR33" s="837">
        <v>9</v>
      </c>
      <c r="HS33" s="736"/>
      <c r="HT33" s="827">
        <f t="shared" si="141"/>
        <v>8.5</v>
      </c>
      <c r="HU33" s="839">
        <f t="shared" si="142"/>
        <v>8.5</v>
      </c>
      <c r="HV33" s="840" t="str">
        <f t="shared" si="143"/>
        <v>8.5</v>
      </c>
      <c r="HW33" s="841" t="str">
        <f t="shared" si="144"/>
        <v>A</v>
      </c>
      <c r="HX33" s="842">
        <f t="shared" si="145"/>
        <v>4</v>
      </c>
      <c r="HY33" s="842" t="str">
        <f t="shared" si="146"/>
        <v>4.0</v>
      </c>
      <c r="HZ33" s="846">
        <v>3</v>
      </c>
      <c r="IA33" s="844">
        <v>3</v>
      </c>
      <c r="IB33" s="819">
        <v>7.7</v>
      </c>
      <c r="IC33" s="822">
        <v>8</v>
      </c>
      <c r="ID33" s="736"/>
      <c r="IE33" s="28">
        <f t="shared" si="147"/>
        <v>7.9</v>
      </c>
      <c r="IF33" s="29">
        <f t="shared" si="148"/>
        <v>7.9</v>
      </c>
      <c r="IG33" s="325" t="str">
        <f t="shared" si="149"/>
        <v>7.9</v>
      </c>
      <c r="IH33" s="30" t="str">
        <f t="shared" si="150"/>
        <v>B</v>
      </c>
      <c r="II33" s="31">
        <f t="shared" si="151"/>
        <v>3</v>
      </c>
      <c r="IJ33" s="31" t="str">
        <f t="shared" si="152"/>
        <v>3.0</v>
      </c>
      <c r="IK33" s="42">
        <v>2</v>
      </c>
      <c r="IL33" s="43">
        <v>2</v>
      </c>
      <c r="IM33" s="819">
        <v>8.4</v>
      </c>
      <c r="IN33" s="822">
        <v>7</v>
      </c>
      <c r="IO33" s="736"/>
      <c r="IP33" s="28">
        <f t="shared" si="153"/>
        <v>7.6</v>
      </c>
      <c r="IQ33" s="29">
        <f t="shared" si="154"/>
        <v>7.6</v>
      </c>
      <c r="IR33" s="325" t="str">
        <f t="shared" si="155"/>
        <v>7.6</v>
      </c>
      <c r="IS33" s="30" t="str">
        <f t="shared" si="156"/>
        <v>B</v>
      </c>
      <c r="IT33" s="31">
        <f t="shared" si="157"/>
        <v>3</v>
      </c>
      <c r="IU33" s="31" t="str">
        <f t="shared" si="158"/>
        <v>3.0</v>
      </c>
      <c r="IV33" s="42">
        <v>3</v>
      </c>
      <c r="IW33" s="43">
        <v>3</v>
      </c>
      <c r="IX33" s="1032">
        <v>8.4</v>
      </c>
      <c r="IY33" s="1068">
        <v>8</v>
      </c>
      <c r="IZ33" s="736"/>
      <c r="JA33" s="827">
        <f t="shared" si="159"/>
        <v>8.1999999999999993</v>
      </c>
      <c r="JB33" s="839">
        <f t="shared" si="160"/>
        <v>8.1999999999999993</v>
      </c>
      <c r="JC33" s="840" t="str">
        <f t="shared" si="161"/>
        <v>8.2</v>
      </c>
      <c r="JD33" s="841" t="str">
        <f t="shared" si="162"/>
        <v>B+</v>
      </c>
      <c r="JE33" s="842">
        <f t="shared" si="163"/>
        <v>3.5</v>
      </c>
      <c r="JF33" s="842" t="str">
        <f t="shared" si="164"/>
        <v>3.5</v>
      </c>
      <c r="JG33" s="846">
        <v>5</v>
      </c>
      <c r="JH33" s="844">
        <v>5</v>
      </c>
      <c r="JI33" s="742">
        <f t="shared" si="165"/>
        <v>15</v>
      </c>
      <c r="JJ33" s="734">
        <f t="shared" si="166"/>
        <v>3.3666666666666667</v>
      </c>
      <c r="JK33" s="735" t="str">
        <f t="shared" si="167"/>
        <v>3.37</v>
      </c>
    </row>
    <row r="34" spans="1:271" ht="18.75" x14ac:dyDescent="0.3">
      <c r="A34" s="5">
        <v>37</v>
      </c>
      <c r="B34" s="306" t="s">
        <v>531</v>
      </c>
      <c r="C34" s="299" t="s">
        <v>525</v>
      </c>
      <c r="D34" s="300" t="s">
        <v>33</v>
      </c>
      <c r="E34" s="301" t="s">
        <v>35</v>
      </c>
      <c r="F34" s="244"/>
      <c r="G34" s="275" t="s">
        <v>223</v>
      </c>
      <c r="H34" s="276" t="s">
        <v>23</v>
      </c>
      <c r="I34" s="276" t="s">
        <v>179</v>
      </c>
      <c r="J34" s="488">
        <v>6.4</v>
      </c>
      <c r="K34" s="465" t="str">
        <f t="shared" ref="K34:K40" si="174">IF(J34&gt;=8.5,"A",IF(J34&gt;=8,"B+",IF(J34&gt;=7,"B",IF(J34&gt;=6.5,"C+",IF(J34&gt;=5.5,"C",IF(J34&gt;=5,"D+",IF(J34&gt;=4,"D","F")))))))</f>
        <v>C</v>
      </c>
      <c r="L34" s="466">
        <f t="shared" ref="L34:L40" si="175">IF(K34="A",4,IF(K34="B+",3.5,IF(K34="B",3,IF(K34="C+",2.5,IF(K34="C",2,IF(K34="D+",1.5,IF(K34="D",1,0)))))))</f>
        <v>2</v>
      </c>
      <c r="M34" s="468" t="str">
        <f t="shared" ref="M34:M40" si="176">TEXT(L34,"0.0")</f>
        <v>2.0</v>
      </c>
      <c r="N34" s="668">
        <v>6.7</v>
      </c>
      <c r="O34" s="465" t="str">
        <f t="shared" ref="O34:O40" si="177">IF(N34&gt;=8.5,"A",IF(N34&gt;=8,"B+",IF(N34&gt;=7,"B",IF(N34&gt;=6.5,"C+",IF(N34&gt;=5.5,"C",IF(N34&gt;=5,"D+",IF(N34&gt;=4,"D","F")))))))</f>
        <v>C+</v>
      </c>
      <c r="P34" s="466">
        <f t="shared" ref="P34:P40" si="178">IF(O34="A",4,IF(O34="B+",3.5,IF(O34="B",3,IF(O34="C+",2.5,IF(O34="C",2,IF(O34="D+",1.5,IF(O34="D",1,0)))))))</f>
        <v>2.5</v>
      </c>
      <c r="Q34" s="467" t="str">
        <f t="shared" ref="Q34:Q40" si="179">TEXT(P34,"0.0")</f>
        <v>2.5</v>
      </c>
      <c r="R34" s="416">
        <v>5</v>
      </c>
      <c r="S34" s="417">
        <v>5</v>
      </c>
      <c r="T34" s="418"/>
      <c r="U34" s="28">
        <f t="shared" si="58"/>
        <v>5</v>
      </c>
      <c r="V34" s="29">
        <f t="shared" si="59"/>
        <v>5</v>
      </c>
      <c r="W34" s="325" t="str">
        <f t="shared" si="60"/>
        <v>5.0</v>
      </c>
      <c r="X34" s="30" t="str">
        <f t="shared" si="61"/>
        <v>D+</v>
      </c>
      <c r="Y34" s="31">
        <f t="shared" si="6"/>
        <v>1.5</v>
      </c>
      <c r="Z34" s="31" t="str">
        <f t="shared" ref="Z34:Z39" si="180">TEXT(Y34,"0.0")</f>
        <v>1.5</v>
      </c>
      <c r="AA34" s="42">
        <v>4</v>
      </c>
      <c r="AB34" s="43">
        <v>4</v>
      </c>
      <c r="AC34" s="488">
        <v>6.7</v>
      </c>
      <c r="AD34" s="417">
        <v>7</v>
      </c>
      <c r="AE34" s="482"/>
      <c r="AF34" s="28">
        <f t="shared" si="63"/>
        <v>6.9</v>
      </c>
      <c r="AG34" s="29">
        <f t="shared" si="64"/>
        <v>6.9</v>
      </c>
      <c r="AH34" s="325" t="str">
        <f t="shared" si="8"/>
        <v>6.9</v>
      </c>
      <c r="AI34" s="30" t="str">
        <f t="shared" si="9"/>
        <v>C+</v>
      </c>
      <c r="AJ34" s="31">
        <f t="shared" si="10"/>
        <v>2.5</v>
      </c>
      <c r="AK34" s="31" t="str">
        <f t="shared" si="11"/>
        <v>2.5</v>
      </c>
      <c r="AL34" s="42">
        <v>2</v>
      </c>
      <c r="AM34" s="43">
        <v>2</v>
      </c>
      <c r="AN34" s="202">
        <v>7.3</v>
      </c>
      <c r="AO34" s="45">
        <v>7</v>
      </c>
      <c r="AP34" s="45"/>
      <c r="AQ34" s="28">
        <f t="shared" ref="AQ34:AQ40" si="181">ROUND((AN34*0.4+AO34*0.6),1)</f>
        <v>7.1</v>
      </c>
      <c r="AR34" s="29">
        <f t="shared" ref="AR34:AR40" si="182">ROUND(MAX((AN34*0.4+AO34*0.6),(AN34*0.4+AP34*0.6)),1)</f>
        <v>7.1</v>
      </c>
      <c r="AS34" s="325" t="str">
        <f t="shared" ref="AS34:AS40" si="183">TEXT(AR34,"0.0")</f>
        <v>7.1</v>
      </c>
      <c r="AT34" s="30" t="str">
        <f t="shared" ref="AT34:AT40" si="184">IF(AR34&gt;=8.5,"A",IF(AR34&gt;=8,"B+",IF(AR34&gt;=7,"B",IF(AR34&gt;=6.5,"C+",IF(AR34&gt;=5.5,"C",IF(AR34&gt;=5,"D+",IF(AR34&gt;=4,"D","F")))))))</f>
        <v>B</v>
      </c>
      <c r="AU34" s="31">
        <f t="shared" ref="AU34:AU40" si="185">IF(AT34="A",4,IF(AT34="B+",3.5,IF(AT34="B",3,IF(AT34="C+",2.5,IF(AT34="C",2,IF(AT34="D+",1.5,IF(AT34="D",1,0)))))))</f>
        <v>3</v>
      </c>
      <c r="AV34" s="31" t="str">
        <f t="shared" ref="AV34:AV40" si="186">TEXT(AU34,"0.0")</f>
        <v>3.0</v>
      </c>
      <c r="AW34" s="42">
        <v>1</v>
      </c>
      <c r="AX34" s="43">
        <v>1</v>
      </c>
      <c r="AY34" s="481">
        <v>5.7</v>
      </c>
      <c r="AZ34" s="417">
        <v>6</v>
      </c>
      <c r="BA34" s="482"/>
      <c r="BB34" s="28">
        <f t="shared" si="71"/>
        <v>5.9</v>
      </c>
      <c r="BC34" s="29">
        <f t="shared" si="72"/>
        <v>5.9</v>
      </c>
      <c r="BD34" s="325" t="str">
        <f t="shared" si="73"/>
        <v>5.9</v>
      </c>
      <c r="BE34" s="30" t="str">
        <f t="shared" si="17"/>
        <v>C</v>
      </c>
      <c r="BF34" s="31">
        <f t="shared" si="18"/>
        <v>2</v>
      </c>
      <c r="BG34" s="31" t="str">
        <f t="shared" si="19"/>
        <v>2.0</v>
      </c>
      <c r="BH34" s="42">
        <v>2</v>
      </c>
      <c r="BI34" s="43">
        <v>2</v>
      </c>
      <c r="BJ34" s="309">
        <v>7</v>
      </c>
      <c r="BK34" s="109">
        <v>8</v>
      </c>
      <c r="BL34" s="414"/>
      <c r="BM34" s="225">
        <f t="shared" si="74"/>
        <v>7.6</v>
      </c>
      <c r="BN34" s="226">
        <f t="shared" si="20"/>
        <v>7.6</v>
      </c>
      <c r="BO34" s="342" t="str">
        <f t="shared" si="75"/>
        <v>7.6</v>
      </c>
      <c r="BP34" s="227" t="str">
        <f t="shared" si="21"/>
        <v>B</v>
      </c>
      <c r="BQ34" s="226">
        <f t="shared" si="22"/>
        <v>3</v>
      </c>
      <c r="BR34" s="226" t="str">
        <f t="shared" si="23"/>
        <v>3.0</v>
      </c>
      <c r="BS34" s="157">
        <v>2</v>
      </c>
      <c r="BT34" s="43">
        <v>2</v>
      </c>
      <c r="BU34" s="475">
        <v>7</v>
      </c>
      <c r="BV34" s="479">
        <v>9</v>
      </c>
      <c r="BW34" s="480"/>
      <c r="BX34" s="225">
        <f t="shared" si="76"/>
        <v>8.1999999999999993</v>
      </c>
      <c r="BY34" s="226">
        <f t="shared" si="77"/>
        <v>8.1999999999999993</v>
      </c>
      <c r="BZ34" s="342" t="str">
        <f t="shared" si="78"/>
        <v>8.2</v>
      </c>
      <c r="CA34" s="227" t="str">
        <f t="shared" si="24"/>
        <v>B+</v>
      </c>
      <c r="CB34" s="226">
        <f t="shared" si="25"/>
        <v>3.5</v>
      </c>
      <c r="CC34" s="226" t="str">
        <f t="shared" si="26"/>
        <v>3.5</v>
      </c>
      <c r="CD34" s="157">
        <v>3</v>
      </c>
      <c r="CE34" s="43">
        <v>3</v>
      </c>
      <c r="CF34" s="444">
        <v>5.3</v>
      </c>
      <c r="CG34" s="445">
        <v>7</v>
      </c>
      <c r="CH34" s="211"/>
      <c r="CI34" s="28">
        <f t="shared" si="79"/>
        <v>6.3</v>
      </c>
      <c r="CJ34" s="29">
        <f t="shared" si="80"/>
        <v>6.3</v>
      </c>
      <c r="CK34" s="325" t="str">
        <f t="shared" si="81"/>
        <v>6.3</v>
      </c>
      <c r="CL34" s="30" t="str">
        <f t="shared" si="27"/>
        <v>C</v>
      </c>
      <c r="CM34" s="31">
        <f t="shared" si="28"/>
        <v>2</v>
      </c>
      <c r="CN34" s="31" t="str">
        <f t="shared" si="29"/>
        <v>2.0</v>
      </c>
      <c r="CO34" s="42">
        <v>2</v>
      </c>
      <c r="CP34" s="43">
        <v>2</v>
      </c>
      <c r="CQ34" s="84">
        <f t="shared" si="82"/>
        <v>16</v>
      </c>
      <c r="CR34" s="87">
        <f t="shared" si="83"/>
        <v>2.40625</v>
      </c>
      <c r="CS34" s="88" t="str">
        <f t="shared" si="84"/>
        <v>2.41</v>
      </c>
      <c r="CT34" s="64" t="str">
        <f t="shared" si="85"/>
        <v>Lên lớp</v>
      </c>
      <c r="CU34" s="128">
        <f t="shared" si="86"/>
        <v>16</v>
      </c>
      <c r="CV34" s="129">
        <f t="shared" si="87"/>
        <v>2.40625</v>
      </c>
      <c r="CW34" s="64" t="str">
        <f t="shared" si="88"/>
        <v>Lên lớp</v>
      </c>
      <c r="CX34" s="504"/>
      <c r="CY34" s="214">
        <v>6.8</v>
      </c>
      <c r="CZ34" s="73">
        <v>7</v>
      </c>
      <c r="DA34" s="73"/>
      <c r="DB34" s="28">
        <f t="shared" si="89"/>
        <v>6.9</v>
      </c>
      <c r="DC34" s="29">
        <f t="shared" si="90"/>
        <v>6.9</v>
      </c>
      <c r="DD34" s="325" t="str">
        <f t="shared" si="91"/>
        <v>6.9</v>
      </c>
      <c r="DE34" s="30" t="str">
        <f t="shared" si="30"/>
        <v>C+</v>
      </c>
      <c r="DF34" s="31">
        <f t="shared" si="31"/>
        <v>2.5</v>
      </c>
      <c r="DG34" s="31" t="str">
        <f t="shared" si="32"/>
        <v>2.5</v>
      </c>
      <c r="DH34" s="42">
        <v>2</v>
      </c>
      <c r="DI34" s="43">
        <v>2</v>
      </c>
      <c r="DJ34" s="48">
        <v>6.3</v>
      </c>
      <c r="DK34" s="70">
        <v>7</v>
      </c>
      <c r="DL34" s="70"/>
      <c r="DM34" s="28">
        <f t="shared" si="92"/>
        <v>6.7</v>
      </c>
      <c r="DN34" s="29">
        <f t="shared" si="33"/>
        <v>6.7</v>
      </c>
      <c r="DO34" s="325" t="str">
        <f t="shared" si="93"/>
        <v>6.7</v>
      </c>
      <c r="DP34" s="30" t="str">
        <f t="shared" si="34"/>
        <v>C+</v>
      </c>
      <c r="DQ34" s="31">
        <f t="shared" si="35"/>
        <v>2.5</v>
      </c>
      <c r="DR34" s="31" t="str">
        <f t="shared" si="36"/>
        <v>2.5</v>
      </c>
      <c r="DS34" s="42">
        <v>2</v>
      </c>
      <c r="DT34" s="43">
        <v>2</v>
      </c>
      <c r="DU34" s="214">
        <v>5</v>
      </c>
      <c r="DV34" s="73">
        <v>8</v>
      </c>
      <c r="DW34" s="73"/>
      <c r="DX34" s="28">
        <f t="shared" si="94"/>
        <v>6.8</v>
      </c>
      <c r="DY34" s="29">
        <f t="shared" si="95"/>
        <v>6.8</v>
      </c>
      <c r="DZ34" s="325" t="str">
        <f t="shared" si="96"/>
        <v>6.8</v>
      </c>
      <c r="EA34" s="30" t="str">
        <f t="shared" si="97"/>
        <v>C+</v>
      </c>
      <c r="EB34" s="31">
        <f t="shared" si="98"/>
        <v>2.5</v>
      </c>
      <c r="EC34" s="31" t="str">
        <f t="shared" si="99"/>
        <v>2.5</v>
      </c>
      <c r="ED34" s="42">
        <v>2</v>
      </c>
      <c r="EE34" s="43">
        <v>2</v>
      </c>
      <c r="EF34" s="48">
        <v>7</v>
      </c>
      <c r="EG34" s="70">
        <v>8</v>
      </c>
      <c r="EH34" s="70"/>
      <c r="EI34" s="28">
        <f t="shared" si="100"/>
        <v>7.6</v>
      </c>
      <c r="EJ34" s="29">
        <f t="shared" si="101"/>
        <v>7.6</v>
      </c>
      <c r="EK34" s="325" t="str">
        <f t="shared" si="102"/>
        <v>7.6</v>
      </c>
      <c r="EL34" s="30" t="str">
        <f t="shared" si="103"/>
        <v>B</v>
      </c>
      <c r="EM34" s="31">
        <f t="shared" si="104"/>
        <v>3</v>
      </c>
      <c r="EN34" s="31" t="str">
        <f t="shared" si="105"/>
        <v>3.0</v>
      </c>
      <c r="EO34" s="42">
        <v>2</v>
      </c>
      <c r="EP34" s="43">
        <v>2</v>
      </c>
      <c r="EQ34" s="48">
        <v>6.7</v>
      </c>
      <c r="ER34" s="70">
        <v>5</v>
      </c>
      <c r="ES34" s="70"/>
      <c r="ET34" s="28">
        <f t="shared" si="106"/>
        <v>5.7</v>
      </c>
      <c r="EU34" s="29">
        <f t="shared" si="107"/>
        <v>5.7</v>
      </c>
      <c r="EV34" s="325" t="str">
        <f t="shared" si="108"/>
        <v>5.7</v>
      </c>
      <c r="EW34" s="30" t="str">
        <f t="shared" si="37"/>
        <v>C</v>
      </c>
      <c r="EX34" s="31">
        <f t="shared" si="38"/>
        <v>2</v>
      </c>
      <c r="EY34" s="31" t="str">
        <f t="shared" si="39"/>
        <v>2.0</v>
      </c>
      <c r="EZ34" s="42">
        <v>2</v>
      </c>
      <c r="FA34" s="43">
        <v>2</v>
      </c>
      <c r="FB34" s="48">
        <v>6.7</v>
      </c>
      <c r="FC34" s="70">
        <v>7</v>
      </c>
      <c r="FD34" s="70"/>
      <c r="FE34" s="28">
        <f t="shared" si="109"/>
        <v>6.9</v>
      </c>
      <c r="FF34" s="29">
        <f t="shared" si="110"/>
        <v>6.9</v>
      </c>
      <c r="FG34" s="325" t="str">
        <f t="shared" si="111"/>
        <v>6.9</v>
      </c>
      <c r="FH34" s="30" t="str">
        <f t="shared" si="40"/>
        <v>C+</v>
      </c>
      <c r="FI34" s="31">
        <f t="shared" si="41"/>
        <v>2.5</v>
      </c>
      <c r="FJ34" s="31" t="str">
        <f t="shared" si="42"/>
        <v>2.5</v>
      </c>
      <c r="FK34" s="42">
        <v>2</v>
      </c>
      <c r="FL34" s="43">
        <v>2</v>
      </c>
      <c r="FM34" s="48">
        <v>7</v>
      </c>
      <c r="FN34" s="55">
        <v>8</v>
      </c>
      <c r="FO34" s="55"/>
      <c r="FP34" s="28">
        <f t="shared" si="112"/>
        <v>7.6</v>
      </c>
      <c r="FQ34" s="29">
        <f t="shared" si="113"/>
        <v>7.6</v>
      </c>
      <c r="FR34" s="325" t="str">
        <f t="shared" si="114"/>
        <v>7.6</v>
      </c>
      <c r="FS34" s="30" t="str">
        <f t="shared" si="43"/>
        <v>B</v>
      </c>
      <c r="FT34" s="31">
        <f t="shared" si="44"/>
        <v>3</v>
      </c>
      <c r="FU34" s="31" t="str">
        <f t="shared" si="45"/>
        <v>3.0</v>
      </c>
      <c r="FV34" s="42">
        <v>2</v>
      </c>
      <c r="FW34" s="43">
        <v>2</v>
      </c>
      <c r="FX34" s="48">
        <v>7.8</v>
      </c>
      <c r="FY34" s="70">
        <v>8</v>
      </c>
      <c r="FZ34" s="70"/>
      <c r="GA34" s="28">
        <f t="shared" si="115"/>
        <v>7.9</v>
      </c>
      <c r="GB34" s="29">
        <f t="shared" si="116"/>
        <v>7.9</v>
      </c>
      <c r="GC34" s="325" t="str">
        <f t="shared" si="117"/>
        <v>7.9</v>
      </c>
      <c r="GD34" s="30" t="str">
        <f t="shared" si="46"/>
        <v>B</v>
      </c>
      <c r="GE34" s="31">
        <f t="shared" si="47"/>
        <v>3</v>
      </c>
      <c r="GF34" s="31" t="str">
        <f t="shared" si="48"/>
        <v>3.0</v>
      </c>
      <c r="GG34" s="42">
        <v>3</v>
      </c>
      <c r="GH34" s="43">
        <v>3</v>
      </c>
      <c r="GI34" s="48">
        <v>6.4</v>
      </c>
      <c r="GJ34" s="70">
        <v>6</v>
      </c>
      <c r="GK34" s="70"/>
      <c r="GL34" s="28">
        <f t="shared" si="118"/>
        <v>6.2</v>
      </c>
      <c r="GM34" s="29">
        <f t="shared" si="119"/>
        <v>6.2</v>
      </c>
      <c r="GN34" s="325" t="str">
        <f t="shared" si="120"/>
        <v>6.2</v>
      </c>
      <c r="GO34" s="30" t="str">
        <f t="shared" si="121"/>
        <v>C</v>
      </c>
      <c r="GP34" s="31">
        <f t="shared" si="122"/>
        <v>2</v>
      </c>
      <c r="GQ34" s="31" t="str">
        <f t="shared" si="123"/>
        <v>2.0</v>
      </c>
      <c r="GR34" s="42">
        <v>2</v>
      </c>
      <c r="GS34" s="43">
        <v>2</v>
      </c>
      <c r="GT34" s="694">
        <f t="shared" si="124"/>
        <v>19</v>
      </c>
      <c r="GU34" s="695">
        <f t="shared" si="125"/>
        <v>2.5789473684210527</v>
      </c>
      <c r="GV34" s="696" t="str">
        <f t="shared" si="126"/>
        <v>2.58</v>
      </c>
      <c r="GW34" s="697" t="str">
        <f t="shared" si="127"/>
        <v>Lên lớp</v>
      </c>
      <c r="GX34" s="698">
        <f t="shared" si="128"/>
        <v>35</v>
      </c>
      <c r="GY34" s="695">
        <f t="shared" si="129"/>
        <v>2.5</v>
      </c>
      <c r="GZ34" s="696" t="str">
        <f t="shared" si="130"/>
        <v>2.50</v>
      </c>
      <c r="HA34" s="699">
        <f t="shared" si="131"/>
        <v>35</v>
      </c>
      <c r="HB34" s="700">
        <f t="shared" si="132"/>
        <v>6.7885714285714283</v>
      </c>
      <c r="HC34" s="701">
        <f t="shared" si="133"/>
        <v>2.5</v>
      </c>
      <c r="HD34" s="738" t="str">
        <f t="shared" si="134"/>
        <v>Lên lớp</v>
      </c>
      <c r="HE34" s="812"/>
      <c r="HF34" s="850">
        <v>7</v>
      </c>
      <c r="HG34" s="837">
        <v>7</v>
      </c>
      <c r="HH34" s="736"/>
      <c r="HI34" s="827">
        <f t="shared" si="135"/>
        <v>7</v>
      </c>
      <c r="HJ34" s="839">
        <f t="shared" si="136"/>
        <v>7</v>
      </c>
      <c r="HK34" s="840" t="str">
        <f t="shared" si="137"/>
        <v>7.0</v>
      </c>
      <c r="HL34" s="841" t="str">
        <f t="shared" si="138"/>
        <v>B</v>
      </c>
      <c r="HM34" s="842">
        <f t="shared" si="139"/>
        <v>3</v>
      </c>
      <c r="HN34" s="842" t="str">
        <f t="shared" si="140"/>
        <v>3.0</v>
      </c>
      <c r="HO34" s="846">
        <v>2</v>
      </c>
      <c r="HP34" s="844">
        <v>2</v>
      </c>
      <c r="HQ34" s="829">
        <v>7.3</v>
      </c>
      <c r="HR34" s="837">
        <v>5</v>
      </c>
      <c r="HS34" s="736"/>
      <c r="HT34" s="827">
        <f t="shared" si="141"/>
        <v>5.9</v>
      </c>
      <c r="HU34" s="839">
        <f t="shared" si="142"/>
        <v>5.9</v>
      </c>
      <c r="HV34" s="840" t="str">
        <f t="shared" si="143"/>
        <v>5.9</v>
      </c>
      <c r="HW34" s="841" t="str">
        <f t="shared" si="144"/>
        <v>C</v>
      </c>
      <c r="HX34" s="842">
        <f t="shared" si="145"/>
        <v>2</v>
      </c>
      <c r="HY34" s="842" t="str">
        <f t="shared" si="146"/>
        <v>2.0</v>
      </c>
      <c r="HZ34" s="846">
        <v>3</v>
      </c>
      <c r="IA34" s="844">
        <v>3</v>
      </c>
      <c r="IB34" s="819">
        <v>7</v>
      </c>
      <c r="IC34" s="822">
        <v>7</v>
      </c>
      <c r="ID34" s="736"/>
      <c r="IE34" s="28">
        <f t="shared" si="147"/>
        <v>7</v>
      </c>
      <c r="IF34" s="29">
        <f t="shared" si="148"/>
        <v>7</v>
      </c>
      <c r="IG34" s="325" t="str">
        <f t="shared" si="149"/>
        <v>7.0</v>
      </c>
      <c r="IH34" s="30" t="str">
        <f t="shared" si="150"/>
        <v>B</v>
      </c>
      <c r="II34" s="31">
        <f t="shared" si="151"/>
        <v>3</v>
      </c>
      <c r="IJ34" s="31" t="str">
        <f t="shared" si="152"/>
        <v>3.0</v>
      </c>
      <c r="IK34" s="42">
        <v>2</v>
      </c>
      <c r="IL34" s="43">
        <v>2</v>
      </c>
      <c r="IM34" s="819">
        <v>6.8</v>
      </c>
      <c r="IN34" s="822">
        <v>6</v>
      </c>
      <c r="IO34" s="736"/>
      <c r="IP34" s="28">
        <f t="shared" si="153"/>
        <v>6.3</v>
      </c>
      <c r="IQ34" s="29">
        <f t="shared" si="154"/>
        <v>6.3</v>
      </c>
      <c r="IR34" s="325" t="str">
        <f t="shared" si="155"/>
        <v>6.3</v>
      </c>
      <c r="IS34" s="30" t="str">
        <f t="shared" si="156"/>
        <v>C</v>
      </c>
      <c r="IT34" s="31">
        <f t="shared" si="157"/>
        <v>2</v>
      </c>
      <c r="IU34" s="31" t="str">
        <f t="shared" si="158"/>
        <v>2.0</v>
      </c>
      <c r="IV34" s="42">
        <v>3</v>
      </c>
      <c r="IW34" s="43">
        <v>3</v>
      </c>
      <c r="IX34" s="1032">
        <v>7.2</v>
      </c>
      <c r="IY34" s="1068">
        <v>7</v>
      </c>
      <c r="IZ34" s="736"/>
      <c r="JA34" s="827">
        <f t="shared" si="159"/>
        <v>7.1</v>
      </c>
      <c r="JB34" s="839">
        <f t="shared" si="160"/>
        <v>7.1</v>
      </c>
      <c r="JC34" s="840" t="str">
        <f t="shared" si="161"/>
        <v>7.1</v>
      </c>
      <c r="JD34" s="841" t="str">
        <f t="shared" si="162"/>
        <v>B</v>
      </c>
      <c r="JE34" s="842">
        <f t="shared" si="163"/>
        <v>3</v>
      </c>
      <c r="JF34" s="842" t="str">
        <f t="shared" si="164"/>
        <v>3.0</v>
      </c>
      <c r="JG34" s="846">
        <v>5</v>
      </c>
      <c r="JH34" s="844">
        <v>5</v>
      </c>
      <c r="JI34" s="742">
        <f t="shared" si="165"/>
        <v>15</v>
      </c>
      <c r="JJ34" s="734">
        <f t="shared" si="166"/>
        <v>2.6</v>
      </c>
      <c r="JK34" s="735" t="str">
        <f t="shared" si="167"/>
        <v>2.60</v>
      </c>
    </row>
    <row r="35" spans="1:271" ht="18.75" x14ac:dyDescent="0.3">
      <c r="A35" s="5">
        <v>38</v>
      </c>
      <c r="B35" s="306" t="s">
        <v>531</v>
      </c>
      <c r="C35" s="299" t="s">
        <v>526</v>
      </c>
      <c r="D35" s="300" t="s">
        <v>559</v>
      </c>
      <c r="E35" s="301" t="s">
        <v>560</v>
      </c>
      <c r="F35" s="244"/>
      <c r="G35" s="275" t="s">
        <v>591</v>
      </c>
      <c r="H35" s="276" t="s">
        <v>23</v>
      </c>
      <c r="I35" s="276" t="s">
        <v>179</v>
      </c>
      <c r="J35" s="486">
        <v>6</v>
      </c>
      <c r="K35" s="1" t="str">
        <f t="shared" si="174"/>
        <v>C</v>
      </c>
      <c r="L35" s="2">
        <f t="shared" si="175"/>
        <v>2</v>
      </c>
      <c r="M35" s="172" t="str">
        <f t="shared" si="176"/>
        <v>2.0</v>
      </c>
      <c r="N35" s="202">
        <v>8</v>
      </c>
      <c r="O35" s="1" t="str">
        <f t="shared" si="177"/>
        <v>B+</v>
      </c>
      <c r="P35" s="2">
        <f t="shared" si="178"/>
        <v>3.5</v>
      </c>
      <c r="Q35" s="170" t="str">
        <f t="shared" si="179"/>
        <v>3.5</v>
      </c>
      <c r="R35" s="48">
        <v>7.8</v>
      </c>
      <c r="S35" s="55">
        <v>10</v>
      </c>
      <c r="T35" s="65"/>
      <c r="U35" s="28">
        <f t="shared" si="58"/>
        <v>9.1</v>
      </c>
      <c r="V35" s="29">
        <f t="shared" si="59"/>
        <v>9.1</v>
      </c>
      <c r="W35" s="325" t="str">
        <f t="shared" si="60"/>
        <v>9.1</v>
      </c>
      <c r="X35" s="30" t="str">
        <f t="shared" si="61"/>
        <v>A</v>
      </c>
      <c r="Y35" s="31">
        <f t="shared" si="6"/>
        <v>4</v>
      </c>
      <c r="Z35" s="31" t="str">
        <f t="shared" si="180"/>
        <v>4.0</v>
      </c>
      <c r="AA35" s="42">
        <v>4</v>
      </c>
      <c r="AB35" s="43">
        <v>4</v>
      </c>
      <c r="AC35" s="486">
        <v>7</v>
      </c>
      <c r="AD35" s="55">
        <v>9</v>
      </c>
      <c r="AE35" s="37"/>
      <c r="AF35" s="28">
        <f t="shared" si="63"/>
        <v>8.1999999999999993</v>
      </c>
      <c r="AG35" s="29">
        <f t="shared" si="64"/>
        <v>8.1999999999999993</v>
      </c>
      <c r="AH35" s="325" t="str">
        <f t="shared" si="8"/>
        <v>8.2</v>
      </c>
      <c r="AI35" s="30" t="str">
        <f t="shared" si="9"/>
        <v>B+</v>
      </c>
      <c r="AJ35" s="31">
        <f t="shared" si="10"/>
        <v>3.5</v>
      </c>
      <c r="AK35" s="31" t="str">
        <f t="shared" si="11"/>
        <v>3.5</v>
      </c>
      <c r="AL35" s="42">
        <v>2</v>
      </c>
      <c r="AM35" s="43">
        <v>2</v>
      </c>
      <c r="AN35" s="202">
        <v>7</v>
      </c>
      <c r="AO35" s="45">
        <v>10</v>
      </c>
      <c r="AP35" s="45"/>
      <c r="AQ35" s="28">
        <f t="shared" si="181"/>
        <v>8.8000000000000007</v>
      </c>
      <c r="AR35" s="29">
        <f t="shared" si="182"/>
        <v>8.8000000000000007</v>
      </c>
      <c r="AS35" s="325" t="str">
        <f t="shared" si="183"/>
        <v>8.8</v>
      </c>
      <c r="AT35" s="30" t="str">
        <f t="shared" si="184"/>
        <v>A</v>
      </c>
      <c r="AU35" s="31">
        <f t="shared" si="185"/>
        <v>4</v>
      </c>
      <c r="AV35" s="31" t="str">
        <f t="shared" si="186"/>
        <v>4.0</v>
      </c>
      <c r="AW35" s="42">
        <v>1</v>
      </c>
      <c r="AX35" s="43">
        <v>1</v>
      </c>
      <c r="AY35" s="192">
        <v>9.3000000000000007</v>
      </c>
      <c r="AZ35" s="55">
        <v>10</v>
      </c>
      <c r="BA35" s="37"/>
      <c r="BB35" s="28">
        <f t="shared" si="71"/>
        <v>9.6999999999999993</v>
      </c>
      <c r="BC35" s="29">
        <f t="shared" si="72"/>
        <v>9.6999999999999993</v>
      </c>
      <c r="BD35" s="325" t="str">
        <f t="shared" si="73"/>
        <v>9.7</v>
      </c>
      <c r="BE35" s="30" t="str">
        <f t="shared" si="17"/>
        <v>A</v>
      </c>
      <c r="BF35" s="31">
        <f t="shared" si="18"/>
        <v>4</v>
      </c>
      <c r="BG35" s="31" t="str">
        <f t="shared" si="19"/>
        <v>4.0</v>
      </c>
      <c r="BH35" s="42">
        <v>2</v>
      </c>
      <c r="BI35" s="43">
        <v>2</v>
      </c>
      <c r="BJ35" s="309">
        <v>9.3000000000000007</v>
      </c>
      <c r="BK35" s="109">
        <v>10</v>
      </c>
      <c r="BL35" s="414"/>
      <c r="BM35" s="225">
        <f t="shared" si="74"/>
        <v>9.6999999999999993</v>
      </c>
      <c r="BN35" s="226">
        <f t="shared" si="20"/>
        <v>9.6999999999999993</v>
      </c>
      <c r="BO35" s="342" t="str">
        <f t="shared" si="75"/>
        <v>9.7</v>
      </c>
      <c r="BP35" s="227" t="str">
        <f t="shared" si="21"/>
        <v>A</v>
      </c>
      <c r="BQ35" s="226">
        <f t="shared" si="22"/>
        <v>4</v>
      </c>
      <c r="BR35" s="226" t="str">
        <f t="shared" si="23"/>
        <v>4.0</v>
      </c>
      <c r="BS35" s="157">
        <v>2</v>
      </c>
      <c r="BT35" s="43">
        <v>2</v>
      </c>
      <c r="BU35" s="219">
        <v>8.8000000000000007</v>
      </c>
      <c r="BV35" s="68">
        <v>9</v>
      </c>
      <c r="BW35" s="157"/>
      <c r="BX35" s="225">
        <f t="shared" si="76"/>
        <v>8.9</v>
      </c>
      <c r="BY35" s="226">
        <f t="shared" si="77"/>
        <v>8.9</v>
      </c>
      <c r="BZ35" s="342" t="str">
        <f t="shared" si="78"/>
        <v>8.9</v>
      </c>
      <c r="CA35" s="227" t="str">
        <f t="shared" si="24"/>
        <v>A</v>
      </c>
      <c r="CB35" s="226">
        <f t="shared" si="25"/>
        <v>4</v>
      </c>
      <c r="CC35" s="226" t="str">
        <f t="shared" si="26"/>
        <v>4.0</v>
      </c>
      <c r="CD35" s="157">
        <v>3</v>
      </c>
      <c r="CE35" s="43">
        <v>3</v>
      </c>
      <c r="CF35" s="309">
        <v>9.6999999999999993</v>
      </c>
      <c r="CG35" s="109">
        <v>8</v>
      </c>
      <c r="CH35" s="157"/>
      <c r="CI35" s="28">
        <f t="shared" si="79"/>
        <v>8.6999999999999993</v>
      </c>
      <c r="CJ35" s="29">
        <f t="shared" si="80"/>
        <v>8.6999999999999993</v>
      </c>
      <c r="CK35" s="325" t="str">
        <f t="shared" si="81"/>
        <v>8.7</v>
      </c>
      <c r="CL35" s="30" t="str">
        <f t="shared" si="27"/>
        <v>A</v>
      </c>
      <c r="CM35" s="31">
        <f t="shared" si="28"/>
        <v>4</v>
      </c>
      <c r="CN35" s="31" t="str">
        <f t="shared" si="29"/>
        <v>4.0</v>
      </c>
      <c r="CO35" s="42">
        <v>2</v>
      </c>
      <c r="CP35" s="43">
        <v>2</v>
      </c>
      <c r="CQ35" s="84">
        <f t="shared" si="82"/>
        <v>16</v>
      </c>
      <c r="CR35" s="87">
        <f t="shared" si="83"/>
        <v>3.9375</v>
      </c>
      <c r="CS35" s="88" t="str">
        <f t="shared" si="84"/>
        <v>3.94</v>
      </c>
      <c r="CT35" s="64" t="str">
        <f t="shared" si="85"/>
        <v>Lên lớp</v>
      </c>
      <c r="CU35" s="128">
        <f t="shared" si="86"/>
        <v>16</v>
      </c>
      <c r="CV35" s="129">
        <f t="shared" si="87"/>
        <v>3.9375</v>
      </c>
      <c r="CW35" s="64" t="str">
        <f t="shared" si="88"/>
        <v>Lên lớp</v>
      </c>
      <c r="CX35" s="504"/>
      <c r="CY35" s="214">
        <v>8.1999999999999993</v>
      </c>
      <c r="CZ35" s="73">
        <v>9</v>
      </c>
      <c r="DA35" s="73"/>
      <c r="DB35" s="28">
        <f t="shared" si="89"/>
        <v>8.6999999999999993</v>
      </c>
      <c r="DC35" s="29">
        <f t="shared" si="90"/>
        <v>8.6999999999999993</v>
      </c>
      <c r="DD35" s="325" t="str">
        <f t="shared" si="91"/>
        <v>8.7</v>
      </c>
      <c r="DE35" s="30" t="str">
        <f t="shared" si="30"/>
        <v>A</v>
      </c>
      <c r="DF35" s="31">
        <f t="shared" si="31"/>
        <v>4</v>
      </c>
      <c r="DG35" s="31" t="str">
        <f t="shared" si="32"/>
        <v>4.0</v>
      </c>
      <c r="DH35" s="42">
        <v>2</v>
      </c>
      <c r="DI35" s="43">
        <v>2</v>
      </c>
      <c r="DJ35" s="48">
        <v>9</v>
      </c>
      <c r="DK35" s="70">
        <v>9</v>
      </c>
      <c r="DL35" s="70"/>
      <c r="DM35" s="28">
        <f t="shared" si="92"/>
        <v>9</v>
      </c>
      <c r="DN35" s="29">
        <f t="shared" si="33"/>
        <v>9</v>
      </c>
      <c r="DO35" s="325" t="str">
        <f t="shared" si="93"/>
        <v>9.0</v>
      </c>
      <c r="DP35" s="30" t="str">
        <f t="shared" si="34"/>
        <v>A</v>
      </c>
      <c r="DQ35" s="31">
        <f t="shared" si="35"/>
        <v>4</v>
      </c>
      <c r="DR35" s="31" t="str">
        <f t="shared" si="36"/>
        <v>4.0</v>
      </c>
      <c r="DS35" s="42">
        <v>2</v>
      </c>
      <c r="DT35" s="43">
        <v>2</v>
      </c>
      <c r="DU35" s="214">
        <v>10</v>
      </c>
      <c r="DV35" s="73">
        <v>9</v>
      </c>
      <c r="DW35" s="73"/>
      <c r="DX35" s="28">
        <f t="shared" si="94"/>
        <v>9.4</v>
      </c>
      <c r="DY35" s="29">
        <f t="shared" si="95"/>
        <v>9.4</v>
      </c>
      <c r="DZ35" s="325" t="str">
        <f t="shared" si="96"/>
        <v>9.4</v>
      </c>
      <c r="EA35" s="30" t="str">
        <f t="shared" si="97"/>
        <v>A</v>
      </c>
      <c r="EB35" s="31">
        <f t="shared" si="98"/>
        <v>4</v>
      </c>
      <c r="EC35" s="31" t="str">
        <f t="shared" si="99"/>
        <v>4.0</v>
      </c>
      <c r="ED35" s="42">
        <v>2</v>
      </c>
      <c r="EE35" s="43">
        <v>2</v>
      </c>
      <c r="EF35" s="48">
        <v>7</v>
      </c>
      <c r="EG35" s="70">
        <v>6</v>
      </c>
      <c r="EH35" s="70"/>
      <c r="EI35" s="28">
        <f t="shared" si="100"/>
        <v>6.4</v>
      </c>
      <c r="EJ35" s="29">
        <f t="shared" si="101"/>
        <v>6.4</v>
      </c>
      <c r="EK35" s="325" t="str">
        <f t="shared" si="102"/>
        <v>6.4</v>
      </c>
      <c r="EL35" s="30" t="str">
        <f t="shared" si="103"/>
        <v>C</v>
      </c>
      <c r="EM35" s="31">
        <f t="shared" si="104"/>
        <v>2</v>
      </c>
      <c r="EN35" s="31" t="str">
        <f t="shared" si="105"/>
        <v>2.0</v>
      </c>
      <c r="EO35" s="42">
        <v>2</v>
      </c>
      <c r="EP35" s="43">
        <v>2</v>
      </c>
      <c r="EQ35" s="48">
        <v>8.3000000000000007</v>
      </c>
      <c r="ER35" s="70">
        <v>8</v>
      </c>
      <c r="ES35" s="70"/>
      <c r="ET35" s="28">
        <f t="shared" si="106"/>
        <v>8.1</v>
      </c>
      <c r="EU35" s="29">
        <f t="shared" si="107"/>
        <v>8.1</v>
      </c>
      <c r="EV35" s="325" t="str">
        <f t="shared" si="108"/>
        <v>8.1</v>
      </c>
      <c r="EW35" s="30" t="str">
        <f t="shared" si="37"/>
        <v>B+</v>
      </c>
      <c r="EX35" s="31">
        <f t="shared" si="38"/>
        <v>3.5</v>
      </c>
      <c r="EY35" s="31" t="str">
        <f t="shared" si="39"/>
        <v>3.5</v>
      </c>
      <c r="EZ35" s="42">
        <v>2</v>
      </c>
      <c r="FA35" s="43">
        <v>2</v>
      </c>
      <c r="FB35" s="48">
        <v>7</v>
      </c>
      <c r="FC35" s="70">
        <v>9</v>
      </c>
      <c r="FD35" s="70"/>
      <c r="FE35" s="28">
        <f t="shared" si="109"/>
        <v>8.1999999999999993</v>
      </c>
      <c r="FF35" s="29">
        <f t="shared" si="110"/>
        <v>8.1999999999999993</v>
      </c>
      <c r="FG35" s="325" t="str">
        <f t="shared" si="111"/>
        <v>8.2</v>
      </c>
      <c r="FH35" s="30" t="str">
        <f t="shared" si="40"/>
        <v>B+</v>
      </c>
      <c r="FI35" s="31">
        <f t="shared" si="41"/>
        <v>3.5</v>
      </c>
      <c r="FJ35" s="31" t="str">
        <f t="shared" si="42"/>
        <v>3.5</v>
      </c>
      <c r="FK35" s="42">
        <v>2</v>
      </c>
      <c r="FL35" s="43">
        <v>2</v>
      </c>
      <c r="FM35" s="48">
        <v>6.7</v>
      </c>
      <c r="FN35" s="55">
        <v>8</v>
      </c>
      <c r="FO35" s="55"/>
      <c r="FP35" s="28">
        <f t="shared" si="112"/>
        <v>7.5</v>
      </c>
      <c r="FQ35" s="29">
        <f t="shared" si="113"/>
        <v>7.5</v>
      </c>
      <c r="FR35" s="325" t="str">
        <f t="shared" si="114"/>
        <v>7.5</v>
      </c>
      <c r="FS35" s="30" t="str">
        <f t="shared" si="43"/>
        <v>B</v>
      </c>
      <c r="FT35" s="31">
        <f t="shared" si="44"/>
        <v>3</v>
      </c>
      <c r="FU35" s="31" t="str">
        <f t="shared" si="45"/>
        <v>3.0</v>
      </c>
      <c r="FV35" s="42">
        <v>2</v>
      </c>
      <c r="FW35" s="43">
        <v>2</v>
      </c>
      <c r="FX35" s="48">
        <v>7</v>
      </c>
      <c r="FY35" s="70">
        <v>8</v>
      </c>
      <c r="FZ35" s="70"/>
      <c r="GA35" s="28">
        <f t="shared" si="115"/>
        <v>7.6</v>
      </c>
      <c r="GB35" s="29">
        <f t="shared" si="116"/>
        <v>7.6</v>
      </c>
      <c r="GC35" s="325" t="str">
        <f t="shared" si="117"/>
        <v>7.6</v>
      </c>
      <c r="GD35" s="30" t="str">
        <f t="shared" si="46"/>
        <v>B</v>
      </c>
      <c r="GE35" s="31">
        <f t="shared" si="47"/>
        <v>3</v>
      </c>
      <c r="GF35" s="31" t="str">
        <f t="shared" si="48"/>
        <v>3.0</v>
      </c>
      <c r="GG35" s="42">
        <v>3</v>
      </c>
      <c r="GH35" s="43">
        <v>3</v>
      </c>
      <c r="GI35" s="48">
        <v>7.6</v>
      </c>
      <c r="GJ35" s="70">
        <v>8</v>
      </c>
      <c r="GK35" s="70"/>
      <c r="GL35" s="28">
        <f t="shared" si="118"/>
        <v>7.8</v>
      </c>
      <c r="GM35" s="29">
        <f t="shared" si="119"/>
        <v>7.8</v>
      </c>
      <c r="GN35" s="325" t="str">
        <f t="shared" si="120"/>
        <v>7.8</v>
      </c>
      <c r="GO35" s="30" t="str">
        <f t="shared" si="121"/>
        <v>B</v>
      </c>
      <c r="GP35" s="31">
        <f t="shared" si="122"/>
        <v>3</v>
      </c>
      <c r="GQ35" s="31" t="str">
        <f t="shared" si="123"/>
        <v>3.0</v>
      </c>
      <c r="GR35" s="42">
        <v>2</v>
      </c>
      <c r="GS35" s="43">
        <v>2</v>
      </c>
      <c r="GT35" s="694">
        <f t="shared" si="124"/>
        <v>19</v>
      </c>
      <c r="GU35" s="695">
        <f t="shared" si="125"/>
        <v>3.3157894736842106</v>
      </c>
      <c r="GV35" s="696" t="str">
        <f t="shared" si="126"/>
        <v>3.32</v>
      </c>
      <c r="GW35" s="697" t="str">
        <f t="shared" si="127"/>
        <v>Lên lớp</v>
      </c>
      <c r="GX35" s="698">
        <f t="shared" si="128"/>
        <v>35</v>
      </c>
      <c r="GY35" s="695">
        <f t="shared" si="129"/>
        <v>3.6</v>
      </c>
      <c r="GZ35" s="696" t="str">
        <f t="shared" si="130"/>
        <v>3.60</v>
      </c>
      <c r="HA35" s="699">
        <f t="shared" si="131"/>
        <v>35</v>
      </c>
      <c r="HB35" s="700">
        <f t="shared" si="132"/>
        <v>8.5</v>
      </c>
      <c r="HC35" s="701">
        <f t="shared" si="133"/>
        <v>3.6</v>
      </c>
      <c r="HD35" s="738" t="str">
        <f t="shared" si="134"/>
        <v>Lên lớp</v>
      </c>
      <c r="HE35" s="812"/>
      <c r="HF35" s="850">
        <v>9</v>
      </c>
      <c r="HG35" s="837">
        <v>8</v>
      </c>
      <c r="HH35" s="736"/>
      <c r="HI35" s="827">
        <f t="shared" si="135"/>
        <v>8.4</v>
      </c>
      <c r="HJ35" s="839">
        <f t="shared" si="136"/>
        <v>8.4</v>
      </c>
      <c r="HK35" s="840" t="str">
        <f t="shared" si="137"/>
        <v>8.4</v>
      </c>
      <c r="HL35" s="841" t="str">
        <f t="shared" si="138"/>
        <v>B+</v>
      </c>
      <c r="HM35" s="842">
        <f t="shared" si="139"/>
        <v>3.5</v>
      </c>
      <c r="HN35" s="842" t="str">
        <f t="shared" si="140"/>
        <v>3.5</v>
      </c>
      <c r="HO35" s="846">
        <v>2</v>
      </c>
      <c r="HP35" s="844">
        <v>2</v>
      </c>
      <c r="HQ35" s="829">
        <v>8.1</v>
      </c>
      <c r="HR35" s="837">
        <v>9</v>
      </c>
      <c r="HS35" s="736"/>
      <c r="HT35" s="827">
        <f t="shared" si="141"/>
        <v>8.6</v>
      </c>
      <c r="HU35" s="839">
        <f t="shared" si="142"/>
        <v>8.6</v>
      </c>
      <c r="HV35" s="840" t="str">
        <f t="shared" si="143"/>
        <v>8.6</v>
      </c>
      <c r="HW35" s="841" t="str">
        <f t="shared" si="144"/>
        <v>A</v>
      </c>
      <c r="HX35" s="842">
        <f t="shared" si="145"/>
        <v>4</v>
      </c>
      <c r="HY35" s="842" t="str">
        <f t="shared" si="146"/>
        <v>4.0</v>
      </c>
      <c r="HZ35" s="846">
        <v>3</v>
      </c>
      <c r="IA35" s="844">
        <v>3</v>
      </c>
      <c r="IB35" s="819">
        <v>8</v>
      </c>
      <c r="IC35" s="822">
        <v>8</v>
      </c>
      <c r="ID35" s="736"/>
      <c r="IE35" s="28">
        <f t="shared" si="147"/>
        <v>8</v>
      </c>
      <c r="IF35" s="29">
        <f t="shared" si="148"/>
        <v>8</v>
      </c>
      <c r="IG35" s="325" t="str">
        <f t="shared" si="149"/>
        <v>8.0</v>
      </c>
      <c r="IH35" s="30" t="str">
        <f t="shared" si="150"/>
        <v>B+</v>
      </c>
      <c r="II35" s="31">
        <f t="shared" si="151"/>
        <v>3.5</v>
      </c>
      <c r="IJ35" s="31" t="str">
        <f t="shared" si="152"/>
        <v>3.5</v>
      </c>
      <c r="IK35" s="42">
        <v>2</v>
      </c>
      <c r="IL35" s="43">
        <v>2</v>
      </c>
      <c r="IM35" s="819">
        <v>7.8</v>
      </c>
      <c r="IN35" s="822">
        <v>8</v>
      </c>
      <c r="IO35" s="736"/>
      <c r="IP35" s="28">
        <f t="shared" si="153"/>
        <v>7.9</v>
      </c>
      <c r="IQ35" s="29">
        <f t="shared" si="154"/>
        <v>7.9</v>
      </c>
      <c r="IR35" s="325" t="str">
        <f t="shared" si="155"/>
        <v>7.9</v>
      </c>
      <c r="IS35" s="30" t="str">
        <f t="shared" si="156"/>
        <v>B</v>
      </c>
      <c r="IT35" s="31">
        <f t="shared" si="157"/>
        <v>3</v>
      </c>
      <c r="IU35" s="31" t="str">
        <f t="shared" si="158"/>
        <v>3.0</v>
      </c>
      <c r="IV35" s="42">
        <v>3</v>
      </c>
      <c r="IW35" s="43">
        <v>3</v>
      </c>
      <c r="IX35" s="1032">
        <v>8.4</v>
      </c>
      <c r="IY35" s="1068">
        <v>9</v>
      </c>
      <c r="IZ35" s="736"/>
      <c r="JA35" s="827">
        <f t="shared" si="159"/>
        <v>8.8000000000000007</v>
      </c>
      <c r="JB35" s="839">
        <f t="shared" si="160"/>
        <v>8.8000000000000007</v>
      </c>
      <c r="JC35" s="840" t="str">
        <f t="shared" si="161"/>
        <v>8.8</v>
      </c>
      <c r="JD35" s="841" t="str">
        <f t="shared" si="162"/>
        <v>A</v>
      </c>
      <c r="JE35" s="842">
        <f t="shared" si="163"/>
        <v>4</v>
      </c>
      <c r="JF35" s="842" t="str">
        <f t="shared" si="164"/>
        <v>4.0</v>
      </c>
      <c r="JG35" s="846">
        <v>5</v>
      </c>
      <c r="JH35" s="844">
        <v>5</v>
      </c>
      <c r="JI35" s="742">
        <f t="shared" si="165"/>
        <v>15</v>
      </c>
      <c r="JJ35" s="734">
        <f t="shared" si="166"/>
        <v>3.6666666666666665</v>
      </c>
      <c r="JK35" s="735" t="str">
        <f t="shared" si="167"/>
        <v>3.67</v>
      </c>
    </row>
    <row r="36" spans="1:271" ht="18.75" x14ac:dyDescent="0.3">
      <c r="A36" s="5">
        <v>39</v>
      </c>
      <c r="B36" s="306" t="s">
        <v>531</v>
      </c>
      <c r="C36" s="299" t="s">
        <v>527</v>
      </c>
      <c r="D36" s="300" t="s">
        <v>47</v>
      </c>
      <c r="E36" s="301" t="s">
        <v>561</v>
      </c>
      <c r="F36" s="244"/>
      <c r="G36" s="275" t="s">
        <v>592</v>
      </c>
      <c r="H36" s="276" t="s">
        <v>169</v>
      </c>
      <c r="I36" s="276" t="s">
        <v>179</v>
      </c>
      <c r="J36" s="486">
        <v>6</v>
      </c>
      <c r="K36" s="1" t="str">
        <f t="shared" si="174"/>
        <v>C</v>
      </c>
      <c r="L36" s="2">
        <f t="shared" si="175"/>
        <v>2</v>
      </c>
      <c r="M36" s="172" t="str">
        <f t="shared" si="176"/>
        <v>2.0</v>
      </c>
      <c r="N36" s="202">
        <v>6.3</v>
      </c>
      <c r="O36" s="1" t="str">
        <f t="shared" si="177"/>
        <v>C</v>
      </c>
      <c r="P36" s="2">
        <f t="shared" si="178"/>
        <v>2</v>
      </c>
      <c r="Q36" s="170" t="str">
        <f t="shared" si="179"/>
        <v>2.0</v>
      </c>
      <c r="R36" s="48">
        <v>6.3</v>
      </c>
      <c r="S36" s="55">
        <v>6</v>
      </c>
      <c r="T36" s="65"/>
      <c r="U36" s="28">
        <f t="shared" si="58"/>
        <v>6.1</v>
      </c>
      <c r="V36" s="29">
        <f t="shared" si="59"/>
        <v>6.1</v>
      </c>
      <c r="W36" s="325" t="str">
        <f t="shared" si="60"/>
        <v>6.1</v>
      </c>
      <c r="X36" s="30" t="str">
        <f t="shared" si="61"/>
        <v>C</v>
      </c>
      <c r="Y36" s="31">
        <f t="shared" si="6"/>
        <v>2</v>
      </c>
      <c r="Z36" s="31" t="str">
        <f t="shared" si="180"/>
        <v>2.0</v>
      </c>
      <c r="AA36" s="42">
        <v>4</v>
      </c>
      <c r="AB36" s="43">
        <v>4</v>
      </c>
      <c r="AC36" s="486">
        <v>6.3</v>
      </c>
      <c r="AD36" s="55">
        <v>3</v>
      </c>
      <c r="AE36" s="398">
        <v>8</v>
      </c>
      <c r="AF36" s="28">
        <f t="shared" si="63"/>
        <v>4.3</v>
      </c>
      <c r="AG36" s="29">
        <f t="shared" si="64"/>
        <v>7.3</v>
      </c>
      <c r="AH36" s="325" t="str">
        <f t="shared" si="8"/>
        <v>7.3</v>
      </c>
      <c r="AI36" s="30" t="str">
        <f t="shared" si="9"/>
        <v>B</v>
      </c>
      <c r="AJ36" s="31">
        <f t="shared" si="10"/>
        <v>3</v>
      </c>
      <c r="AK36" s="31" t="str">
        <f t="shared" si="11"/>
        <v>3.0</v>
      </c>
      <c r="AL36" s="42">
        <v>2</v>
      </c>
      <c r="AM36" s="43">
        <v>2</v>
      </c>
      <c r="AN36" s="202">
        <v>7.7</v>
      </c>
      <c r="AO36" s="45">
        <v>4</v>
      </c>
      <c r="AP36" s="45"/>
      <c r="AQ36" s="28">
        <f t="shared" si="181"/>
        <v>5.5</v>
      </c>
      <c r="AR36" s="29">
        <f t="shared" si="182"/>
        <v>5.5</v>
      </c>
      <c r="AS36" s="325" t="str">
        <f t="shared" si="183"/>
        <v>5.5</v>
      </c>
      <c r="AT36" s="30" t="str">
        <f t="shared" si="184"/>
        <v>C</v>
      </c>
      <c r="AU36" s="31">
        <f t="shared" si="185"/>
        <v>2</v>
      </c>
      <c r="AV36" s="31" t="str">
        <f t="shared" si="186"/>
        <v>2.0</v>
      </c>
      <c r="AW36" s="42">
        <v>1</v>
      </c>
      <c r="AX36" s="43">
        <v>1</v>
      </c>
      <c r="AY36" s="192">
        <v>7</v>
      </c>
      <c r="AZ36" s="55">
        <v>7</v>
      </c>
      <c r="BA36" s="37"/>
      <c r="BB36" s="28">
        <f t="shared" si="71"/>
        <v>7</v>
      </c>
      <c r="BC36" s="29">
        <f t="shared" si="72"/>
        <v>7</v>
      </c>
      <c r="BD36" s="325" t="str">
        <f t="shared" si="73"/>
        <v>7.0</v>
      </c>
      <c r="BE36" s="30" t="str">
        <f t="shared" si="17"/>
        <v>B</v>
      </c>
      <c r="BF36" s="31">
        <f t="shared" si="18"/>
        <v>3</v>
      </c>
      <c r="BG36" s="31" t="str">
        <f t="shared" si="19"/>
        <v>3.0</v>
      </c>
      <c r="BH36" s="42">
        <v>2</v>
      </c>
      <c r="BI36" s="43">
        <v>2</v>
      </c>
      <c r="BJ36" s="309">
        <v>8</v>
      </c>
      <c r="BK36" s="109">
        <v>6</v>
      </c>
      <c r="BL36" s="414"/>
      <c r="BM36" s="225">
        <f t="shared" si="74"/>
        <v>6.8</v>
      </c>
      <c r="BN36" s="226">
        <f t="shared" si="20"/>
        <v>6.8</v>
      </c>
      <c r="BO36" s="342" t="str">
        <f t="shared" si="75"/>
        <v>6.8</v>
      </c>
      <c r="BP36" s="227" t="str">
        <f t="shared" si="21"/>
        <v>C+</v>
      </c>
      <c r="BQ36" s="226">
        <f t="shared" si="22"/>
        <v>2.5</v>
      </c>
      <c r="BR36" s="226" t="str">
        <f t="shared" si="23"/>
        <v>2.5</v>
      </c>
      <c r="BS36" s="157">
        <v>2</v>
      </c>
      <c r="BT36" s="43">
        <v>2</v>
      </c>
      <c r="BU36" s="219">
        <v>7</v>
      </c>
      <c r="BV36" s="68">
        <v>7</v>
      </c>
      <c r="BW36" s="157"/>
      <c r="BX36" s="225">
        <f t="shared" si="76"/>
        <v>7</v>
      </c>
      <c r="BY36" s="226">
        <f t="shared" si="77"/>
        <v>7</v>
      </c>
      <c r="BZ36" s="342" t="str">
        <f t="shared" si="78"/>
        <v>7.0</v>
      </c>
      <c r="CA36" s="227" t="str">
        <f t="shared" si="24"/>
        <v>B</v>
      </c>
      <c r="CB36" s="226">
        <f t="shared" si="25"/>
        <v>3</v>
      </c>
      <c r="CC36" s="226" t="str">
        <f t="shared" si="26"/>
        <v>3.0</v>
      </c>
      <c r="CD36" s="157">
        <v>3</v>
      </c>
      <c r="CE36" s="43">
        <v>3</v>
      </c>
      <c r="CF36" s="309">
        <v>5.3</v>
      </c>
      <c r="CG36" s="109">
        <v>8</v>
      </c>
      <c r="CH36" s="157"/>
      <c r="CI36" s="28">
        <f t="shared" si="79"/>
        <v>6.9</v>
      </c>
      <c r="CJ36" s="29">
        <f t="shared" si="80"/>
        <v>6.9</v>
      </c>
      <c r="CK36" s="325" t="str">
        <f t="shared" si="81"/>
        <v>6.9</v>
      </c>
      <c r="CL36" s="30" t="str">
        <f t="shared" si="27"/>
        <v>C+</v>
      </c>
      <c r="CM36" s="31">
        <f t="shared" si="28"/>
        <v>2.5</v>
      </c>
      <c r="CN36" s="31" t="str">
        <f t="shared" si="29"/>
        <v>2.5</v>
      </c>
      <c r="CO36" s="42">
        <v>2</v>
      </c>
      <c r="CP36" s="43">
        <v>2</v>
      </c>
      <c r="CQ36" s="84">
        <f t="shared" si="82"/>
        <v>16</v>
      </c>
      <c r="CR36" s="87">
        <f t="shared" si="83"/>
        <v>2.5625</v>
      </c>
      <c r="CS36" s="88" t="str">
        <f t="shared" si="84"/>
        <v>2.56</v>
      </c>
      <c r="CT36" s="64" t="str">
        <f t="shared" si="85"/>
        <v>Lên lớp</v>
      </c>
      <c r="CU36" s="128">
        <f t="shared" si="86"/>
        <v>16</v>
      </c>
      <c r="CV36" s="129">
        <f t="shared" si="87"/>
        <v>2.5625</v>
      </c>
      <c r="CW36" s="64" t="str">
        <f t="shared" si="88"/>
        <v>Lên lớp</v>
      </c>
      <c r="CX36" s="504"/>
      <c r="CY36" s="214">
        <v>6.4</v>
      </c>
      <c r="CZ36" s="73">
        <v>7</v>
      </c>
      <c r="DA36" s="73"/>
      <c r="DB36" s="28">
        <f t="shared" si="89"/>
        <v>6.8</v>
      </c>
      <c r="DC36" s="29">
        <f t="shared" si="90"/>
        <v>6.8</v>
      </c>
      <c r="DD36" s="325" t="str">
        <f t="shared" si="91"/>
        <v>6.8</v>
      </c>
      <c r="DE36" s="30" t="str">
        <f t="shared" si="30"/>
        <v>C+</v>
      </c>
      <c r="DF36" s="31">
        <f t="shared" si="31"/>
        <v>2.5</v>
      </c>
      <c r="DG36" s="31" t="str">
        <f t="shared" si="32"/>
        <v>2.5</v>
      </c>
      <c r="DH36" s="42">
        <v>2</v>
      </c>
      <c r="DI36" s="43">
        <v>2</v>
      </c>
      <c r="DJ36" s="48">
        <v>6.3</v>
      </c>
      <c r="DK36" s="70">
        <v>7</v>
      </c>
      <c r="DL36" s="70"/>
      <c r="DM36" s="28">
        <f t="shared" si="92"/>
        <v>6.7</v>
      </c>
      <c r="DN36" s="29">
        <f t="shared" si="33"/>
        <v>6.7</v>
      </c>
      <c r="DO36" s="325" t="str">
        <f t="shared" si="93"/>
        <v>6.7</v>
      </c>
      <c r="DP36" s="30" t="str">
        <f t="shared" si="34"/>
        <v>C+</v>
      </c>
      <c r="DQ36" s="31">
        <f t="shared" si="35"/>
        <v>2.5</v>
      </c>
      <c r="DR36" s="31" t="str">
        <f t="shared" si="36"/>
        <v>2.5</v>
      </c>
      <c r="DS36" s="42">
        <v>2</v>
      </c>
      <c r="DT36" s="43">
        <v>2</v>
      </c>
      <c r="DU36" s="214">
        <v>6</v>
      </c>
      <c r="DV36" s="73">
        <v>6</v>
      </c>
      <c r="DW36" s="73"/>
      <c r="DX36" s="28">
        <f t="shared" si="94"/>
        <v>6</v>
      </c>
      <c r="DY36" s="29">
        <f t="shared" si="95"/>
        <v>6</v>
      </c>
      <c r="DZ36" s="325" t="str">
        <f t="shared" si="96"/>
        <v>6.0</v>
      </c>
      <c r="EA36" s="30" t="str">
        <f t="shared" si="97"/>
        <v>C</v>
      </c>
      <c r="EB36" s="31">
        <f t="shared" si="98"/>
        <v>2</v>
      </c>
      <c r="EC36" s="31" t="str">
        <f t="shared" si="99"/>
        <v>2.0</v>
      </c>
      <c r="ED36" s="42">
        <v>2</v>
      </c>
      <c r="EE36" s="43">
        <v>2</v>
      </c>
      <c r="EF36" s="48">
        <v>6.2</v>
      </c>
      <c r="EG36" s="70">
        <v>6</v>
      </c>
      <c r="EH36" s="70"/>
      <c r="EI36" s="28">
        <f t="shared" si="100"/>
        <v>6.1</v>
      </c>
      <c r="EJ36" s="29">
        <f t="shared" si="101"/>
        <v>6.1</v>
      </c>
      <c r="EK36" s="325" t="str">
        <f t="shared" si="102"/>
        <v>6.1</v>
      </c>
      <c r="EL36" s="30" t="str">
        <f t="shared" si="103"/>
        <v>C</v>
      </c>
      <c r="EM36" s="31">
        <f t="shared" si="104"/>
        <v>2</v>
      </c>
      <c r="EN36" s="31" t="str">
        <f t="shared" si="105"/>
        <v>2.0</v>
      </c>
      <c r="EO36" s="42">
        <v>2</v>
      </c>
      <c r="EP36" s="43">
        <v>2</v>
      </c>
      <c r="EQ36" s="48">
        <v>6.3</v>
      </c>
      <c r="ER36" s="70">
        <v>5</v>
      </c>
      <c r="ES36" s="70"/>
      <c r="ET36" s="28">
        <f t="shared" si="106"/>
        <v>5.5</v>
      </c>
      <c r="EU36" s="29">
        <f t="shared" si="107"/>
        <v>5.5</v>
      </c>
      <c r="EV36" s="325" t="str">
        <f t="shared" si="108"/>
        <v>5.5</v>
      </c>
      <c r="EW36" s="30" t="str">
        <f t="shared" si="37"/>
        <v>C</v>
      </c>
      <c r="EX36" s="31">
        <f t="shared" si="38"/>
        <v>2</v>
      </c>
      <c r="EY36" s="31" t="str">
        <f t="shared" si="39"/>
        <v>2.0</v>
      </c>
      <c r="EZ36" s="42">
        <v>2</v>
      </c>
      <c r="FA36" s="43">
        <v>2</v>
      </c>
      <c r="FB36" s="48">
        <v>7.7</v>
      </c>
      <c r="FC36" s="70">
        <v>6</v>
      </c>
      <c r="FD36" s="70"/>
      <c r="FE36" s="28">
        <f t="shared" si="109"/>
        <v>6.7</v>
      </c>
      <c r="FF36" s="29">
        <f t="shared" si="110"/>
        <v>6.7</v>
      </c>
      <c r="FG36" s="325" t="str">
        <f t="shared" si="111"/>
        <v>6.7</v>
      </c>
      <c r="FH36" s="30" t="str">
        <f t="shared" si="40"/>
        <v>C+</v>
      </c>
      <c r="FI36" s="31">
        <f t="shared" si="41"/>
        <v>2.5</v>
      </c>
      <c r="FJ36" s="31" t="str">
        <f t="shared" si="42"/>
        <v>2.5</v>
      </c>
      <c r="FK36" s="42">
        <v>2</v>
      </c>
      <c r="FL36" s="43">
        <v>2</v>
      </c>
      <c r="FM36" s="48">
        <v>8</v>
      </c>
      <c r="FN36" s="55">
        <v>6</v>
      </c>
      <c r="FO36" s="55"/>
      <c r="FP36" s="28">
        <f t="shared" si="112"/>
        <v>6.8</v>
      </c>
      <c r="FQ36" s="29">
        <f t="shared" si="113"/>
        <v>6.8</v>
      </c>
      <c r="FR36" s="325" t="str">
        <f t="shared" si="114"/>
        <v>6.8</v>
      </c>
      <c r="FS36" s="30" t="str">
        <f t="shared" si="43"/>
        <v>C+</v>
      </c>
      <c r="FT36" s="31">
        <f t="shared" si="44"/>
        <v>2.5</v>
      </c>
      <c r="FU36" s="31" t="str">
        <f t="shared" si="45"/>
        <v>2.5</v>
      </c>
      <c r="FV36" s="42">
        <v>2</v>
      </c>
      <c r="FW36" s="43">
        <v>2</v>
      </c>
      <c r="FX36" s="48">
        <v>7.3</v>
      </c>
      <c r="FY36" s="70">
        <v>4</v>
      </c>
      <c r="FZ36" s="70"/>
      <c r="GA36" s="28">
        <f t="shared" si="115"/>
        <v>5.3</v>
      </c>
      <c r="GB36" s="29">
        <f t="shared" si="116"/>
        <v>5.3</v>
      </c>
      <c r="GC36" s="325" t="str">
        <f t="shared" si="117"/>
        <v>5.3</v>
      </c>
      <c r="GD36" s="30" t="str">
        <f t="shared" si="46"/>
        <v>D+</v>
      </c>
      <c r="GE36" s="31">
        <f t="shared" si="47"/>
        <v>1.5</v>
      </c>
      <c r="GF36" s="31" t="str">
        <f t="shared" si="48"/>
        <v>1.5</v>
      </c>
      <c r="GG36" s="42">
        <v>3</v>
      </c>
      <c r="GH36" s="43">
        <v>3</v>
      </c>
      <c r="GI36" s="48">
        <v>7.4</v>
      </c>
      <c r="GJ36" s="70">
        <v>7</v>
      </c>
      <c r="GK36" s="70"/>
      <c r="GL36" s="28">
        <f t="shared" si="118"/>
        <v>7.2</v>
      </c>
      <c r="GM36" s="29">
        <f t="shared" si="119"/>
        <v>7.2</v>
      </c>
      <c r="GN36" s="325" t="str">
        <f t="shared" si="120"/>
        <v>7.2</v>
      </c>
      <c r="GO36" s="30" t="str">
        <f t="shared" si="121"/>
        <v>B</v>
      </c>
      <c r="GP36" s="31">
        <f t="shared" si="122"/>
        <v>3</v>
      </c>
      <c r="GQ36" s="31" t="str">
        <f t="shared" si="123"/>
        <v>3.0</v>
      </c>
      <c r="GR36" s="42">
        <v>2</v>
      </c>
      <c r="GS36" s="43">
        <v>2</v>
      </c>
      <c r="GT36" s="694">
        <f t="shared" si="124"/>
        <v>19</v>
      </c>
      <c r="GU36" s="695">
        <f t="shared" si="125"/>
        <v>2.236842105263158</v>
      </c>
      <c r="GV36" s="696" t="str">
        <f t="shared" si="126"/>
        <v>2.24</v>
      </c>
      <c r="GW36" s="697" t="str">
        <f t="shared" si="127"/>
        <v>Lên lớp</v>
      </c>
      <c r="GX36" s="698">
        <f t="shared" si="128"/>
        <v>35</v>
      </c>
      <c r="GY36" s="695">
        <f t="shared" si="129"/>
        <v>2.3857142857142857</v>
      </c>
      <c r="GZ36" s="696" t="str">
        <f t="shared" si="130"/>
        <v>2.39</v>
      </c>
      <c r="HA36" s="699">
        <f t="shared" si="131"/>
        <v>35</v>
      </c>
      <c r="HB36" s="700">
        <f t="shared" si="132"/>
        <v>6.4685714285714289</v>
      </c>
      <c r="HC36" s="701">
        <f t="shared" si="133"/>
        <v>2.3857142857142857</v>
      </c>
      <c r="HD36" s="738" t="str">
        <f t="shared" si="134"/>
        <v>Lên lớp</v>
      </c>
      <c r="HE36" s="812"/>
      <c r="HF36" s="850">
        <v>7</v>
      </c>
      <c r="HG36" s="837">
        <v>7</v>
      </c>
      <c r="HH36" s="736"/>
      <c r="HI36" s="827">
        <f t="shared" si="135"/>
        <v>7</v>
      </c>
      <c r="HJ36" s="839">
        <f t="shared" si="136"/>
        <v>7</v>
      </c>
      <c r="HK36" s="840" t="str">
        <f t="shared" si="137"/>
        <v>7.0</v>
      </c>
      <c r="HL36" s="841" t="str">
        <f t="shared" si="138"/>
        <v>B</v>
      </c>
      <c r="HM36" s="842">
        <f t="shared" si="139"/>
        <v>3</v>
      </c>
      <c r="HN36" s="842" t="str">
        <f t="shared" si="140"/>
        <v>3.0</v>
      </c>
      <c r="HO36" s="846">
        <v>2</v>
      </c>
      <c r="HP36" s="844">
        <v>2</v>
      </c>
      <c r="HQ36" s="829">
        <v>6.6</v>
      </c>
      <c r="HR36" s="837">
        <v>6</v>
      </c>
      <c r="HS36" s="736"/>
      <c r="HT36" s="827">
        <f t="shared" si="141"/>
        <v>6.2</v>
      </c>
      <c r="HU36" s="839">
        <f t="shared" si="142"/>
        <v>6.2</v>
      </c>
      <c r="HV36" s="840" t="str">
        <f t="shared" si="143"/>
        <v>6.2</v>
      </c>
      <c r="HW36" s="841" t="str">
        <f t="shared" si="144"/>
        <v>C</v>
      </c>
      <c r="HX36" s="842">
        <f t="shared" si="145"/>
        <v>2</v>
      </c>
      <c r="HY36" s="842" t="str">
        <f t="shared" si="146"/>
        <v>2.0</v>
      </c>
      <c r="HZ36" s="846">
        <v>3</v>
      </c>
      <c r="IA36" s="844">
        <v>3</v>
      </c>
      <c r="IB36" s="819">
        <v>7</v>
      </c>
      <c r="IC36" s="822">
        <v>7</v>
      </c>
      <c r="ID36" s="736"/>
      <c r="IE36" s="28">
        <f t="shared" si="147"/>
        <v>7</v>
      </c>
      <c r="IF36" s="29">
        <f t="shared" si="148"/>
        <v>7</v>
      </c>
      <c r="IG36" s="325" t="str">
        <f t="shared" si="149"/>
        <v>7.0</v>
      </c>
      <c r="IH36" s="30" t="str">
        <f t="shared" si="150"/>
        <v>B</v>
      </c>
      <c r="II36" s="31">
        <f t="shared" si="151"/>
        <v>3</v>
      </c>
      <c r="IJ36" s="31" t="str">
        <f t="shared" si="152"/>
        <v>3.0</v>
      </c>
      <c r="IK36" s="42">
        <v>2</v>
      </c>
      <c r="IL36" s="43">
        <v>2</v>
      </c>
      <c r="IM36" s="819">
        <v>6.2</v>
      </c>
      <c r="IN36" s="822">
        <v>5</v>
      </c>
      <c r="IO36" s="736"/>
      <c r="IP36" s="28">
        <f t="shared" si="153"/>
        <v>5.5</v>
      </c>
      <c r="IQ36" s="29">
        <f t="shared" si="154"/>
        <v>5.5</v>
      </c>
      <c r="IR36" s="325" t="str">
        <f t="shared" si="155"/>
        <v>5.5</v>
      </c>
      <c r="IS36" s="30" t="str">
        <f t="shared" si="156"/>
        <v>C</v>
      </c>
      <c r="IT36" s="31">
        <f t="shared" si="157"/>
        <v>2</v>
      </c>
      <c r="IU36" s="31" t="str">
        <f t="shared" si="158"/>
        <v>2.0</v>
      </c>
      <c r="IV36" s="42">
        <v>3</v>
      </c>
      <c r="IW36" s="43">
        <v>3</v>
      </c>
      <c r="IX36" s="1032">
        <v>7</v>
      </c>
      <c r="IY36" s="1068">
        <v>7</v>
      </c>
      <c r="IZ36" s="736"/>
      <c r="JA36" s="827">
        <f t="shared" si="159"/>
        <v>7</v>
      </c>
      <c r="JB36" s="839">
        <f t="shared" si="160"/>
        <v>7</v>
      </c>
      <c r="JC36" s="840" t="str">
        <f t="shared" si="161"/>
        <v>7.0</v>
      </c>
      <c r="JD36" s="841" t="str">
        <f t="shared" si="162"/>
        <v>B</v>
      </c>
      <c r="JE36" s="842">
        <f t="shared" si="163"/>
        <v>3</v>
      </c>
      <c r="JF36" s="842" t="str">
        <f t="shared" si="164"/>
        <v>3.0</v>
      </c>
      <c r="JG36" s="846">
        <v>5</v>
      </c>
      <c r="JH36" s="844">
        <v>5</v>
      </c>
      <c r="JI36" s="742">
        <f t="shared" si="165"/>
        <v>15</v>
      </c>
      <c r="JJ36" s="734">
        <f t="shared" si="166"/>
        <v>2.6</v>
      </c>
      <c r="JK36" s="735" t="str">
        <f t="shared" si="167"/>
        <v>2.60</v>
      </c>
    </row>
    <row r="37" spans="1:271" ht="18.75" x14ac:dyDescent="0.3">
      <c r="A37" s="5">
        <v>40</v>
      </c>
      <c r="B37" s="306" t="s">
        <v>531</v>
      </c>
      <c r="C37" s="299" t="s">
        <v>528</v>
      </c>
      <c r="D37" s="300" t="s">
        <v>562</v>
      </c>
      <c r="E37" s="301" t="s">
        <v>65</v>
      </c>
      <c r="F37" s="244"/>
      <c r="G37" s="275" t="s">
        <v>593</v>
      </c>
      <c r="H37" s="276" t="s">
        <v>23</v>
      </c>
      <c r="I37" s="276" t="s">
        <v>179</v>
      </c>
      <c r="J37" s="486">
        <v>4.8</v>
      </c>
      <c r="K37" s="1" t="str">
        <f t="shared" si="174"/>
        <v>D</v>
      </c>
      <c r="L37" s="2">
        <f t="shared" si="175"/>
        <v>1</v>
      </c>
      <c r="M37" s="172" t="str">
        <f t="shared" si="176"/>
        <v>1.0</v>
      </c>
      <c r="N37" s="202">
        <v>6.7</v>
      </c>
      <c r="O37" s="1" t="str">
        <f t="shared" si="177"/>
        <v>C+</v>
      </c>
      <c r="P37" s="2">
        <f t="shared" si="178"/>
        <v>2.5</v>
      </c>
      <c r="Q37" s="170" t="str">
        <f t="shared" si="179"/>
        <v>2.5</v>
      </c>
      <c r="R37" s="48">
        <v>5.7</v>
      </c>
      <c r="S37" s="55">
        <v>4</v>
      </c>
      <c r="T37" s="1108">
        <v>6</v>
      </c>
      <c r="U37" s="28">
        <f t="shared" si="58"/>
        <v>4.7</v>
      </c>
      <c r="V37" s="29">
        <f t="shared" si="59"/>
        <v>5.9</v>
      </c>
      <c r="W37" s="325" t="str">
        <f t="shared" si="60"/>
        <v>5.9</v>
      </c>
      <c r="X37" s="30" t="str">
        <f t="shared" si="61"/>
        <v>C</v>
      </c>
      <c r="Y37" s="31">
        <f t="shared" si="6"/>
        <v>2</v>
      </c>
      <c r="Z37" s="31" t="str">
        <f t="shared" si="180"/>
        <v>2.0</v>
      </c>
      <c r="AA37" s="42">
        <v>4</v>
      </c>
      <c r="AB37" s="43">
        <v>4</v>
      </c>
      <c r="AC37" s="486">
        <v>7</v>
      </c>
      <c r="AD37" s="55">
        <v>4</v>
      </c>
      <c r="AE37" s="37"/>
      <c r="AF37" s="28">
        <f t="shared" si="63"/>
        <v>5.2</v>
      </c>
      <c r="AG37" s="29">
        <f t="shared" si="64"/>
        <v>5.2</v>
      </c>
      <c r="AH37" s="325" t="str">
        <f t="shared" si="8"/>
        <v>5.2</v>
      </c>
      <c r="AI37" s="30" t="str">
        <f t="shared" si="9"/>
        <v>D+</v>
      </c>
      <c r="AJ37" s="31">
        <f t="shared" si="10"/>
        <v>1.5</v>
      </c>
      <c r="AK37" s="31" t="str">
        <f t="shared" si="11"/>
        <v>1.5</v>
      </c>
      <c r="AL37" s="42">
        <v>2</v>
      </c>
      <c r="AM37" s="43">
        <v>2</v>
      </c>
      <c r="AN37" s="202">
        <v>7</v>
      </c>
      <c r="AO37" s="45">
        <v>7</v>
      </c>
      <c r="AP37" s="45"/>
      <c r="AQ37" s="28">
        <f t="shared" si="181"/>
        <v>7</v>
      </c>
      <c r="AR37" s="29">
        <f t="shared" si="182"/>
        <v>7</v>
      </c>
      <c r="AS37" s="325" t="str">
        <f t="shared" si="183"/>
        <v>7.0</v>
      </c>
      <c r="AT37" s="30" t="str">
        <f t="shared" si="184"/>
        <v>B</v>
      </c>
      <c r="AU37" s="31">
        <f t="shared" si="185"/>
        <v>3</v>
      </c>
      <c r="AV37" s="31" t="str">
        <f t="shared" si="186"/>
        <v>3.0</v>
      </c>
      <c r="AW37" s="42">
        <v>1</v>
      </c>
      <c r="AX37" s="43">
        <v>1</v>
      </c>
      <c r="AY37" s="192">
        <v>7</v>
      </c>
      <c r="AZ37" s="55">
        <v>7</v>
      </c>
      <c r="BA37" s="37"/>
      <c r="BB37" s="28">
        <f t="shared" si="71"/>
        <v>7</v>
      </c>
      <c r="BC37" s="29">
        <f t="shared" si="72"/>
        <v>7</v>
      </c>
      <c r="BD37" s="325" t="str">
        <f t="shared" si="73"/>
        <v>7.0</v>
      </c>
      <c r="BE37" s="30" t="str">
        <f t="shared" si="17"/>
        <v>B</v>
      </c>
      <c r="BF37" s="31">
        <f t="shared" si="18"/>
        <v>3</v>
      </c>
      <c r="BG37" s="31" t="str">
        <f t="shared" si="19"/>
        <v>3.0</v>
      </c>
      <c r="BH37" s="42">
        <v>2</v>
      </c>
      <c r="BI37" s="43">
        <v>2</v>
      </c>
      <c r="BJ37" s="309">
        <v>6</v>
      </c>
      <c r="BK37" s="109">
        <v>7</v>
      </c>
      <c r="BL37" s="414"/>
      <c r="BM37" s="225">
        <f t="shared" si="74"/>
        <v>6.6</v>
      </c>
      <c r="BN37" s="226">
        <f t="shared" si="20"/>
        <v>6.6</v>
      </c>
      <c r="BO37" s="342" t="str">
        <f t="shared" si="75"/>
        <v>6.6</v>
      </c>
      <c r="BP37" s="227" t="str">
        <f t="shared" si="21"/>
        <v>C+</v>
      </c>
      <c r="BQ37" s="226">
        <f t="shared" si="22"/>
        <v>2.5</v>
      </c>
      <c r="BR37" s="226" t="str">
        <f t="shared" si="23"/>
        <v>2.5</v>
      </c>
      <c r="BS37" s="157">
        <v>2</v>
      </c>
      <c r="BT37" s="43">
        <v>2</v>
      </c>
      <c r="BU37" s="219">
        <v>6.6</v>
      </c>
      <c r="BV37" s="68">
        <v>6</v>
      </c>
      <c r="BW37" s="157"/>
      <c r="BX37" s="225">
        <f t="shared" si="76"/>
        <v>6.2</v>
      </c>
      <c r="BY37" s="226">
        <f t="shared" si="77"/>
        <v>6.2</v>
      </c>
      <c r="BZ37" s="342" t="str">
        <f t="shared" si="78"/>
        <v>6.2</v>
      </c>
      <c r="CA37" s="227" t="str">
        <f t="shared" si="24"/>
        <v>C</v>
      </c>
      <c r="CB37" s="226">
        <f t="shared" si="25"/>
        <v>2</v>
      </c>
      <c r="CC37" s="226" t="str">
        <f t="shared" si="26"/>
        <v>2.0</v>
      </c>
      <c r="CD37" s="157">
        <v>3</v>
      </c>
      <c r="CE37" s="43">
        <v>3</v>
      </c>
      <c r="CF37" s="309">
        <v>6.3</v>
      </c>
      <c r="CG37" s="109">
        <v>8</v>
      </c>
      <c r="CH37" s="157"/>
      <c r="CI37" s="28">
        <f t="shared" si="79"/>
        <v>7.3</v>
      </c>
      <c r="CJ37" s="29">
        <f t="shared" si="80"/>
        <v>7.3</v>
      </c>
      <c r="CK37" s="325" t="str">
        <f t="shared" si="81"/>
        <v>7.3</v>
      </c>
      <c r="CL37" s="30" t="str">
        <f t="shared" si="27"/>
        <v>B</v>
      </c>
      <c r="CM37" s="31">
        <f t="shared" si="28"/>
        <v>3</v>
      </c>
      <c r="CN37" s="31" t="str">
        <f t="shared" si="29"/>
        <v>3.0</v>
      </c>
      <c r="CO37" s="42">
        <v>2</v>
      </c>
      <c r="CP37" s="43">
        <v>2</v>
      </c>
      <c r="CQ37" s="84">
        <f t="shared" si="82"/>
        <v>16</v>
      </c>
      <c r="CR37" s="87">
        <f t="shared" si="83"/>
        <v>2.3125</v>
      </c>
      <c r="CS37" s="88" t="str">
        <f t="shared" si="84"/>
        <v>2.31</v>
      </c>
      <c r="CT37" s="64" t="str">
        <f t="shared" si="85"/>
        <v>Lên lớp</v>
      </c>
      <c r="CU37" s="128">
        <f t="shared" si="86"/>
        <v>16</v>
      </c>
      <c r="CV37" s="129">
        <f t="shared" si="87"/>
        <v>2.3125</v>
      </c>
      <c r="CW37" s="64" t="str">
        <f t="shared" si="88"/>
        <v>Lên lớp</v>
      </c>
      <c r="CX37" s="504"/>
      <c r="CY37" s="214">
        <v>6.2</v>
      </c>
      <c r="CZ37" s="73">
        <v>7</v>
      </c>
      <c r="DA37" s="73"/>
      <c r="DB37" s="28">
        <f t="shared" si="89"/>
        <v>6.7</v>
      </c>
      <c r="DC37" s="29">
        <f t="shared" si="90"/>
        <v>6.7</v>
      </c>
      <c r="DD37" s="325" t="str">
        <f t="shared" si="91"/>
        <v>6.7</v>
      </c>
      <c r="DE37" s="30" t="str">
        <f t="shared" si="30"/>
        <v>C+</v>
      </c>
      <c r="DF37" s="31">
        <f t="shared" si="31"/>
        <v>2.5</v>
      </c>
      <c r="DG37" s="31" t="str">
        <f t="shared" si="32"/>
        <v>2.5</v>
      </c>
      <c r="DH37" s="42">
        <v>2</v>
      </c>
      <c r="DI37" s="43">
        <v>2</v>
      </c>
      <c r="DJ37" s="48">
        <v>6.3</v>
      </c>
      <c r="DK37" s="70">
        <v>9</v>
      </c>
      <c r="DL37" s="70"/>
      <c r="DM37" s="28">
        <f t="shared" si="92"/>
        <v>7.9</v>
      </c>
      <c r="DN37" s="29">
        <f t="shared" si="33"/>
        <v>7.9</v>
      </c>
      <c r="DO37" s="325" t="str">
        <f t="shared" si="93"/>
        <v>7.9</v>
      </c>
      <c r="DP37" s="30" t="str">
        <f t="shared" si="34"/>
        <v>B</v>
      </c>
      <c r="DQ37" s="31">
        <f t="shared" si="35"/>
        <v>3</v>
      </c>
      <c r="DR37" s="31" t="str">
        <f t="shared" si="36"/>
        <v>3.0</v>
      </c>
      <c r="DS37" s="42">
        <v>2</v>
      </c>
      <c r="DT37" s="43">
        <v>2</v>
      </c>
      <c r="DU37" s="214">
        <v>6.3</v>
      </c>
      <c r="DV37" s="73">
        <v>6</v>
      </c>
      <c r="DW37" s="73"/>
      <c r="DX37" s="28">
        <f t="shared" si="94"/>
        <v>6.1</v>
      </c>
      <c r="DY37" s="29">
        <f t="shared" si="95"/>
        <v>6.1</v>
      </c>
      <c r="DZ37" s="325" t="str">
        <f t="shared" si="96"/>
        <v>6.1</v>
      </c>
      <c r="EA37" s="30" t="str">
        <f t="shared" si="97"/>
        <v>C</v>
      </c>
      <c r="EB37" s="31">
        <f t="shared" si="98"/>
        <v>2</v>
      </c>
      <c r="EC37" s="31" t="str">
        <f t="shared" si="99"/>
        <v>2.0</v>
      </c>
      <c r="ED37" s="42">
        <v>2</v>
      </c>
      <c r="EE37" s="43">
        <v>2</v>
      </c>
      <c r="EF37" s="48">
        <v>7.6</v>
      </c>
      <c r="EG37" s="70">
        <v>7</v>
      </c>
      <c r="EH37" s="70"/>
      <c r="EI37" s="28">
        <f t="shared" si="100"/>
        <v>7.2</v>
      </c>
      <c r="EJ37" s="29">
        <f t="shared" si="101"/>
        <v>7.2</v>
      </c>
      <c r="EK37" s="325" t="str">
        <f t="shared" si="102"/>
        <v>7.2</v>
      </c>
      <c r="EL37" s="30" t="str">
        <f t="shared" si="103"/>
        <v>B</v>
      </c>
      <c r="EM37" s="31">
        <f t="shared" si="104"/>
        <v>3</v>
      </c>
      <c r="EN37" s="31" t="str">
        <f t="shared" si="105"/>
        <v>3.0</v>
      </c>
      <c r="EO37" s="42">
        <v>2</v>
      </c>
      <c r="EP37" s="43">
        <v>2</v>
      </c>
      <c r="EQ37" s="48">
        <v>7</v>
      </c>
      <c r="ER37" s="70">
        <v>6</v>
      </c>
      <c r="ES37" s="70"/>
      <c r="ET37" s="28">
        <f t="shared" si="106"/>
        <v>6.4</v>
      </c>
      <c r="EU37" s="29">
        <f t="shared" si="107"/>
        <v>6.4</v>
      </c>
      <c r="EV37" s="325" t="str">
        <f t="shared" si="108"/>
        <v>6.4</v>
      </c>
      <c r="EW37" s="30" t="str">
        <f t="shared" si="37"/>
        <v>C</v>
      </c>
      <c r="EX37" s="31">
        <f t="shared" si="38"/>
        <v>2</v>
      </c>
      <c r="EY37" s="31" t="str">
        <f t="shared" si="39"/>
        <v>2.0</v>
      </c>
      <c r="EZ37" s="42">
        <v>2</v>
      </c>
      <c r="FA37" s="43">
        <v>2</v>
      </c>
      <c r="FB37" s="48">
        <v>7</v>
      </c>
      <c r="FC37" s="70">
        <v>7</v>
      </c>
      <c r="FD37" s="70"/>
      <c r="FE37" s="28">
        <f t="shared" si="109"/>
        <v>7</v>
      </c>
      <c r="FF37" s="29">
        <f t="shared" si="110"/>
        <v>7</v>
      </c>
      <c r="FG37" s="325" t="str">
        <f t="shared" si="111"/>
        <v>7.0</v>
      </c>
      <c r="FH37" s="30" t="str">
        <f t="shared" si="40"/>
        <v>B</v>
      </c>
      <c r="FI37" s="31">
        <f t="shared" si="41"/>
        <v>3</v>
      </c>
      <c r="FJ37" s="31" t="str">
        <f t="shared" si="42"/>
        <v>3.0</v>
      </c>
      <c r="FK37" s="42">
        <v>2</v>
      </c>
      <c r="FL37" s="43">
        <v>2</v>
      </c>
      <c r="FM37" s="48">
        <v>7</v>
      </c>
      <c r="FN37" s="55">
        <v>6</v>
      </c>
      <c r="FO37" s="55"/>
      <c r="FP37" s="28">
        <f t="shared" si="112"/>
        <v>6.4</v>
      </c>
      <c r="FQ37" s="29">
        <f t="shared" si="113"/>
        <v>6.4</v>
      </c>
      <c r="FR37" s="325" t="str">
        <f t="shared" si="114"/>
        <v>6.4</v>
      </c>
      <c r="FS37" s="30" t="str">
        <f t="shared" si="43"/>
        <v>C</v>
      </c>
      <c r="FT37" s="31">
        <f t="shared" si="44"/>
        <v>2</v>
      </c>
      <c r="FU37" s="31" t="str">
        <f t="shared" si="45"/>
        <v>2.0</v>
      </c>
      <c r="FV37" s="42">
        <v>2</v>
      </c>
      <c r="FW37" s="43">
        <v>2</v>
      </c>
      <c r="FX37" s="48">
        <v>6.5</v>
      </c>
      <c r="FY37" s="70">
        <v>7</v>
      </c>
      <c r="FZ37" s="70"/>
      <c r="GA37" s="28">
        <f t="shared" si="115"/>
        <v>6.8</v>
      </c>
      <c r="GB37" s="29">
        <f t="shared" si="116"/>
        <v>6.8</v>
      </c>
      <c r="GC37" s="325" t="str">
        <f t="shared" si="117"/>
        <v>6.8</v>
      </c>
      <c r="GD37" s="30" t="str">
        <f t="shared" si="46"/>
        <v>C+</v>
      </c>
      <c r="GE37" s="31">
        <f t="shared" si="47"/>
        <v>2.5</v>
      </c>
      <c r="GF37" s="31" t="str">
        <f t="shared" si="48"/>
        <v>2.5</v>
      </c>
      <c r="GG37" s="42">
        <v>3</v>
      </c>
      <c r="GH37" s="43">
        <v>3</v>
      </c>
      <c r="GI37" s="48">
        <v>6</v>
      </c>
      <c r="GJ37" s="70">
        <v>6</v>
      </c>
      <c r="GK37" s="70"/>
      <c r="GL37" s="28">
        <f t="shared" si="118"/>
        <v>6</v>
      </c>
      <c r="GM37" s="29">
        <f t="shared" si="119"/>
        <v>6</v>
      </c>
      <c r="GN37" s="325" t="str">
        <f t="shared" si="120"/>
        <v>6.0</v>
      </c>
      <c r="GO37" s="30" t="str">
        <f t="shared" si="121"/>
        <v>C</v>
      </c>
      <c r="GP37" s="31">
        <f t="shared" si="122"/>
        <v>2</v>
      </c>
      <c r="GQ37" s="31" t="str">
        <f t="shared" si="123"/>
        <v>2.0</v>
      </c>
      <c r="GR37" s="42">
        <v>2</v>
      </c>
      <c r="GS37" s="43">
        <v>2</v>
      </c>
      <c r="GT37" s="694">
        <f t="shared" si="124"/>
        <v>19</v>
      </c>
      <c r="GU37" s="695">
        <f t="shared" si="125"/>
        <v>2.4473684210526314</v>
      </c>
      <c r="GV37" s="696" t="str">
        <f t="shared" si="126"/>
        <v>2.45</v>
      </c>
      <c r="GW37" s="697" t="str">
        <f t="shared" si="127"/>
        <v>Lên lớp</v>
      </c>
      <c r="GX37" s="698">
        <f t="shared" si="128"/>
        <v>35</v>
      </c>
      <c r="GY37" s="695">
        <f t="shared" si="129"/>
        <v>2.3857142857142857</v>
      </c>
      <c r="GZ37" s="696" t="str">
        <f t="shared" si="130"/>
        <v>2.39</v>
      </c>
      <c r="HA37" s="699">
        <f t="shared" si="131"/>
        <v>35</v>
      </c>
      <c r="HB37" s="700">
        <f t="shared" si="132"/>
        <v>6.548571428571428</v>
      </c>
      <c r="HC37" s="701">
        <f t="shared" si="133"/>
        <v>2.3857142857142857</v>
      </c>
      <c r="HD37" s="738" t="str">
        <f t="shared" si="134"/>
        <v>Lên lớp</v>
      </c>
      <c r="HE37" s="812"/>
      <c r="HF37" s="850">
        <v>7</v>
      </c>
      <c r="HG37" s="837">
        <v>7</v>
      </c>
      <c r="HH37" s="736"/>
      <c r="HI37" s="827">
        <f t="shared" si="135"/>
        <v>7</v>
      </c>
      <c r="HJ37" s="839">
        <f t="shared" si="136"/>
        <v>7</v>
      </c>
      <c r="HK37" s="840" t="str">
        <f t="shared" si="137"/>
        <v>7.0</v>
      </c>
      <c r="HL37" s="841" t="str">
        <f t="shared" si="138"/>
        <v>B</v>
      </c>
      <c r="HM37" s="842">
        <f t="shared" si="139"/>
        <v>3</v>
      </c>
      <c r="HN37" s="842" t="str">
        <f t="shared" si="140"/>
        <v>3.0</v>
      </c>
      <c r="HO37" s="846">
        <v>2</v>
      </c>
      <c r="HP37" s="844">
        <v>2</v>
      </c>
      <c r="HQ37" s="829">
        <v>6.2</v>
      </c>
      <c r="HR37" s="837">
        <v>5</v>
      </c>
      <c r="HS37" s="736"/>
      <c r="HT37" s="827">
        <f t="shared" si="141"/>
        <v>5.5</v>
      </c>
      <c r="HU37" s="839">
        <f t="shared" si="142"/>
        <v>5.5</v>
      </c>
      <c r="HV37" s="840" t="str">
        <f t="shared" si="143"/>
        <v>5.5</v>
      </c>
      <c r="HW37" s="841" t="str">
        <f t="shared" si="144"/>
        <v>C</v>
      </c>
      <c r="HX37" s="842">
        <f t="shared" si="145"/>
        <v>2</v>
      </c>
      <c r="HY37" s="842" t="str">
        <f t="shared" si="146"/>
        <v>2.0</v>
      </c>
      <c r="HZ37" s="846">
        <v>3</v>
      </c>
      <c r="IA37" s="844">
        <v>3</v>
      </c>
      <c r="IB37" s="819">
        <v>7</v>
      </c>
      <c r="IC37" s="822">
        <v>6</v>
      </c>
      <c r="ID37" s="736"/>
      <c r="IE37" s="28">
        <f t="shared" si="147"/>
        <v>6.4</v>
      </c>
      <c r="IF37" s="29">
        <f t="shared" si="148"/>
        <v>6.4</v>
      </c>
      <c r="IG37" s="325" t="str">
        <f t="shared" si="149"/>
        <v>6.4</v>
      </c>
      <c r="IH37" s="30" t="str">
        <f t="shared" si="150"/>
        <v>C</v>
      </c>
      <c r="II37" s="31">
        <f t="shared" si="151"/>
        <v>2</v>
      </c>
      <c r="IJ37" s="31" t="str">
        <f t="shared" si="152"/>
        <v>2.0</v>
      </c>
      <c r="IK37" s="42">
        <v>2</v>
      </c>
      <c r="IL37" s="43">
        <v>2</v>
      </c>
      <c r="IM37" s="819">
        <v>5</v>
      </c>
      <c r="IN37" s="822">
        <v>5</v>
      </c>
      <c r="IO37" s="736"/>
      <c r="IP37" s="28">
        <f t="shared" si="153"/>
        <v>5</v>
      </c>
      <c r="IQ37" s="29">
        <f t="shared" si="154"/>
        <v>5</v>
      </c>
      <c r="IR37" s="325" t="str">
        <f t="shared" si="155"/>
        <v>5.0</v>
      </c>
      <c r="IS37" s="30" t="str">
        <f t="shared" si="156"/>
        <v>D+</v>
      </c>
      <c r="IT37" s="31">
        <f t="shared" si="157"/>
        <v>1.5</v>
      </c>
      <c r="IU37" s="31" t="str">
        <f t="shared" si="158"/>
        <v>1.5</v>
      </c>
      <c r="IV37" s="42">
        <v>3</v>
      </c>
      <c r="IW37" s="43">
        <v>3</v>
      </c>
      <c r="IX37" s="1032">
        <v>7</v>
      </c>
      <c r="IY37" s="1068">
        <v>7</v>
      </c>
      <c r="IZ37" s="736"/>
      <c r="JA37" s="827">
        <f t="shared" si="159"/>
        <v>7</v>
      </c>
      <c r="JB37" s="839">
        <f t="shared" si="160"/>
        <v>7</v>
      </c>
      <c r="JC37" s="840" t="str">
        <f t="shared" si="161"/>
        <v>7.0</v>
      </c>
      <c r="JD37" s="841" t="str">
        <f t="shared" si="162"/>
        <v>B</v>
      </c>
      <c r="JE37" s="842">
        <f t="shared" si="163"/>
        <v>3</v>
      </c>
      <c r="JF37" s="842" t="str">
        <f t="shared" si="164"/>
        <v>3.0</v>
      </c>
      <c r="JG37" s="846">
        <v>5</v>
      </c>
      <c r="JH37" s="844">
        <v>5</v>
      </c>
      <c r="JI37" s="742">
        <f t="shared" si="165"/>
        <v>15</v>
      </c>
      <c r="JJ37" s="734">
        <f t="shared" si="166"/>
        <v>2.3666666666666667</v>
      </c>
      <c r="JK37" s="735" t="str">
        <f t="shared" si="167"/>
        <v>2.37</v>
      </c>
    </row>
    <row r="38" spans="1:271" ht="18.75" x14ac:dyDescent="0.3">
      <c r="A38" s="5">
        <v>41</v>
      </c>
      <c r="B38" s="306" t="s">
        <v>531</v>
      </c>
      <c r="C38" s="299" t="s">
        <v>529</v>
      </c>
      <c r="D38" s="300" t="s">
        <v>416</v>
      </c>
      <c r="E38" s="301" t="s">
        <v>65</v>
      </c>
      <c r="F38" s="244" t="s">
        <v>597</v>
      </c>
      <c r="G38" s="275" t="s">
        <v>594</v>
      </c>
      <c r="H38" s="302" t="s">
        <v>23</v>
      </c>
      <c r="I38" s="302" t="s">
        <v>179</v>
      </c>
      <c r="J38" s="486">
        <v>7.6</v>
      </c>
      <c r="K38" s="1" t="str">
        <f t="shared" si="174"/>
        <v>B</v>
      </c>
      <c r="L38" s="2">
        <f t="shared" si="175"/>
        <v>3</v>
      </c>
      <c r="M38" s="172" t="str">
        <f t="shared" si="176"/>
        <v>3.0</v>
      </c>
      <c r="N38" s="202">
        <v>6.7</v>
      </c>
      <c r="O38" s="1" t="str">
        <f t="shared" si="177"/>
        <v>C+</v>
      </c>
      <c r="P38" s="2">
        <f t="shared" si="178"/>
        <v>2.5</v>
      </c>
      <c r="Q38" s="170" t="str">
        <f t="shared" si="179"/>
        <v>2.5</v>
      </c>
      <c r="R38" s="48">
        <v>6</v>
      </c>
      <c r="S38" s="55">
        <v>4</v>
      </c>
      <c r="T38" s="65"/>
      <c r="U38" s="28">
        <f t="shared" si="58"/>
        <v>4.8</v>
      </c>
      <c r="V38" s="29">
        <f t="shared" si="59"/>
        <v>4.8</v>
      </c>
      <c r="W38" s="325" t="str">
        <f t="shared" si="60"/>
        <v>4.8</v>
      </c>
      <c r="X38" s="30" t="str">
        <f t="shared" si="61"/>
        <v>D</v>
      </c>
      <c r="Y38" s="31">
        <f t="shared" si="6"/>
        <v>1</v>
      </c>
      <c r="Z38" s="31" t="str">
        <f t="shared" si="180"/>
        <v>1.0</v>
      </c>
      <c r="AA38" s="42">
        <v>4</v>
      </c>
      <c r="AB38" s="43">
        <v>4</v>
      </c>
      <c r="AC38" s="486">
        <v>6.7</v>
      </c>
      <c r="AD38" s="55">
        <v>6</v>
      </c>
      <c r="AE38" s="37"/>
      <c r="AF38" s="28">
        <f t="shared" si="63"/>
        <v>6.3</v>
      </c>
      <c r="AG38" s="29">
        <f t="shared" si="64"/>
        <v>6.3</v>
      </c>
      <c r="AH38" s="325" t="str">
        <f t="shared" si="8"/>
        <v>6.3</v>
      </c>
      <c r="AI38" s="30" t="str">
        <f t="shared" si="9"/>
        <v>C</v>
      </c>
      <c r="AJ38" s="31">
        <f t="shared" si="10"/>
        <v>2</v>
      </c>
      <c r="AK38" s="31" t="str">
        <f t="shared" si="11"/>
        <v>2.0</v>
      </c>
      <c r="AL38" s="42">
        <v>2</v>
      </c>
      <c r="AM38" s="43">
        <v>2</v>
      </c>
      <c r="AN38" s="202">
        <v>6.3</v>
      </c>
      <c r="AO38" s="45">
        <v>6</v>
      </c>
      <c r="AP38" s="45"/>
      <c r="AQ38" s="28">
        <f t="shared" si="181"/>
        <v>6.1</v>
      </c>
      <c r="AR38" s="29">
        <f t="shared" si="182"/>
        <v>6.1</v>
      </c>
      <c r="AS38" s="325" t="str">
        <f t="shared" si="183"/>
        <v>6.1</v>
      </c>
      <c r="AT38" s="30" t="str">
        <f t="shared" si="184"/>
        <v>C</v>
      </c>
      <c r="AU38" s="31">
        <f t="shared" si="185"/>
        <v>2</v>
      </c>
      <c r="AV38" s="31" t="str">
        <f t="shared" si="186"/>
        <v>2.0</v>
      </c>
      <c r="AW38" s="42">
        <v>1</v>
      </c>
      <c r="AX38" s="43">
        <v>1</v>
      </c>
      <c r="AY38" s="192">
        <v>6.3</v>
      </c>
      <c r="AZ38" s="55">
        <v>7</v>
      </c>
      <c r="BA38" s="37"/>
      <c r="BB38" s="28">
        <f t="shared" si="71"/>
        <v>6.7</v>
      </c>
      <c r="BC38" s="29">
        <f t="shared" si="72"/>
        <v>6.7</v>
      </c>
      <c r="BD38" s="325" t="str">
        <f t="shared" si="73"/>
        <v>6.7</v>
      </c>
      <c r="BE38" s="30" t="str">
        <f t="shared" si="17"/>
        <v>C+</v>
      </c>
      <c r="BF38" s="31">
        <f t="shared" si="18"/>
        <v>2.5</v>
      </c>
      <c r="BG38" s="31" t="str">
        <f t="shared" si="19"/>
        <v>2.5</v>
      </c>
      <c r="BH38" s="42">
        <v>2</v>
      </c>
      <c r="BI38" s="43">
        <v>2</v>
      </c>
      <c r="BJ38" s="309">
        <v>6.3</v>
      </c>
      <c r="BK38" s="109">
        <v>5</v>
      </c>
      <c r="BL38" s="414"/>
      <c r="BM38" s="225">
        <f t="shared" si="74"/>
        <v>5.5</v>
      </c>
      <c r="BN38" s="226">
        <f t="shared" si="20"/>
        <v>5.5</v>
      </c>
      <c r="BO38" s="342" t="str">
        <f t="shared" si="75"/>
        <v>5.5</v>
      </c>
      <c r="BP38" s="227" t="str">
        <f t="shared" si="21"/>
        <v>C</v>
      </c>
      <c r="BQ38" s="226">
        <f t="shared" si="22"/>
        <v>2</v>
      </c>
      <c r="BR38" s="226" t="str">
        <f t="shared" si="23"/>
        <v>2.0</v>
      </c>
      <c r="BS38" s="157">
        <v>2</v>
      </c>
      <c r="BT38" s="43">
        <v>2</v>
      </c>
      <c r="BU38" s="219">
        <v>7.4</v>
      </c>
      <c r="BV38" s="68">
        <v>7</v>
      </c>
      <c r="BW38" s="157"/>
      <c r="BX38" s="225">
        <f t="shared" si="76"/>
        <v>7.2</v>
      </c>
      <c r="BY38" s="226">
        <f t="shared" si="77"/>
        <v>7.2</v>
      </c>
      <c r="BZ38" s="342" t="str">
        <f t="shared" si="78"/>
        <v>7.2</v>
      </c>
      <c r="CA38" s="227" t="str">
        <f t="shared" si="24"/>
        <v>B</v>
      </c>
      <c r="CB38" s="226">
        <f t="shared" si="25"/>
        <v>3</v>
      </c>
      <c r="CC38" s="226" t="str">
        <f t="shared" si="26"/>
        <v>3.0</v>
      </c>
      <c r="CD38" s="157">
        <v>3</v>
      </c>
      <c r="CE38" s="43">
        <v>3</v>
      </c>
      <c r="CF38" s="309">
        <v>8</v>
      </c>
      <c r="CG38" s="109">
        <v>4</v>
      </c>
      <c r="CH38" s="157"/>
      <c r="CI38" s="28">
        <f t="shared" si="79"/>
        <v>5.6</v>
      </c>
      <c r="CJ38" s="29">
        <f t="shared" si="80"/>
        <v>5.6</v>
      </c>
      <c r="CK38" s="325" t="str">
        <f t="shared" si="81"/>
        <v>5.6</v>
      </c>
      <c r="CL38" s="30" t="str">
        <f t="shared" si="27"/>
        <v>C</v>
      </c>
      <c r="CM38" s="31">
        <f t="shared" si="28"/>
        <v>2</v>
      </c>
      <c r="CN38" s="31" t="str">
        <f t="shared" si="29"/>
        <v>2.0</v>
      </c>
      <c r="CO38" s="42">
        <v>2</v>
      </c>
      <c r="CP38" s="43">
        <v>2</v>
      </c>
      <c r="CQ38" s="84">
        <f t="shared" si="82"/>
        <v>16</v>
      </c>
      <c r="CR38" s="87">
        <f t="shared" si="83"/>
        <v>2</v>
      </c>
      <c r="CS38" s="88" t="str">
        <f t="shared" si="84"/>
        <v>2.00</v>
      </c>
      <c r="CT38" s="64" t="str">
        <f t="shared" si="85"/>
        <v>Lên lớp</v>
      </c>
      <c r="CU38" s="128">
        <f t="shared" si="86"/>
        <v>16</v>
      </c>
      <c r="CV38" s="129">
        <f t="shared" si="87"/>
        <v>2</v>
      </c>
      <c r="CW38" s="64" t="str">
        <f t="shared" si="88"/>
        <v>Lên lớp</v>
      </c>
      <c r="CX38" s="504"/>
      <c r="CY38" s="214">
        <v>7</v>
      </c>
      <c r="CZ38" s="73">
        <v>5</v>
      </c>
      <c r="DA38" s="73"/>
      <c r="DB38" s="28">
        <f t="shared" si="89"/>
        <v>5.8</v>
      </c>
      <c r="DC38" s="29">
        <f t="shared" si="90"/>
        <v>5.8</v>
      </c>
      <c r="DD38" s="325" t="str">
        <f t="shared" si="91"/>
        <v>5.8</v>
      </c>
      <c r="DE38" s="30" t="str">
        <f t="shared" si="30"/>
        <v>C</v>
      </c>
      <c r="DF38" s="31">
        <f t="shared" si="31"/>
        <v>2</v>
      </c>
      <c r="DG38" s="31" t="str">
        <f t="shared" si="32"/>
        <v>2.0</v>
      </c>
      <c r="DH38" s="42">
        <v>2</v>
      </c>
      <c r="DI38" s="43">
        <v>2</v>
      </c>
      <c r="DJ38" s="48">
        <v>6.3</v>
      </c>
      <c r="DK38" s="70">
        <v>8</v>
      </c>
      <c r="DL38" s="70"/>
      <c r="DM38" s="28">
        <f t="shared" si="92"/>
        <v>7.3</v>
      </c>
      <c r="DN38" s="29">
        <f t="shared" si="33"/>
        <v>7.3</v>
      </c>
      <c r="DO38" s="325" t="str">
        <f t="shared" si="93"/>
        <v>7.3</v>
      </c>
      <c r="DP38" s="30" t="str">
        <f t="shared" si="34"/>
        <v>B</v>
      </c>
      <c r="DQ38" s="31">
        <f t="shared" si="35"/>
        <v>3</v>
      </c>
      <c r="DR38" s="31" t="str">
        <f t="shared" si="36"/>
        <v>3.0</v>
      </c>
      <c r="DS38" s="42">
        <v>2</v>
      </c>
      <c r="DT38" s="43">
        <v>2</v>
      </c>
      <c r="DU38" s="214">
        <v>7.3</v>
      </c>
      <c r="DV38" s="73">
        <v>5</v>
      </c>
      <c r="DW38" s="73"/>
      <c r="DX38" s="28">
        <f t="shared" si="94"/>
        <v>5.9</v>
      </c>
      <c r="DY38" s="29">
        <f t="shared" si="95"/>
        <v>5.9</v>
      </c>
      <c r="DZ38" s="325" t="str">
        <f t="shared" si="96"/>
        <v>5.9</v>
      </c>
      <c r="EA38" s="30" t="str">
        <f t="shared" si="97"/>
        <v>C</v>
      </c>
      <c r="EB38" s="31">
        <f t="shared" si="98"/>
        <v>2</v>
      </c>
      <c r="EC38" s="31" t="str">
        <f t="shared" si="99"/>
        <v>2.0</v>
      </c>
      <c r="ED38" s="42">
        <v>2</v>
      </c>
      <c r="EE38" s="43">
        <v>2</v>
      </c>
      <c r="EF38" s="48">
        <v>5.8</v>
      </c>
      <c r="EG38" s="70">
        <v>6</v>
      </c>
      <c r="EH38" s="70"/>
      <c r="EI38" s="28">
        <f t="shared" si="100"/>
        <v>5.9</v>
      </c>
      <c r="EJ38" s="29">
        <f t="shared" si="101"/>
        <v>5.9</v>
      </c>
      <c r="EK38" s="325" t="str">
        <f t="shared" si="102"/>
        <v>5.9</v>
      </c>
      <c r="EL38" s="30" t="str">
        <f t="shared" si="103"/>
        <v>C</v>
      </c>
      <c r="EM38" s="31">
        <f t="shared" si="104"/>
        <v>2</v>
      </c>
      <c r="EN38" s="31" t="str">
        <f t="shared" si="105"/>
        <v>2.0</v>
      </c>
      <c r="EO38" s="42">
        <v>2</v>
      </c>
      <c r="EP38" s="43">
        <v>2</v>
      </c>
      <c r="EQ38" s="48">
        <v>7</v>
      </c>
      <c r="ER38" s="70">
        <v>7</v>
      </c>
      <c r="ES38" s="70"/>
      <c r="ET38" s="28">
        <f t="shared" si="106"/>
        <v>7</v>
      </c>
      <c r="EU38" s="29">
        <f t="shared" si="107"/>
        <v>7</v>
      </c>
      <c r="EV38" s="325" t="str">
        <f t="shared" si="108"/>
        <v>7.0</v>
      </c>
      <c r="EW38" s="30" t="str">
        <f t="shared" si="37"/>
        <v>B</v>
      </c>
      <c r="EX38" s="31">
        <f t="shared" si="38"/>
        <v>3</v>
      </c>
      <c r="EY38" s="31" t="str">
        <f t="shared" si="39"/>
        <v>3.0</v>
      </c>
      <c r="EZ38" s="42">
        <v>2</v>
      </c>
      <c r="FA38" s="43">
        <v>2</v>
      </c>
      <c r="FB38" s="48">
        <v>7</v>
      </c>
      <c r="FC38" s="70">
        <v>6</v>
      </c>
      <c r="FD38" s="70"/>
      <c r="FE38" s="28">
        <f t="shared" si="109"/>
        <v>6.4</v>
      </c>
      <c r="FF38" s="29">
        <f t="shared" si="110"/>
        <v>6.4</v>
      </c>
      <c r="FG38" s="325" t="str">
        <f t="shared" si="111"/>
        <v>6.4</v>
      </c>
      <c r="FH38" s="30" t="str">
        <f t="shared" si="40"/>
        <v>C</v>
      </c>
      <c r="FI38" s="31">
        <f t="shared" si="41"/>
        <v>2</v>
      </c>
      <c r="FJ38" s="31" t="str">
        <f t="shared" si="42"/>
        <v>2.0</v>
      </c>
      <c r="FK38" s="42">
        <v>2</v>
      </c>
      <c r="FL38" s="43">
        <v>2</v>
      </c>
      <c r="FM38" s="48">
        <v>6.7</v>
      </c>
      <c r="FN38" s="55">
        <v>7</v>
      </c>
      <c r="FO38" s="55"/>
      <c r="FP38" s="28">
        <f t="shared" si="112"/>
        <v>6.9</v>
      </c>
      <c r="FQ38" s="29">
        <f t="shared" si="113"/>
        <v>6.9</v>
      </c>
      <c r="FR38" s="325" t="str">
        <f t="shared" si="114"/>
        <v>6.9</v>
      </c>
      <c r="FS38" s="30" t="str">
        <f t="shared" si="43"/>
        <v>C+</v>
      </c>
      <c r="FT38" s="31">
        <f t="shared" si="44"/>
        <v>2.5</v>
      </c>
      <c r="FU38" s="31" t="str">
        <f t="shared" si="45"/>
        <v>2.5</v>
      </c>
      <c r="FV38" s="42">
        <v>2</v>
      </c>
      <c r="FW38" s="43">
        <v>2</v>
      </c>
      <c r="FX38" s="48">
        <v>5.5</v>
      </c>
      <c r="FY38" s="70">
        <v>5</v>
      </c>
      <c r="FZ38" s="70"/>
      <c r="GA38" s="28">
        <f t="shared" si="115"/>
        <v>5.2</v>
      </c>
      <c r="GB38" s="29">
        <f t="shared" si="116"/>
        <v>5.2</v>
      </c>
      <c r="GC38" s="325" t="str">
        <f t="shared" si="117"/>
        <v>5.2</v>
      </c>
      <c r="GD38" s="30" t="str">
        <f t="shared" si="46"/>
        <v>D+</v>
      </c>
      <c r="GE38" s="31">
        <f t="shared" si="47"/>
        <v>1.5</v>
      </c>
      <c r="GF38" s="31" t="str">
        <f t="shared" si="48"/>
        <v>1.5</v>
      </c>
      <c r="GG38" s="42">
        <v>3</v>
      </c>
      <c r="GH38" s="43">
        <v>3</v>
      </c>
      <c r="GI38" s="48">
        <v>7</v>
      </c>
      <c r="GJ38" s="70">
        <v>5</v>
      </c>
      <c r="GK38" s="70"/>
      <c r="GL38" s="28">
        <f t="shared" si="118"/>
        <v>5.8</v>
      </c>
      <c r="GM38" s="29">
        <f t="shared" si="119"/>
        <v>5.8</v>
      </c>
      <c r="GN38" s="325" t="str">
        <f t="shared" si="120"/>
        <v>5.8</v>
      </c>
      <c r="GO38" s="30" t="str">
        <f t="shared" si="121"/>
        <v>C</v>
      </c>
      <c r="GP38" s="31">
        <f t="shared" si="122"/>
        <v>2</v>
      </c>
      <c r="GQ38" s="31" t="str">
        <f t="shared" si="123"/>
        <v>2.0</v>
      </c>
      <c r="GR38" s="42">
        <v>2</v>
      </c>
      <c r="GS38" s="43">
        <v>2</v>
      </c>
      <c r="GT38" s="694">
        <f t="shared" si="124"/>
        <v>19</v>
      </c>
      <c r="GU38" s="695">
        <f t="shared" si="125"/>
        <v>2.1842105263157894</v>
      </c>
      <c r="GV38" s="696" t="str">
        <f t="shared" si="126"/>
        <v>2.18</v>
      </c>
      <c r="GW38" s="697" t="str">
        <f t="shared" si="127"/>
        <v>Lên lớp</v>
      </c>
      <c r="GX38" s="698">
        <f t="shared" si="128"/>
        <v>35</v>
      </c>
      <c r="GY38" s="695">
        <f t="shared" si="129"/>
        <v>2.1</v>
      </c>
      <c r="GZ38" s="696" t="str">
        <f t="shared" si="130"/>
        <v>2.10</v>
      </c>
      <c r="HA38" s="699">
        <f t="shared" si="131"/>
        <v>35</v>
      </c>
      <c r="HB38" s="700">
        <f t="shared" si="132"/>
        <v>6.0771428571428556</v>
      </c>
      <c r="HC38" s="701">
        <f t="shared" si="133"/>
        <v>2.1</v>
      </c>
      <c r="HD38" s="738" t="str">
        <f t="shared" si="134"/>
        <v>Lên lớp</v>
      </c>
      <c r="HE38" s="812"/>
      <c r="HF38" s="850">
        <v>6</v>
      </c>
      <c r="HG38" s="837">
        <v>6</v>
      </c>
      <c r="HH38" s="736"/>
      <c r="HI38" s="827">
        <f t="shared" si="135"/>
        <v>6</v>
      </c>
      <c r="HJ38" s="839">
        <f t="shared" si="136"/>
        <v>6</v>
      </c>
      <c r="HK38" s="840" t="str">
        <f t="shared" si="137"/>
        <v>6.0</v>
      </c>
      <c r="HL38" s="841" t="str">
        <f t="shared" si="138"/>
        <v>C</v>
      </c>
      <c r="HM38" s="842">
        <f t="shared" si="139"/>
        <v>2</v>
      </c>
      <c r="HN38" s="842" t="str">
        <f t="shared" si="140"/>
        <v>2.0</v>
      </c>
      <c r="HO38" s="846">
        <v>2</v>
      </c>
      <c r="HP38" s="844">
        <v>2</v>
      </c>
      <c r="HQ38" s="829">
        <v>6.9</v>
      </c>
      <c r="HR38" s="837">
        <v>5</v>
      </c>
      <c r="HS38" s="736"/>
      <c r="HT38" s="827">
        <f t="shared" si="141"/>
        <v>5.8</v>
      </c>
      <c r="HU38" s="839">
        <f t="shared" si="142"/>
        <v>5.8</v>
      </c>
      <c r="HV38" s="840" t="str">
        <f t="shared" si="143"/>
        <v>5.8</v>
      </c>
      <c r="HW38" s="841" t="str">
        <f t="shared" si="144"/>
        <v>C</v>
      </c>
      <c r="HX38" s="842">
        <f t="shared" si="145"/>
        <v>2</v>
      </c>
      <c r="HY38" s="842" t="str">
        <f t="shared" si="146"/>
        <v>2.0</v>
      </c>
      <c r="HZ38" s="846">
        <v>3</v>
      </c>
      <c r="IA38" s="844">
        <v>3</v>
      </c>
      <c r="IB38" s="819">
        <v>6.3</v>
      </c>
      <c r="IC38" s="822">
        <v>6</v>
      </c>
      <c r="ID38" s="736"/>
      <c r="IE38" s="28">
        <f t="shared" si="147"/>
        <v>6.1</v>
      </c>
      <c r="IF38" s="29">
        <f t="shared" si="148"/>
        <v>6.1</v>
      </c>
      <c r="IG38" s="325" t="str">
        <f t="shared" si="149"/>
        <v>6.1</v>
      </c>
      <c r="IH38" s="30" t="str">
        <f t="shared" si="150"/>
        <v>C</v>
      </c>
      <c r="II38" s="31">
        <f t="shared" si="151"/>
        <v>2</v>
      </c>
      <c r="IJ38" s="31" t="str">
        <f t="shared" si="152"/>
        <v>2.0</v>
      </c>
      <c r="IK38" s="42">
        <v>2</v>
      </c>
      <c r="IL38" s="43">
        <v>2</v>
      </c>
      <c r="IM38" s="819">
        <v>6.2</v>
      </c>
      <c r="IN38" s="822">
        <v>5</v>
      </c>
      <c r="IO38" s="736"/>
      <c r="IP38" s="28">
        <f t="shared" si="153"/>
        <v>5.5</v>
      </c>
      <c r="IQ38" s="29">
        <f t="shared" si="154"/>
        <v>5.5</v>
      </c>
      <c r="IR38" s="325" t="str">
        <f t="shared" si="155"/>
        <v>5.5</v>
      </c>
      <c r="IS38" s="30" t="str">
        <f t="shared" si="156"/>
        <v>C</v>
      </c>
      <c r="IT38" s="31">
        <f t="shared" si="157"/>
        <v>2</v>
      </c>
      <c r="IU38" s="31" t="str">
        <f t="shared" si="158"/>
        <v>2.0</v>
      </c>
      <c r="IV38" s="42">
        <v>3</v>
      </c>
      <c r="IW38" s="43">
        <v>3</v>
      </c>
      <c r="IX38" s="1032">
        <v>7</v>
      </c>
      <c r="IY38" s="1068">
        <v>6</v>
      </c>
      <c r="IZ38" s="736"/>
      <c r="JA38" s="827">
        <f t="shared" si="159"/>
        <v>6.4</v>
      </c>
      <c r="JB38" s="839">
        <f t="shared" si="160"/>
        <v>6.4</v>
      </c>
      <c r="JC38" s="840" t="str">
        <f t="shared" si="161"/>
        <v>6.4</v>
      </c>
      <c r="JD38" s="841" t="str">
        <f t="shared" si="162"/>
        <v>C</v>
      </c>
      <c r="JE38" s="842">
        <f t="shared" si="163"/>
        <v>2</v>
      </c>
      <c r="JF38" s="842" t="str">
        <f t="shared" si="164"/>
        <v>2.0</v>
      </c>
      <c r="JG38" s="846">
        <v>5</v>
      </c>
      <c r="JH38" s="844">
        <v>5</v>
      </c>
      <c r="JI38" s="742">
        <f t="shared" si="165"/>
        <v>15</v>
      </c>
      <c r="JJ38" s="734">
        <f t="shared" si="166"/>
        <v>2</v>
      </c>
      <c r="JK38" s="735" t="str">
        <f t="shared" si="167"/>
        <v>2.00</v>
      </c>
    </row>
    <row r="39" spans="1:271" ht="18.75" x14ac:dyDescent="0.3">
      <c r="A39" s="5">
        <v>42</v>
      </c>
      <c r="B39" s="306" t="s">
        <v>531</v>
      </c>
      <c r="C39" s="299" t="s">
        <v>530</v>
      </c>
      <c r="D39" s="300" t="s">
        <v>1048</v>
      </c>
      <c r="E39" s="301" t="s">
        <v>155</v>
      </c>
      <c r="F39" s="244"/>
      <c r="G39" s="275" t="s">
        <v>595</v>
      </c>
      <c r="H39" s="302" t="s">
        <v>169</v>
      </c>
      <c r="I39" s="302" t="s">
        <v>1821</v>
      </c>
      <c r="J39" s="1098">
        <v>5</v>
      </c>
      <c r="K39" s="1104" t="str">
        <f t="shared" si="174"/>
        <v>D+</v>
      </c>
      <c r="L39" s="1105">
        <f t="shared" si="175"/>
        <v>1.5</v>
      </c>
      <c r="M39" s="1107" t="str">
        <f t="shared" si="176"/>
        <v>1.5</v>
      </c>
      <c r="N39" s="202">
        <v>7.7</v>
      </c>
      <c r="O39" s="1" t="str">
        <f t="shared" si="177"/>
        <v>B</v>
      </c>
      <c r="P39" s="2">
        <f t="shared" si="178"/>
        <v>3</v>
      </c>
      <c r="Q39" s="170" t="str">
        <f t="shared" si="179"/>
        <v>3.0</v>
      </c>
      <c r="R39" s="48">
        <v>6</v>
      </c>
      <c r="S39" s="55">
        <v>7</v>
      </c>
      <c r="T39" s="65"/>
      <c r="U39" s="28">
        <f t="shared" si="58"/>
        <v>6.6</v>
      </c>
      <c r="V39" s="29">
        <f t="shared" si="59"/>
        <v>6.6</v>
      </c>
      <c r="W39" s="325" t="str">
        <f t="shared" si="60"/>
        <v>6.6</v>
      </c>
      <c r="X39" s="30" t="str">
        <f t="shared" si="61"/>
        <v>C+</v>
      </c>
      <c r="Y39" s="31">
        <f t="shared" si="6"/>
        <v>2.5</v>
      </c>
      <c r="Z39" s="31" t="str">
        <f t="shared" si="180"/>
        <v>2.5</v>
      </c>
      <c r="AA39" s="42">
        <v>4</v>
      </c>
      <c r="AB39" s="43">
        <v>4</v>
      </c>
      <c r="AC39" s="486">
        <v>5</v>
      </c>
      <c r="AD39" s="55">
        <v>8</v>
      </c>
      <c r="AE39" s="37"/>
      <c r="AF39" s="28">
        <f t="shared" si="63"/>
        <v>6.8</v>
      </c>
      <c r="AG39" s="29">
        <f t="shared" si="64"/>
        <v>6.8</v>
      </c>
      <c r="AH39" s="325" t="str">
        <f t="shared" si="8"/>
        <v>6.8</v>
      </c>
      <c r="AI39" s="30" t="str">
        <f t="shared" si="9"/>
        <v>C+</v>
      </c>
      <c r="AJ39" s="31">
        <f t="shared" si="10"/>
        <v>2.5</v>
      </c>
      <c r="AK39" s="31" t="str">
        <f t="shared" si="11"/>
        <v>2.5</v>
      </c>
      <c r="AL39" s="42">
        <v>2</v>
      </c>
      <c r="AM39" s="43">
        <v>2</v>
      </c>
      <c r="AN39" s="202">
        <v>7.3</v>
      </c>
      <c r="AO39" s="45">
        <v>9</v>
      </c>
      <c r="AP39" s="45"/>
      <c r="AQ39" s="28">
        <f t="shared" si="181"/>
        <v>8.3000000000000007</v>
      </c>
      <c r="AR39" s="29">
        <f t="shared" si="182"/>
        <v>8.3000000000000007</v>
      </c>
      <c r="AS39" s="325" t="str">
        <f t="shared" si="183"/>
        <v>8.3</v>
      </c>
      <c r="AT39" s="30" t="str">
        <f t="shared" si="184"/>
        <v>B+</v>
      </c>
      <c r="AU39" s="31">
        <f t="shared" si="185"/>
        <v>3.5</v>
      </c>
      <c r="AV39" s="31" t="str">
        <f t="shared" si="186"/>
        <v>3.5</v>
      </c>
      <c r="AW39" s="42">
        <v>1</v>
      </c>
      <c r="AX39" s="43">
        <v>1</v>
      </c>
      <c r="AY39" s="192">
        <v>8.3000000000000007</v>
      </c>
      <c r="AZ39" s="55">
        <v>8</v>
      </c>
      <c r="BA39" s="37"/>
      <c r="BB39" s="28">
        <f t="shared" si="71"/>
        <v>8.1</v>
      </c>
      <c r="BC39" s="29">
        <f t="shared" si="72"/>
        <v>8.1</v>
      </c>
      <c r="BD39" s="325" t="str">
        <f t="shared" si="73"/>
        <v>8.1</v>
      </c>
      <c r="BE39" s="30" t="str">
        <f t="shared" si="17"/>
        <v>B+</v>
      </c>
      <c r="BF39" s="31">
        <f t="shared" si="18"/>
        <v>3.5</v>
      </c>
      <c r="BG39" s="31" t="str">
        <f t="shared" si="19"/>
        <v>3.5</v>
      </c>
      <c r="BH39" s="42">
        <v>2</v>
      </c>
      <c r="BI39" s="43">
        <v>2</v>
      </c>
      <c r="BJ39" s="309">
        <v>5.7</v>
      </c>
      <c r="BK39" s="109">
        <v>6</v>
      </c>
      <c r="BL39" s="414"/>
      <c r="BM39" s="225">
        <f t="shared" si="74"/>
        <v>5.9</v>
      </c>
      <c r="BN39" s="226">
        <f t="shared" si="20"/>
        <v>5.9</v>
      </c>
      <c r="BO39" s="342" t="str">
        <f t="shared" si="75"/>
        <v>5.9</v>
      </c>
      <c r="BP39" s="227" t="str">
        <f t="shared" si="21"/>
        <v>C</v>
      </c>
      <c r="BQ39" s="226">
        <f t="shared" si="22"/>
        <v>2</v>
      </c>
      <c r="BR39" s="226" t="str">
        <f t="shared" si="23"/>
        <v>2.0</v>
      </c>
      <c r="BS39" s="157">
        <v>2</v>
      </c>
      <c r="BT39" s="43">
        <v>2</v>
      </c>
      <c r="BU39" s="219">
        <v>7</v>
      </c>
      <c r="BV39" s="68">
        <v>8</v>
      </c>
      <c r="BW39" s="157"/>
      <c r="BX39" s="225">
        <f t="shared" si="76"/>
        <v>7.6</v>
      </c>
      <c r="BY39" s="226">
        <f t="shared" si="77"/>
        <v>7.6</v>
      </c>
      <c r="BZ39" s="342" t="str">
        <f t="shared" si="78"/>
        <v>7.6</v>
      </c>
      <c r="CA39" s="227" t="str">
        <f t="shared" si="24"/>
        <v>B</v>
      </c>
      <c r="CB39" s="226">
        <f t="shared" si="25"/>
        <v>3</v>
      </c>
      <c r="CC39" s="226" t="str">
        <f t="shared" si="26"/>
        <v>3.0</v>
      </c>
      <c r="CD39" s="157">
        <v>3</v>
      </c>
      <c r="CE39" s="43">
        <v>3</v>
      </c>
      <c r="CF39" s="309">
        <v>8.3000000000000007</v>
      </c>
      <c r="CG39" s="109">
        <v>8</v>
      </c>
      <c r="CH39" s="157"/>
      <c r="CI39" s="28">
        <f t="shared" si="79"/>
        <v>8.1</v>
      </c>
      <c r="CJ39" s="29">
        <f t="shared" si="80"/>
        <v>8.1</v>
      </c>
      <c r="CK39" s="325" t="str">
        <f t="shared" si="81"/>
        <v>8.1</v>
      </c>
      <c r="CL39" s="30" t="str">
        <f t="shared" si="27"/>
        <v>B+</v>
      </c>
      <c r="CM39" s="31">
        <f t="shared" si="28"/>
        <v>3.5</v>
      </c>
      <c r="CN39" s="31" t="str">
        <f t="shared" si="29"/>
        <v>3.5</v>
      </c>
      <c r="CO39" s="42">
        <v>2</v>
      </c>
      <c r="CP39" s="43">
        <v>2</v>
      </c>
      <c r="CQ39" s="84">
        <f t="shared" si="82"/>
        <v>16</v>
      </c>
      <c r="CR39" s="87">
        <f t="shared" si="83"/>
        <v>2.84375</v>
      </c>
      <c r="CS39" s="88" t="str">
        <f t="shared" si="84"/>
        <v>2.84</v>
      </c>
      <c r="CT39" s="64" t="str">
        <f t="shared" si="85"/>
        <v>Lên lớp</v>
      </c>
      <c r="CU39" s="128">
        <f t="shared" si="86"/>
        <v>16</v>
      </c>
      <c r="CV39" s="129">
        <f t="shared" si="87"/>
        <v>2.84375</v>
      </c>
      <c r="CW39" s="64" t="str">
        <f t="shared" si="88"/>
        <v>Lên lớp</v>
      </c>
      <c r="CX39" s="504"/>
      <c r="CY39" s="214">
        <v>7</v>
      </c>
      <c r="CZ39" s="73">
        <v>8</v>
      </c>
      <c r="DA39" s="73"/>
      <c r="DB39" s="28">
        <f t="shared" si="89"/>
        <v>7.6</v>
      </c>
      <c r="DC39" s="29">
        <f t="shared" si="90"/>
        <v>7.6</v>
      </c>
      <c r="DD39" s="325" t="str">
        <f t="shared" si="91"/>
        <v>7.6</v>
      </c>
      <c r="DE39" s="30" t="str">
        <f t="shared" si="30"/>
        <v>B</v>
      </c>
      <c r="DF39" s="31">
        <f t="shared" si="31"/>
        <v>3</v>
      </c>
      <c r="DG39" s="31" t="str">
        <f t="shared" si="32"/>
        <v>3.0</v>
      </c>
      <c r="DH39" s="42">
        <v>2</v>
      </c>
      <c r="DI39" s="43">
        <v>2</v>
      </c>
      <c r="DJ39" s="48">
        <v>5</v>
      </c>
      <c r="DK39" s="70">
        <v>9</v>
      </c>
      <c r="DL39" s="70"/>
      <c r="DM39" s="28">
        <f t="shared" si="92"/>
        <v>7.4</v>
      </c>
      <c r="DN39" s="29">
        <f t="shared" si="33"/>
        <v>7.4</v>
      </c>
      <c r="DO39" s="325" t="str">
        <f t="shared" si="93"/>
        <v>7.4</v>
      </c>
      <c r="DP39" s="30" t="str">
        <f t="shared" si="34"/>
        <v>B</v>
      </c>
      <c r="DQ39" s="31">
        <f t="shared" si="35"/>
        <v>3</v>
      </c>
      <c r="DR39" s="31" t="str">
        <f t="shared" si="36"/>
        <v>3.0</v>
      </c>
      <c r="DS39" s="42">
        <v>2</v>
      </c>
      <c r="DT39" s="43">
        <v>2</v>
      </c>
      <c r="DU39" s="214">
        <v>6</v>
      </c>
      <c r="DV39" s="73">
        <v>9</v>
      </c>
      <c r="DW39" s="73"/>
      <c r="DX39" s="28">
        <f t="shared" si="94"/>
        <v>7.8</v>
      </c>
      <c r="DY39" s="29">
        <f t="shared" si="95"/>
        <v>7.8</v>
      </c>
      <c r="DZ39" s="325" t="str">
        <f t="shared" si="96"/>
        <v>7.8</v>
      </c>
      <c r="EA39" s="30" t="str">
        <f t="shared" si="97"/>
        <v>B</v>
      </c>
      <c r="EB39" s="31">
        <f t="shared" si="98"/>
        <v>3</v>
      </c>
      <c r="EC39" s="31" t="str">
        <f t="shared" si="99"/>
        <v>3.0</v>
      </c>
      <c r="ED39" s="42">
        <v>2</v>
      </c>
      <c r="EE39" s="43">
        <v>2</v>
      </c>
      <c r="EF39" s="48">
        <v>6.2</v>
      </c>
      <c r="EG39" s="70">
        <v>7</v>
      </c>
      <c r="EH39" s="70"/>
      <c r="EI39" s="28">
        <f t="shared" si="100"/>
        <v>6.7</v>
      </c>
      <c r="EJ39" s="29">
        <f t="shared" si="101"/>
        <v>6.7</v>
      </c>
      <c r="EK39" s="325" t="str">
        <f t="shared" si="102"/>
        <v>6.7</v>
      </c>
      <c r="EL39" s="30" t="str">
        <f t="shared" si="103"/>
        <v>C+</v>
      </c>
      <c r="EM39" s="31">
        <f t="shared" si="104"/>
        <v>2.5</v>
      </c>
      <c r="EN39" s="31" t="str">
        <f t="shared" si="105"/>
        <v>2.5</v>
      </c>
      <c r="EO39" s="42">
        <v>2</v>
      </c>
      <c r="EP39" s="43">
        <v>2</v>
      </c>
      <c r="EQ39" s="48">
        <v>7.3</v>
      </c>
      <c r="ER39" s="70">
        <v>6</v>
      </c>
      <c r="ES39" s="70"/>
      <c r="ET39" s="28">
        <f t="shared" si="106"/>
        <v>6.5</v>
      </c>
      <c r="EU39" s="29">
        <f t="shared" si="107"/>
        <v>6.5</v>
      </c>
      <c r="EV39" s="325" t="str">
        <f t="shared" si="108"/>
        <v>6.5</v>
      </c>
      <c r="EW39" s="30" t="str">
        <f t="shared" si="37"/>
        <v>C+</v>
      </c>
      <c r="EX39" s="31">
        <f t="shared" si="38"/>
        <v>2.5</v>
      </c>
      <c r="EY39" s="31" t="str">
        <f t="shared" si="39"/>
        <v>2.5</v>
      </c>
      <c r="EZ39" s="42">
        <v>2</v>
      </c>
      <c r="FA39" s="43">
        <v>2</v>
      </c>
      <c r="FB39" s="150">
        <v>6.7</v>
      </c>
      <c r="FC39" s="70">
        <v>6</v>
      </c>
      <c r="FD39" s="70"/>
      <c r="FE39" s="28">
        <f t="shared" si="109"/>
        <v>6.3</v>
      </c>
      <c r="FF39" s="29">
        <f t="shared" si="110"/>
        <v>6.3</v>
      </c>
      <c r="FG39" s="325" t="str">
        <f t="shared" si="111"/>
        <v>6.3</v>
      </c>
      <c r="FH39" s="30" t="str">
        <f t="shared" si="40"/>
        <v>C</v>
      </c>
      <c r="FI39" s="31">
        <f t="shared" si="41"/>
        <v>2</v>
      </c>
      <c r="FJ39" s="31" t="str">
        <f t="shared" si="42"/>
        <v>2.0</v>
      </c>
      <c r="FK39" s="42">
        <v>2</v>
      </c>
      <c r="FL39" s="43">
        <v>2</v>
      </c>
      <c r="FM39" s="150">
        <v>6.7</v>
      </c>
      <c r="FN39" s="55">
        <v>6</v>
      </c>
      <c r="FO39" s="55"/>
      <c r="FP39" s="28">
        <f t="shared" si="112"/>
        <v>6.3</v>
      </c>
      <c r="FQ39" s="29">
        <f t="shared" si="113"/>
        <v>6.3</v>
      </c>
      <c r="FR39" s="325" t="str">
        <f t="shared" si="114"/>
        <v>6.3</v>
      </c>
      <c r="FS39" s="30" t="str">
        <f t="shared" si="43"/>
        <v>C</v>
      </c>
      <c r="FT39" s="31">
        <f t="shared" si="44"/>
        <v>2</v>
      </c>
      <c r="FU39" s="31" t="str">
        <f t="shared" si="45"/>
        <v>2.0</v>
      </c>
      <c r="FV39" s="42">
        <v>2</v>
      </c>
      <c r="FW39" s="43">
        <v>2</v>
      </c>
      <c r="FX39" s="48">
        <v>6.3</v>
      </c>
      <c r="FY39" s="70">
        <v>6</v>
      </c>
      <c r="FZ39" s="70"/>
      <c r="GA39" s="28">
        <f t="shared" si="115"/>
        <v>6.1</v>
      </c>
      <c r="GB39" s="29">
        <f t="shared" si="116"/>
        <v>6.1</v>
      </c>
      <c r="GC39" s="325" t="str">
        <f t="shared" si="117"/>
        <v>6.1</v>
      </c>
      <c r="GD39" s="30" t="str">
        <f t="shared" si="46"/>
        <v>C</v>
      </c>
      <c r="GE39" s="31">
        <f t="shared" si="47"/>
        <v>2</v>
      </c>
      <c r="GF39" s="31" t="str">
        <f t="shared" si="48"/>
        <v>2.0</v>
      </c>
      <c r="GG39" s="42">
        <v>3</v>
      </c>
      <c r="GH39" s="43">
        <v>3</v>
      </c>
      <c r="GI39" s="48">
        <v>6.6</v>
      </c>
      <c r="GJ39" s="70">
        <v>7</v>
      </c>
      <c r="GK39" s="70"/>
      <c r="GL39" s="28">
        <f t="shared" si="118"/>
        <v>6.8</v>
      </c>
      <c r="GM39" s="29">
        <f t="shared" si="119"/>
        <v>6.8</v>
      </c>
      <c r="GN39" s="325" t="str">
        <f t="shared" si="120"/>
        <v>6.8</v>
      </c>
      <c r="GO39" s="30" t="str">
        <f t="shared" si="121"/>
        <v>C+</v>
      </c>
      <c r="GP39" s="31">
        <f t="shared" si="122"/>
        <v>2.5</v>
      </c>
      <c r="GQ39" s="31" t="str">
        <f t="shared" si="123"/>
        <v>2.5</v>
      </c>
      <c r="GR39" s="42">
        <v>2</v>
      </c>
      <c r="GS39" s="43">
        <v>2</v>
      </c>
      <c r="GT39" s="694">
        <f t="shared" si="124"/>
        <v>19</v>
      </c>
      <c r="GU39" s="695">
        <f t="shared" si="125"/>
        <v>2.4736842105263159</v>
      </c>
      <c r="GV39" s="696" t="str">
        <f t="shared" si="126"/>
        <v>2.47</v>
      </c>
      <c r="GW39" s="697" t="str">
        <f t="shared" si="127"/>
        <v>Lên lớp</v>
      </c>
      <c r="GX39" s="698">
        <f t="shared" si="128"/>
        <v>35</v>
      </c>
      <c r="GY39" s="695">
        <f t="shared" si="129"/>
        <v>2.6428571428571428</v>
      </c>
      <c r="GZ39" s="696" t="str">
        <f t="shared" si="130"/>
        <v>2.64</v>
      </c>
      <c r="HA39" s="699">
        <f t="shared" si="131"/>
        <v>35</v>
      </c>
      <c r="HB39" s="700">
        <f t="shared" si="132"/>
        <v>6.9828571428571422</v>
      </c>
      <c r="HC39" s="701">
        <f t="shared" si="133"/>
        <v>2.6428571428571428</v>
      </c>
      <c r="HD39" s="738" t="str">
        <f t="shared" si="134"/>
        <v>Lên lớp</v>
      </c>
      <c r="HE39" s="812"/>
      <c r="HF39" s="850">
        <v>6.7</v>
      </c>
      <c r="HG39" s="837">
        <v>6</v>
      </c>
      <c r="HH39" s="736"/>
      <c r="HI39" s="827">
        <f t="shared" si="135"/>
        <v>6.3</v>
      </c>
      <c r="HJ39" s="839">
        <f t="shared" si="136"/>
        <v>6.3</v>
      </c>
      <c r="HK39" s="840" t="str">
        <f t="shared" si="137"/>
        <v>6.3</v>
      </c>
      <c r="HL39" s="841" t="str">
        <f t="shared" si="138"/>
        <v>C</v>
      </c>
      <c r="HM39" s="842">
        <f t="shared" si="139"/>
        <v>2</v>
      </c>
      <c r="HN39" s="842" t="str">
        <f t="shared" si="140"/>
        <v>2.0</v>
      </c>
      <c r="HO39" s="846">
        <v>2</v>
      </c>
      <c r="HP39" s="844">
        <v>2</v>
      </c>
      <c r="HQ39" s="829">
        <v>6.6</v>
      </c>
      <c r="HR39" s="837">
        <v>5</v>
      </c>
      <c r="HS39" s="736"/>
      <c r="HT39" s="827">
        <f t="shared" si="141"/>
        <v>5.6</v>
      </c>
      <c r="HU39" s="839">
        <f t="shared" si="142"/>
        <v>5.6</v>
      </c>
      <c r="HV39" s="840" t="str">
        <f t="shared" si="143"/>
        <v>5.6</v>
      </c>
      <c r="HW39" s="841" t="str">
        <f t="shared" si="144"/>
        <v>C</v>
      </c>
      <c r="HX39" s="842">
        <f t="shared" si="145"/>
        <v>2</v>
      </c>
      <c r="HY39" s="842" t="str">
        <f t="shared" si="146"/>
        <v>2.0</v>
      </c>
      <c r="HZ39" s="846">
        <v>3</v>
      </c>
      <c r="IA39" s="844">
        <v>3</v>
      </c>
      <c r="IB39" s="819">
        <v>6.7</v>
      </c>
      <c r="IC39" s="822">
        <v>6</v>
      </c>
      <c r="ID39" s="736"/>
      <c r="IE39" s="28">
        <f t="shared" si="147"/>
        <v>6.3</v>
      </c>
      <c r="IF39" s="29">
        <f t="shared" si="148"/>
        <v>6.3</v>
      </c>
      <c r="IG39" s="325" t="str">
        <f t="shared" si="149"/>
        <v>6.3</v>
      </c>
      <c r="IH39" s="30" t="str">
        <f t="shared" si="150"/>
        <v>C</v>
      </c>
      <c r="II39" s="31">
        <f t="shared" si="151"/>
        <v>2</v>
      </c>
      <c r="IJ39" s="31" t="str">
        <f t="shared" si="152"/>
        <v>2.0</v>
      </c>
      <c r="IK39" s="42">
        <v>2</v>
      </c>
      <c r="IL39" s="43">
        <v>2</v>
      </c>
      <c r="IM39" s="819">
        <v>5.6</v>
      </c>
      <c r="IN39" s="822">
        <v>3</v>
      </c>
      <c r="IO39" s="736"/>
      <c r="IP39" s="28">
        <f t="shared" si="153"/>
        <v>4</v>
      </c>
      <c r="IQ39" s="29">
        <f t="shared" si="154"/>
        <v>4</v>
      </c>
      <c r="IR39" s="325" t="str">
        <f t="shared" si="155"/>
        <v>4.0</v>
      </c>
      <c r="IS39" s="30" t="str">
        <f t="shared" si="156"/>
        <v>D</v>
      </c>
      <c r="IT39" s="31">
        <f t="shared" si="157"/>
        <v>1</v>
      </c>
      <c r="IU39" s="31" t="str">
        <f t="shared" si="158"/>
        <v>1.0</v>
      </c>
      <c r="IV39" s="42">
        <v>3</v>
      </c>
      <c r="IW39" s="43">
        <v>3</v>
      </c>
      <c r="IX39" s="1032">
        <v>6.8</v>
      </c>
      <c r="IY39" s="1068">
        <v>7</v>
      </c>
      <c r="IZ39" s="736"/>
      <c r="JA39" s="827">
        <f t="shared" si="159"/>
        <v>6.9</v>
      </c>
      <c r="JB39" s="839">
        <f t="shared" si="160"/>
        <v>6.9</v>
      </c>
      <c r="JC39" s="840" t="str">
        <f t="shared" si="161"/>
        <v>6.9</v>
      </c>
      <c r="JD39" s="841" t="str">
        <f t="shared" si="162"/>
        <v>C+</v>
      </c>
      <c r="JE39" s="842">
        <f t="shared" si="163"/>
        <v>2.5</v>
      </c>
      <c r="JF39" s="842" t="str">
        <f t="shared" si="164"/>
        <v>2.5</v>
      </c>
      <c r="JG39" s="846">
        <v>5</v>
      </c>
      <c r="JH39" s="844">
        <v>5</v>
      </c>
      <c r="JI39" s="742">
        <f t="shared" si="165"/>
        <v>15</v>
      </c>
      <c r="JJ39" s="734">
        <f t="shared" si="166"/>
        <v>1.9666666666666666</v>
      </c>
      <c r="JK39" s="735" t="str">
        <f t="shared" si="167"/>
        <v>1.97</v>
      </c>
    </row>
    <row r="40" spans="1:271" ht="18.75" x14ac:dyDescent="0.3">
      <c r="A40" s="53">
        <v>43</v>
      </c>
      <c r="B40" s="315" t="s">
        <v>531</v>
      </c>
      <c r="C40" s="489" t="s">
        <v>709</v>
      </c>
      <c r="D40" s="1076" t="s">
        <v>163</v>
      </c>
      <c r="E40" s="1077" t="s">
        <v>68</v>
      </c>
      <c r="F40" s="490"/>
      <c r="G40" s="305" t="s">
        <v>149</v>
      </c>
      <c r="H40" s="578" t="s">
        <v>23</v>
      </c>
      <c r="I40" s="579" t="s">
        <v>179</v>
      </c>
      <c r="J40" s="195">
        <v>5.7</v>
      </c>
      <c r="K40" s="1" t="str">
        <f t="shared" si="174"/>
        <v>C</v>
      </c>
      <c r="L40" s="2">
        <f t="shared" si="175"/>
        <v>2</v>
      </c>
      <c r="M40" s="170" t="str">
        <f t="shared" si="176"/>
        <v>2.0</v>
      </c>
      <c r="N40" s="669">
        <v>7.7</v>
      </c>
      <c r="O40" s="85" t="str">
        <f t="shared" si="177"/>
        <v>B</v>
      </c>
      <c r="P40" s="86">
        <f t="shared" si="178"/>
        <v>3</v>
      </c>
      <c r="Q40" s="183" t="str">
        <f t="shared" si="179"/>
        <v>3.0</v>
      </c>
      <c r="R40" s="216">
        <v>5.7</v>
      </c>
      <c r="S40" s="56">
        <v>4</v>
      </c>
      <c r="T40" s="52"/>
      <c r="U40" s="59">
        <f t="shared" si="58"/>
        <v>4.7</v>
      </c>
      <c r="V40" s="60">
        <f t="shared" si="59"/>
        <v>4.7</v>
      </c>
      <c r="W40" s="326" t="str">
        <f t="shared" si="60"/>
        <v>4.7</v>
      </c>
      <c r="X40" s="61" t="str">
        <f t="shared" si="61"/>
        <v>D</v>
      </c>
      <c r="Y40" s="62">
        <f t="shared" si="6"/>
        <v>1</v>
      </c>
      <c r="Z40" s="62" t="str">
        <f t="shared" ref="Z40" si="187">TEXT(Y40,"0.0")</f>
        <v>1.0</v>
      </c>
      <c r="AA40" s="54">
        <v>4</v>
      </c>
      <c r="AB40" s="63">
        <v>4</v>
      </c>
      <c r="AC40" s="487">
        <v>6.7</v>
      </c>
      <c r="AD40" s="56">
        <v>5</v>
      </c>
      <c r="AE40" s="38"/>
      <c r="AF40" s="59">
        <f t="shared" si="63"/>
        <v>5.7</v>
      </c>
      <c r="AG40" s="60">
        <f t="shared" si="64"/>
        <v>5.7</v>
      </c>
      <c r="AH40" s="326" t="str">
        <f t="shared" si="8"/>
        <v>5.7</v>
      </c>
      <c r="AI40" s="61" t="str">
        <f t="shared" si="9"/>
        <v>C</v>
      </c>
      <c r="AJ40" s="62">
        <f t="shared" si="10"/>
        <v>2</v>
      </c>
      <c r="AK40" s="62" t="str">
        <f t="shared" si="11"/>
        <v>2.0</v>
      </c>
      <c r="AL40" s="54">
        <v>2</v>
      </c>
      <c r="AM40" s="63">
        <v>2</v>
      </c>
      <c r="AN40" s="483">
        <v>8</v>
      </c>
      <c r="AO40" s="417">
        <v>8</v>
      </c>
      <c r="AP40" s="417"/>
      <c r="AQ40" s="484">
        <f t="shared" si="181"/>
        <v>8</v>
      </c>
      <c r="AR40" s="485">
        <f t="shared" si="182"/>
        <v>8</v>
      </c>
      <c r="AS40" s="326" t="str">
        <f t="shared" si="183"/>
        <v>8.0</v>
      </c>
      <c r="AT40" s="61" t="str">
        <f t="shared" si="184"/>
        <v>B+</v>
      </c>
      <c r="AU40" s="62">
        <f t="shared" si="185"/>
        <v>3.5</v>
      </c>
      <c r="AV40" s="62" t="str">
        <f t="shared" si="186"/>
        <v>3.5</v>
      </c>
      <c r="AW40" s="54">
        <v>1</v>
      </c>
      <c r="AX40" s="63">
        <v>1</v>
      </c>
      <c r="AY40" s="341">
        <v>6.3</v>
      </c>
      <c r="AZ40" s="56">
        <v>6</v>
      </c>
      <c r="BA40" s="38"/>
      <c r="BB40" s="59">
        <f t="shared" si="71"/>
        <v>6.1</v>
      </c>
      <c r="BC40" s="60">
        <f t="shared" si="72"/>
        <v>6.1</v>
      </c>
      <c r="BD40" s="326" t="str">
        <f t="shared" si="73"/>
        <v>6.1</v>
      </c>
      <c r="BE40" s="61" t="str">
        <f t="shared" si="17"/>
        <v>C</v>
      </c>
      <c r="BF40" s="62">
        <f t="shared" si="18"/>
        <v>2</v>
      </c>
      <c r="BG40" s="62" t="str">
        <f t="shared" si="19"/>
        <v>2.0</v>
      </c>
      <c r="BH40" s="54">
        <v>2</v>
      </c>
      <c r="BI40" s="63">
        <v>2</v>
      </c>
      <c r="BJ40" s="310">
        <v>5</v>
      </c>
      <c r="BK40" s="291">
        <v>7</v>
      </c>
      <c r="BL40" s="415"/>
      <c r="BM40" s="225">
        <f t="shared" si="74"/>
        <v>6.2</v>
      </c>
      <c r="BN40" s="226">
        <f t="shared" si="20"/>
        <v>6.2</v>
      </c>
      <c r="BO40" s="342" t="str">
        <f t="shared" si="75"/>
        <v>6.2</v>
      </c>
      <c r="BP40" s="227" t="str">
        <f t="shared" si="21"/>
        <v>C</v>
      </c>
      <c r="BQ40" s="226">
        <f t="shared" si="22"/>
        <v>2</v>
      </c>
      <c r="BR40" s="226" t="str">
        <f t="shared" si="23"/>
        <v>2.0</v>
      </c>
      <c r="BS40" s="157">
        <v>2</v>
      </c>
      <c r="BT40" s="43">
        <v>2</v>
      </c>
      <c r="BU40" s="341">
        <v>5</v>
      </c>
      <c r="BV40" s="71">
        <v>8</v>
      </c>
      <c r="BW40" s="71"/>
      <c r="BX40" s="344">
        <f t="shared" si="76"/>
        <v>6.8</v>
      </c>
      <c r="BY40" s="345">
        <f t="shared" si="77"/>
        <v>6.8</v>
      </c>
      <c r="BZ40" s="346" t="str">
        <f t="shared" si="78"/>
        <v>6.8</v>
      </c>
      <c r="CA40" s="347" t="str">
        <f t="shared" si="24"/>
        <v>C+</v>
      </c>
      <c r="CB40" s="345">
        <f t="shared" si="25"/>
        <v>2.5</v>
      </c>
      <c r="CC40" s="345" t="str">
        <f t="shared" si="26"/>
        <v>2.5</v>
      </c>
      <c r="CD40" s="54">
        <v>3</v>
      </c>
      <c r="CE40" s="63">
        <v>3</v>
      </c>
      <c r="CF40" s="216">
        <v>7</v>
      </c>
      <c r="CG40" s="446"/>
      <c r="CH40" s="71">
        <v>6</v>
      </c>
      <c r="CI40" s="59">
        <f t="shared" si="79"/>
        <v>2.8</v>
      </c>
      <c r="CJ40" s="60">
        <f t="shared" si="80"/>
        <v>6.4</v>
      </c>
      <c r="CK40" s="326" t="str">
        <f t="shared" si="81"/>
        <v>6.4</v>
      </c>
      <c r="CL40" s="61" t="str">
        <f t="shared" si="27"/>
        <v>C</v>
      </c>
      <c r="CM40" s="62">
        <f t="shared" si="28"/>
        <v>2</v>
      </c>
      <c r="CN40" s="62" t="str">
        <f t="shared" si="29"/>
        <v>2.0</v>
      </c>
      <c r="CO40" s="54">
        <v>2</v>
      </c>
      <c r="CP40" s="63">
        <v>2</v>
      </c>
      <c r="CQ40" s="228">
        <f t="shared" si="82"/>
        <v>16</v>
      </c>
      <c r="CR40" s="461">
        <f t="shared" si="83"/>
        <v>1.9375</v>
      </c>
      <c r="CS40" s="462" t="str">
        <f t="shared" si="84"/>
        <v>1.94</v>
      </c>
      <c r="CT40" s="91" t="str">
        <f t="shared" si="85"/>
        <v>Lên lớp</v>
      </c>
      <c r="CU40" s="110">
        <f t="shared" si="86"/>
        <v>16</v>
      </c>
      <c r="CV40" s="111">
        <f t="shared" si="87"/>
        <v>1.9375</v>
      </c>
      <c r="CW40" s="91" t="str">
        <f t="shared" si="88"/>
        <v>Lên lớp</v>
      </c>
      <c r="CX40" s="173"/>
      <c r="CY40" s="216">
        <v>6</v>
      </c>
      <c r="CZ40" s="597"/>
      <c r="DA40" s="71">
        <v>5</v>
      </c>
      <c r="DB40" s="59">
        <f t="shared" si="89"/>
        <v>2.4</v>
      </c>
      <c r="DC40" s="60">
        <f t="shared" si="90"/>
        <v>5.4</v>
      </c>
      <c r="DD40" s="326" t="str">
        <f t="shared" si="91"/>
        <v>5.4</v>
      </c>
      <c r="DE40" s="61" t="str">
        <f t="shared" si="30"/>
        <v>D+</v>
      </c>
      <c r="DF40" s="62">
        <f t="shared" si="31"/>
        <v>1.5</v>
      </c>
      <c r="DG40" s="62" t="str">
        <f t="shared" si="32"/>
        <v>1.5</v>
      </c>
      <c r="DH40" s="54">
        <v>2</v>
      </c>
      <c r="DI40" s="63">
        <v>2</v>
      </c>
      <c r="DJ40" s="48">
        <v>6</v>
      </c>
      <c r="DK40" s="70">
        <v>5</v>
      </c>
      <c r="DL40" s="70"/>
      <c r="DM40" s="59">
        <f t="shared" si="92"/>
        <v>5.4</v>
      </c>
      <c r="DN40" s="60">
        <f t="shared" si="33"/>
        <v>5.4</v>
      </c>
      <c r="DO40" s="326" t="str">
        <f t="shared" si="93"/>
        <v>5.4</v>
      </c>
      <c r="DP40" s="61" t="str">
        <f t="shared" si="34"/>
        <v>D+</v>
      </c>
      <c r="DQ40" s="62">
        <f t="shared" si="35"/>
        <v>1.5</v>
      </c>
      <c r="DR40" s="62" t="str">
        <f t="shared" si="36"/>
        <v>1.5</v>
      </c>
      <c r="DS40" s="54">
        <v>2</v>
      </c>
      <c r="DT40" s="63">
        <v>2</v>
      </c>
      <c r="DU40" s="491">
        <v>6.3</v>
      </c>
      <c r="DV40" s="74">
        <v>6</v>
      </c>
      <c r="DW40" s="74"/>
      <c r="DX40" s="59">
        <f t="shared" si="94"/>
        <v>6.1</v>
      </c>
      <c r="DY40" s="60">
        <f t="shared" si="95"/>
        <v>6.1</v>
      </c>
      <c r="DZ40" s="326" t="str">
        <f t="shared" si="96"/>
        <v>6.1</v>
      </c>
      <c r="EA40" s="61" t="str">
        <f t="shared" si="97"/>
        <v>C</v>
      </c>
      <c r="EB40" s="62">
        <f t="shared" si="98"/>
        <v>2</v>
      </c>
      <c r="EC40" s="62" t="str">
        <f t="shared" si="99"/>
        <v>2.0</v>
      </c>
      <c r="ED40" s="54">
        <v>2</v>
      </c>
      <c r="EE40" s="63">
        <v>2</v>
      </c>
      <c r="EF40" s="216">
        <v>6.4</v>
      </c>
      <c r="EG40" s="71">
        <v>5</v>
      </c>
      <c r="EH40" s="71"/>
      <c r="EI40" s="28">
        <f t="shared" si="100"/>
        <v>5.6</v>
      </c>
      <c r="EJ40" s="29">
        <f t="shared" si="101"/>
        <v>5.6</v>
      </c>
      <c r="EK40" s="325" t="str">
        <f t="shared" si="102"/>
        <v>5.6</v>
      </c>
      <c r="EL40" s="30" t="str">
        <f t="shared" si="103"/>
        <v>C</v>
      </c>
      <c r="EM40" s="31">
        <f t="shared" si="104"/>
        <v>2</v>
      </c>
      <c r="EN40" s="31" t="str">
        <f t="shared" si="105"/>
        <v>2.0</v>
      </c>
      <c r="EO40" s="42">
        <v>2</v>
      </c>
      <c r="EP40" s="43">
        <v>2</v>
      </c>
      <c r="EQ40" s="216">
        <v>6</v>
      </c>
      <c r="ER40" s="71">
        <v>3</v>
      </c>
      <c r="ES40" s="71"/>
      <c r="ET40" s="59">
        <f t="shared" si="106"/>
        <v>4.2</v>
      </c>
      <c r="EU40" s="60">
        <f t="shared" si="107"/>
        <v>4.2</v>
      </c>
      <c r="EV40" s="326" t="str">
        <f t="shared" si="108"/>
        <v>4.2</v>
      </c>
      <c r="EW40" s="61" t="str">
        <f t="shared" si="37"/>
        <v>D</v>
      </c>
      <c r="EX40" s="62">
        <f t="shared" si="38"/>
        <v>1</v>
      </c>
      <c r="EY40" s="62" t="str">
        <f t="shared" si="39"/>
        <v>1.0</v>
      </c>
      <c r="EZ40" s="54">
        <v>2</v>
      </c>
      <c r="FA40" s="63">
        <v>2</v>
      </c>
      <c r="FB40" s="216">
        <v>7</v>
      </c>
      <c r="FC40" s="71">
        <v>6</v>
      </c>
      <c r="FD40" s="71"/>
      <c r="FE40" s="59">
        <f t="shared" si="109"/>
        <v>6.4</v>
      </c>
      <c r="FF40" s="60">
        <f t="shared" si="110"/>
        <v>6.4</v>
      </c>
      <c r="FG40" s="326" t="str">
        <f t="shared" si="111"/>
        <v>6.4</v>
      </c>
      <c r="FH40" s="61" t="str">
        <f t="shared" si="40"/>
        <v>C</v>
      </c>
      <c r="FI40" s="62">
        <f t="shared" si="41"/>
        <v>2</v>
      </c>
      <c r="FJ40" s="62" t="str">
        <f t="shared" si="42"/>
        <v>2.0</v>
      </c>
      <c r="FK40" s="54">
        <v>2</v>
      </c>
      <c r="FL40" s="63">
        <v>2</v>
      </c>
      <c r="FM40" s="220">
        <v>5</v>
      </c>
      <c r="FN40" s="69">
        <v>5</v>
      </c>
      <c r="FO40" s="201"/>
      <c r="FP40" s="59">
        <f t="shared" si="112"/>
        <v>5</v>
      </c>
      <c r="FQ40" s="60">
        <f t="shared" si="113"/>
        <v>5</v>
      </c>
      <c r="FR40" s="326" t="str">
        <f t="shared" si="114"/>
        <v>5.0</v>
      </c>
      <c r="FS40" s="61" t="str">
        <f t="shared" si="43"/>
        <v>D+</v>
      </c>
      <c r="FT40" s="62">
        <f t="shared" si="44"/>
        <v>1.5</v>
      </c>
      <c r="FU40" s="62" t="str">
        <f t="shared" si="45"/>
        <v>1.5</v>
      </c>
      <c r="FV40" s="54">
        <v>2</v>
      </c>
      <c r="FW40" s="63">
        <v>2</v>
      </c>
      <c r="FX40" s="216">
        <v>7</v>
      </c>
      <c r="FY40" s="71">
        <v>7</v>
      </c>
      <c r="FZ40" s="71"/>
      <c r="GA40" s="59">
        <f t="shared" si="115"/>
        <v>7</v>
      </c>
      <c r="GB40" s="60">
        <f t="shared" si="116"/>
        <v>7</v>
      </c>
      <c r="GC40" s="326" t="str">
        <f t="shared" si="117"/>
        <v>7.0</v>
      </c>
      <c r="GD40" s="61" t="str">
        <f t="shared" si="46"/>
        <v>B</v>
      </c>
      <c r="GE40" s="62">
        <f t="shared" si="47"/>
        <v>3</v>
      </c>
      <c r="GF40" s="62" t="str">
        <f t="shared" si="48"/>
        <v>3.0</v>
      </c>
      <c r="GG40" s="54">
        <v>3</v>
      </c>
      <c r="GH40" s="63">
        <v>3</v>
      </c>
      <c r="GI40" s="216">
        <v>5.6</v>
      </c>
      <c r="GJ40" s="71">
        <v>4</v>
      </c>
      <c r="GK40" s="71"/>
      <c r="GL40" s="59">
        <f t="shared" si="118"/>
        <v>4.5999999999999996</v>
      </c>
      <c r="GM40" s="60">
        <f t="shared" si="119"/>
        <v>4.5999999999999996</v>
      </c>
      <c r="GN40" s="326" t="str">
        <f t="shared" si="120"/>
        <v>4.6</v>
      </c>
      <c r="GO40" s="61" t="str">
        <f t="shared" si="121"/>
        <v>D</v>
      </c>
      <c r="GP40" s="62">
        <f t="shared" si="122"/>
        <v>1</v>
      </c>
      <c r="GQ40" s="62" t="str">
        <f t="shared" si="123"/>
        <v>1.0</v>
      </c>
      <c r="GR40" s="54">
        <v>2</v>
      </c>
      <c r="GS40" s="63">
        <v>2</v>
      </c>
      <c r="GT40" s="694">
        <f t="shared" si="124"/>
        <v>19</v>
      </c>
      <c r="GU40" s="695">
        <f t="shared" si="125"/>
        <v>1.7894736842105263</v>
      </c>
      <c r="GV40" s="696" t="str">
        <f t="shared" si="126"/>
        <v>1.79</v>
      </c>
      <c r="GW40" s="697" t="str">
        <f t="shared" si="127"/>
        <v>Lên lớp</v>
      </c>
      <c r="GX40" s="698">
        <f t="shared" si="128"/>
        <v>35</v>
      </c>
      <c r="GY40" s="695">
        <f t="shared" si="129"/>
        <v>1.8571428571428572</v>
      </c>
      <c r="GZ40" s="696" t="str">
        <f t="shared" si="130"/>
        <v>1.86</v>
      </c>
      <c r="HA40" s="699">
        <f t="shared" si="131"/>
        <v>35</v>
      </c>
      <c r="HB40" s="700">
        <f t="shared" si="132"/>
        <v>5.7828571428571429</v>
      </c>
      <c r="HC40" s="701">
        <f t="shared" si="133"/>
        <v>1.8571428571428572</v>
      </c>
      <c r="HD40" s="738" t="str">
        <f t="shared" si="134"/>
        <v>Lên lớp</v>
      </c>
      <c r="HE40" s="811"/>
      <c r="HF40" s="851">
        <v>5</v>
      </c>
      <c r="HG40" s="852"/>
      <c r="HH40" s="949"/>
      <c r="HI40" s="827">
        <f t="shared" si="135"/>
        <v>2</v>
      </c>
      <c r="HJ40" s="839">
        <f t="shared" si="136"/>
        <v>2</v>
      </c>
      <c r="HK40" s="840" t="str">
        <f t="shared" si="137"/>
        <v>2.0</v>
      </c>
      <c r="HL40" s="841" t="str">
        <f t="shared" si="138"/>
        <v>F</v>
      </c>
      <c r="HM40" s="842">
        <f t="shared" si="139"/>
        <v>0</v>
      </c>
      <c r="HN40" s="842" t="str">
        <f t="shared" si="140"/>
        <v>0.0</v>
      </c>
      <c r="HO40" s="846">
        <v>2</v>
      </c>
      <c r="HP40" s="844"/>
      <c r="HQ40" s="847"/>
      <c r="HR40" s="838"/>
      <c r="HS40" s="737"/>
      <c r="HT40" s="827">
        <f t="shared" si="141"/>
        <v>0</v>
      </c>
      <c r="HU40" s="839">
        <f t="shared" si="142"/>
        <v>0</v>
      </c>
      <c r="HV40" s="840" t="str">
        <f t="shared" si="143"/>
        <v>0.0</v>
      </c>
      <c r="HW40" s="841" t="str">
        <f t="shared" si="144"/>
        <v>F</v>
      </c>
      <c r="HX40" s="842">
        <f t="shared" si="145"/>
        <v>0</v>
      </c>
      <c r="HY40" s="842" t="str">
        <f t="shared" si="146"/>
        <v>0.0</v>
      </c>
      <c r="HZ40" s="846">
        <v>3</v>
      </c>
      <c r="IA40" s="844"/>
      <c r="IB40" s="820">
        <v>5</v>
      </c>
      <c r="IC40" s="823">
        <v>6</v>
      </c>
      <c r="ID40" s="737"/>
      <c r="IE40" s="725">
        <f t="shared" si="147"/>
        <v>5.6</v>
      </c>
      <c r="IF40" s="726">
        <f t="shared" si="148"/>
        <v>5.6</v>
      </c>
      <c r="IG40" s="824" t="str">
        <f t="shared" si="149"/>
        <v>5.6</v>
      </c>
      <c r="IH40" s="728" t="str">
        <f t="shared" si="150"/>
        <v>C</v>
      </c>
      <c r="II40" s="729">
        <f t="shared" si="151"/>
        <v>2</v>
      </c>
      <c r="IJ40" s="729" t="str">
        <f t="shared" si="152"/>
        <v>2.0</v>
      </c>
      <c r="IK40" s="730">
        <v>2</v>
      </c>
      <c r="IL40" s="739">
        <v>2</v>
      </c>
      <c r="IM40" s="820">
        <v>5.6</v>
      </c>
      <c r="IN40" s="823">
        <v>5</v>
      </c>
      <c r="IO40" s="737"/>
      <c r="IP40" s="725">
        <f t="shared" si="153"/>
        <v>5.2</v>
      </c>
      <c r="IQ40" s="726">
        <f t="shared" si="154"/>
        <v>5.2</v>
      </c>
      <c r="IR40" s="824" t="str">
        <f t="shared" si="155"/>
        <v>5.2</v>
      </c>
      <c r="IS40" s="728" t="str">
        <f t="shared" si="156"/>
        <v>D+</v>
      </c>
      <c r="IT40" s="729">
        <f t="shared" si="157"/>
        <v>1.5</v>
      </c>
      <c r="IU40" s="729" t="str">
        <f t="shared" si="158"/>
        <v>1.5</v>
      </c>
      <c r="IV40" s="730">
        <v>3</v>
      </c>
      <c r="IW40" s="739">
        <v>3</v>
      </c>
      <c r="IX40" s="1067">
        <v>6</v>
      </c>
      <c r="IY40" s="1068">
        <v>6</v>
      </c>
      <c r="IZ40" s="737"/>
      <c r="JA40" s="827">
        <f t="shared" si="159"/>
        <v>6</v>
      </c>
      <c r="JB40" s="839">
        <f t="shared" si="160"/>
        <v>6</v>
      </c>
      <c r="JC40" s="840" t="str">
        <f t="shared" si="161"/>
        <v>6.0</v>
      </c>
      <c r="JD40" s="841" t="str">
        <f t="shared" si="162"/>
        <v>C</v>
      </c>
      <c r="JE40" s="842">
        <f t="shared" si="163"/>
        <v>2</v>
      </c>
      <c r="JF40" s="842" t="str">
        <f t="shared" si="164"/>
        <v>2.0</v>
      </c>
      <c r="JG40" s="846">
        <v>5</v>
      </c>
      <c r="JH40" s="844">
        <v>5</v>
      </c>
      <c r="JI40" s="742">
        <f t="shared" si="165"/>
        <v>15</v>
      </c>
      <c r="JJ40" s="734">
        <f t="shared" si="166"/>
        <v>1.2333333333333334</v>
      </c>
      <c r="JK40" s="735" t="str">
        <f t="shared" si="167"/>
        <v>1.23</v>
      </c>
    </row>
    <row r="41" spans="1:271" ht="17.25" x14ac:dyDescent="0.25">
      <c r="DF41" s="596"/>
    </row>
    <row r="42" spans="1:271" x14ac:dyDescent="0.25">
      <c r="F42" s="297"/>
    </row>
  </sheetData>
  <autoFilter ref="A1:JL40"/>
  <conditionalFormatting sqref="J21:L22 N21:P22 J19:L19 N19:P19 J1:Q1 J2:L17 N2:P17 O18:P40 K18:L39">
    <cfRule type="cellIs" dxfId="163" priority="98" stopIfTrue="1" operator="lessThan">
      <formula>4.95</formula>
    </cfRule>
  </conditionalFormatting>
  <conditionalFormatting sqref="J1:Q1 AG1:AK1 V1:Z1 BY1:CA1 CJ1:CN1 AT1:AV1 BE1:BG1 CC1 AR1:AR40 AG2:AG40 BC1:BC40 V2:V40 BY2:BY40 CJ2:CJ40 BN2:BN40 DC2:DC40 EU2:EU40 DN2:DN40 DY2:DY40 EJ2:EJ40 FF2:FF40 FQ2:FQ40 GB2:GB40 GM2:GM40 HJ2:HJ40 HU2:HU40 IF2:IF40 IQ2:IQ40">
    <cfRule type="cellIs" dxfId="162" priority="97" operator="lessThan">
      <formula>3.95</formula>
    </cfRule>
  </conditionalFormatting>
  <conditionalFormatting sqref="M1 Q1 O2:P40 K2:L39">
    <cfRule type="cellIs" dxfId="161" priority="94" stopIfTrue="1" operator="lessThan">
      <formula>4.95</formula>
    </cfRule>
    <cfRule type="cellIs" dxfId="160" priority="95" stopIfTrue="1" operator="lessThan">
      <formula>4.95</formula>
    </cfRule>
    <cfRule type="cellIs" dxfId="159" priority="96" stopIfTrue="1" operator="lessThan">
      <formula>4.95</formula>
    </cfRule>
  </conditionalFormatting>
  <conditionalFormatting sqref="O1:O40 K1:K39">
    <cfRule type="containsText" dxfId="158" priority="92" stopIfTrue="1" operator="containsText" text="f">
      <formula>NOT(ISERROR(SEARCH("f",K1)))</formula>
    </cfRule>
    <cfRule type="containsText" dxfId="157" priority="93" stopIfTrue="1" operator="containsText" text="f">
      <formula>NOT(ISERROR(SEARCH("f",K1)))</formula>
    </cfRule>
  </conditionalFormatting>
  <conditionalFormatting sqref="L1:N1 P1:Q1 J1 P2:P40 L2:L39">
    <cfRule type="cellIs" dxfId="156" priority="91" stopIfTrue="1" operator="greaterThan">
      <formula>0</formula>
    </cfRule>
  </conditionalFormatting>
  <conditionalFormatting sqref="AG40">
    <cfRule type="cellIs" dxfId="155" priority="42" operator="lessThan">
      <formula>3.95</formula>
    </cfRule>
  </conditionalFormatting>
  <conditionalFormatting sqref="BC40">
    <cfRule type="cellIs" dxfId="154" priority="41" operator="lessThan">
      <formula>3.95</formula>
    </cfRule>
  </conditionalFormatting>
  <conditionalFormatting sqref="V40">
    <cfRule type="cellIs" dxfId="153" priority="40" operator="lessThan">
      <formula>3.95</formula>
    </cfRule>
  </conditionalFormatting>
  <conditionalFormatting sqref="BN1:BT1">
    <cfRule type="cellIs" dxfId="152" priority="37" operator="lessThan">
      <formula>3.95</formula>
    </cfRule>
  </conditionalFormatting>
  <conditionalFormatting sqref="BN1:BR1">
    <cfRule type="cellIs" dxfId="151" priority="36" operator="lessThan">
      <formula>3.95</formula>
    </cfRule>
  </conditionalFormatting>
  <conditionalFormatting sqref="FF1:FJ1 EU1:EY1 DC1:DG1 DN1:DT1">
    <cfRule type="cellIs" dxfId="150" priority="35" operator="lessThan">
      <formula>3.95</formula>
    </cfRule>
  </conditionalFormatting>
  <conditionalFormatting sqref="DY1">
    <cfRule type="cellIs" dxfId="149" priority="33" operator="lessThan">
      <formula>3.95</formula>
    </cfRule>
  </conditionalFormatting>
  <conditionalFormatting sqref="DZ1">
    <cfRule type="cellIs" dxfId="148" priority="32" operator="lessThan">
      <formula>3.95</formula>
    </cfRule>
  </conditionalFormatting>
  <conditionalFormatting sqref="EA1:EC1">
    <cfRule type="cellIs" dxfId="147" priority="31" operator="lessThan">
      <formula>3.95</formula>
    </cfRule>
  </conditionalFormatting>
  <conditionalFormatting sqref="EJ1:EP1">
    <cfRule type="cellIs" dxfId="146" priority="30" operator="lessThan">
      <formula>3.95</formula>
    </cfRule>
  </conditionalFormatting>
  <conditionalFormatting sqref="FQ1:FU1">
    <cfRule type="cellIs" dxfId="145" priority="29" operator="lessThan">
      <formula>3.95</formula>
    </cfRule>
  </conditionalFormatting>
  <conditionalFormatting sqref="DN40">
    <cfRule type="cellIs" dxfId="144" priority="27" operator="lessThan">
      <formula>3.95</formula>
    </cfRule>
  </conditionalFormatting>
  <conditionalFormatting sqref="GB1:GF1">
    <cfRule type="cellIs" dxfId="143" priority="25" operator="lessThan">
      <formula>3.95</formula>
    </cfRule>
  </conditionalFormatting>
  <conditionalFormatting sqref="GM1">
    <cfRule type="cellIs" dxfId="142" priority="23" operator="lessThan">
      <formula>3.95</formula>
    </cfRule>
  </conditionalFormatting>
  <conditionalFormatting sqref="GO1:GQ1">
    <cfRule type="cellIs" dxfId="141" priority="22" operator="lessThan">
      <formula>3.95</formula>
    </cfRule>
  </conditionalFormatting>
  <conditionalFormatting sqref="GN1">
    <cfRule type="cellIs" dxfId="140" priority="21" operator="lessThan">
      <formula>3.95</formula>
    </cfRule>
  </conditionalFormatting>
  <conditionalFormatting sqref="JC1">
    <cfRule type="cellIs" dxfId="139" priority="10" operator="lessThan">
      <formula>3.95</formula>
    </cfRule>
  </conditionalFormatting>
  <conditionalFormatting sqref="HJ1:HN1">
    <cfRule type="cellIs" dxfId="138" priority="20" operator="lessThan">
      <formula>3.95</formula>
    </cfRule>
  </conditionalFormatting>
  <conditionalFormatting sqref="HU1:HY1">
    <cfRule type="cellIs" dxfId="137" priority="19" operator="lessThan">
      <formula>3.95</formula>
    </cfRule>
  </conditionalFormatting>
  <conditionalFormatting sqref="IF1:IJ1">
    <cfRule type="cellIs" dxfId="136" priority="18" operator="lessThan">
      <formula>3.95</formula>
    </cfRule>
  </conditionalFormatting>
  <conditionalFormatting sqref="IQ1">
    <cfRule type="cellIs" dxfId="135" priority="16" operator="lessThan">
      <formula>3.95</formula>
    </cfRule>
  </conditionalFormatting>
  <conditionalFormatting sqref="IR1">
    <cfRule type="cellIs" dxfId="134" priority="15" operator="lessThan">
      <formula>3.95</formula>
    </cfRule>
  </conditionalFormatting>
  <conditionalFormatting sqref="IS1:IU1">
    <cfRule type="cellIs" dxfId="133" priority="14" operator="lessThan">
      <formula>3.95</formula>
    </cfRule>
  </conditionalFormatting>
  <conditionalFormatting sqref="JB2:JB40">
    <cfRule type="cellIs" dxfId="132" priority="13" operator="lessThan">
      <formula>3.95</formula>
    </cfRule>
  </conditionalFormatting>
  <conditionalFormatting sqref="JB1">
    <cfRule type="cellIs" dxfId="131" priority="12" operator="lessThan">
      <formula>3.95</formula>
    </cfRule>
  </conditionalFormatting>
  <conditionalFormatting sqref="JD1:JF1">
    <cfRule type="cellIs" dxfId="130" priority="11" operator="lessThan">
      <formula>3.95</formula>
    </cfRule>
  </conditionalFormatting>
  <conditionalFormatting sqref="CB1">
    <cfRule type="cellIs" dxfId="129" priority="9" operator="lessThan">
      <formula>3.95</formula>
    </cfRule>
  </conditionalFormatting>
  <conditionalFormatting sqref="CB1">
    <cfRule type="cellIs" dxfId="128" priority="8" operator="lessThan">
      <formula>3.95</formula>
    </cfRule>
  </conditionalFormatting>
  <conditionalFormatting sqref="K40:L40">
    <cfRule type="cellIs" dxfId="127" priority="7" stopIfTrue="1" operator="lessThan">
      <formula>4.95</formula>
    </cfRule>
  </conditionalFormatting>
  <conditionalFormatting sqref="K40:L40">
    <cfRule type="cellIs" dxfId="126" priority="4" stopIfTrue="1" operator="lessThan">
      <formula>4.95</formula>
    </cfRule>
    <cfRule type="cellIs" dxfId="125" priority="5" stopIfTrue="1" operator="lessThan">
      <formula>4.95</formula>
    </cfRule>
    <cfRule type="cellIs" dxfId="124" priority="6" stopIfTrue="1" operator="lessThan">
      <formula>4.95</formula>
    </cfRule>
  </conditionalFormatting>
  <conditionalFormatting sqref="K40">
    <cfRule type="containsText" dxfId="123" priority="2" stopIfTrue="1" operator="containsText" text="f">
      <formula>NOT(ISERROR(SEARCH("f",K40)))</formula>
    </cfRule>
    <cfRule type="containsText" dxfId="122" priority="3" stopIfTrue="1" operator="containsText" text="f">
      <formula>NOT(ISERROR(SEARCH("f",K40)))</formula>
    </cfRule>
  </conditionalFormatting>
  <conditionalFormatting sqref="L40">
    <cfRule type="cellIs" dxfId="121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L27"/>
  <sheetViews>
    <sheetView zoomScale="90" zoomScaleNormal="90" workbookViewId="0">
      <pane xSplit="5" ySplit="1" topLeftCell="JA21" activePane="bottomRight" state="frozen"/>
      <selection pane="topRight" activeCell="F1" sqref="F1"/>
      <selection pane="bottomLeft" activeCell="A2" sqref="A2"/>
      <selection pane="bottomRight" activeCell="E2" sqref="E2:E27"/>
    </sheetView>
  </sheetViews>
  <sheetFormatPr defaultColWidth="9.125" defaultRowHeight="16.5" x14ac:dyDescent="0.25"/>
  <cols>
    <col min="1" max="1" width="5.25" style="12" customWidth="1"/>
    <col min="2" max="2" width="10.875" style="12" customWidth="1"/>
    <col min="3" max="3" width="17.125" style="4" customWidth="1"/>
    <col min="4" max="4" width="24.625" style="4" customWidth="1"/>
    <col min="5" max="5" width="9.125" style="17"/>
    <col min="6" max="6" width="15.375" style="17" customWidth="1"/>
    <col min="7" max="7" width="15.125" style="13" customWidth="1"/>
    <col min="8" max="8" width="9.125" style="4"/>
    <col min="9" max="9" width="14.875" style="4" customWidth="1"/>
    <col min="10" max="16" width="4.75" style="4" customWidth="1"/>
    <col min="17" max="39" width="4.625" style="4" customWidth="1"/>
    <col min="40" max="50" width="4.25" style="4" customWidth="1"/>
    <col min="51" max="61" width="4.25" style="18" customWidth="1"/>
    <col min="62" max="72" width="4.625" style="4" customWidth="1"/>
    <col min="73" max="83" width="4.625" style="18" customWidth="1"/>
    <col min="84" max="89" width="4.625" style="4" customWidth="1"/>
    <col min="90" max="94" width="4.625" style="18" customWidth="1"/>
    <col min="95" max="95" width="5.125" style="4" customWidth="1"/>
    <col min="96" max="96" width="5.75" style="4" customWidth="1"/>
    <col min="97" max="97" width="6" style="4" customWidth="1"/>
    <col min="98" max="98" width="12" style="4" customWidth="1"/>
    <col min="99" max="99" width="6" style="4" customWidth="1"/>
    <col min="100" max="100" width="6.375" style="4" customWidth="1"/>
    <col min="101" max="101" width="13.25" style="4" customWidth="1"/>
    <col min="102" max="102" width="9.125" style="4"/>
    <col min="103" max="179" width="5" style="4" customWidth="1"/>
    <col min="180" max="190" width="5.25" style="4" customWidth="1"/>
    <col min="191" max="191" width="6.25" style="4" customWidth="1"/>
    <col min="192" max="192" width="6.875" style="4" customWidth="1"/>
    <col min="193" max="193" width="7.25" style="4" customWidth="1"/>
    <col min="194" max="194" width="9.125" style="4"/>
    <col min="195" max="195" width="6.875" style="4" customWidth="1"/>
    <col min="196" max="196" width="9" style="4" customWidth="1"/>
    <col min="197" max="197" width="7.125" style="4" customWidth="1"/>
    <col min="198" max="198" width="7.625" style="4" customWidth="1"/>
    <col min="199" max="200" width="9.125" style="4"/>
    <col min="201" max="201" width="8.875" style="4" customWidth="1"/>
    <col min="202" max="202" width="7.25" style="4" customWidth="1"/>
    <col min="203" max="268" width="4" style="4" customWidth="1"/>
    <col min="269" max="269" width="6.25" style="4" customWidth="1"/>
    <col min="270" max="271" width="7.875" style="4" customWidth="1"/>
    <col min="272" max="16384" width="9.125" style="4"/>
  </cols>
  <sheetData>
    <row r="1" spans="1:272" ht="222.75" customHeight="1" x14ac:dyDescent="0.25">
      <c r="A1" s="338" t="s">
        <v>0</v>
      </c>
      <c r="B1" s="569" t="s">
        <v>1</v>
      </c>
      <c r="C1" s="569" t="s">
        <v>2</v>
      </c>
      <c r="D1" s="569" t="s">
        <v>3</v>
      </c>
      <c r="E1" s="570" t="s">
        <v>4</v>
      </c>
      <c r="F1" s="570" t="s">
        <v>70</v>
      </c>
      <c r="G1" s="571" t="s">
        <v>5</v>
      </c>
      <c r="H1" s="338" t="s">
        <v>6</v>
      </c>
      <c r="I1" s="572" t="s">
        <v>1818</v>
      </c>
      <c r="J1" s="135" t="s">
        <v>1583</v>
      </c>
      <c r="K1" s="136" t="s">
        <v>8</v>
      </c>
      <c r="L1" s="137" t="s">
        <v>9</v>
      </c>
      <c r="M1" s="138" t="s">
        <v>1368</v>
      </c>
      <c r="N1" s="135" t="s">
        <v>106</v>
      </c>
      <c r="O1" s="136" t="s">
        <v>10</v>
      </c>
      <c r="P1" s="137" t="s">
        <v>11</v>
      </c>
      <c r="Q1" s="139" t="s">
        <v>1490</v>
      </c>
      <c r="R1" s="19" t="s">
        <v>71</v>
      </c>
      <c r="S1" s="20" t="s">
        <v>110</v>
      </c>
      <c r="T1" s="20" t="s">
        <v>111</v>
      </c>
      <c r="U1" s="21" t="s">
        <v>112</v>
      </c>
      <c r="V1" s="22" t="s">
        <v>1584</v>
      </c>
      <c r="W1" s="231" t="s">
        <v>1585</v>
      </c>
      <c r="X1" s="23" t="s">
        <v>114</v>
      </c>
      <c r="Y1" s="57" t="s">
        <v>115</v>
      </c>
      <c r="Z1" s="24" t="s">
        <v>1663</v>
      </c>
      <c r="AA1" s="25" t="s">
        <v>113</v>
      </c>
      <c r="AB1" s="26" t="s">
        <v>113</v>
      </c>
      <c r="AC1" s="39" t="s">
        <v>71</v>
      </c>
      <c r="AD1" s="20" t="s">
        <v>72</v>
      </c>
      <c r="AE1" s="20" t="s">
        <v>73</v>
      </c>
      <c r="AF1" s="21" t="s">
        <v>74</v>
      </c>
      <c r="AG1" s="22" t="s">
        <v>1590</v>
      </c>
      <c r="AH1" s="231" t="s">
        <v>1591</v>
      </c>
      <c r="AI1" s="23" t="s">
        <v>76</v>
      </c>
      <c r="AJ1" s="57" t="s">
        <v>77</v>
      </c>
      <c r="AK1" s="24" t="s">
        <v>1712</v>
      </c>
      <c r="AL1" s="25" t="s">
        <v>75</v>
      </c>
      <c r="AM1" s="26" t="s">
        <v>75</v>
      </c>
      <c r="AN1" s="39" t="s">
        <v>71</v>
      </c>
      <c r="AO1" s="20" t="s">
        <v>99</v>
      </c>
      <c r="AP1" s="20" t="s">
        <v>100</v>
      </c>
      <c r="AQ1" s="21" t="s">
        <v>101</v>
      </c>
      <c r="AR1" s="22" t="s">
        <v>1587</v>
      </c>
      <c r="AS1" s="231" t="s">
        <v>1588</v>
      </c>
      <c r="AT1" s="23" t="s">
        <v>103</v>
      </c>
      <c r="AU1" s="57" t="s">
        <v>104</v>
      </c>
      <c r="AV1" s="44" t="s">
        <v>1713</v>
      </c>
      <c r="AW1" s="25" t="s">
        <v>102</v>
      </c>
      <c r="AX1" s="26" t="s">
        <v>102</v>
      </c>
      <c r="AY1" s="102" t="s">
        <v>71</v>
      </c>
      <c r="AZ1" s="95" t="s">
        <v>188</v>
      </c>
      <c r="BA1" s="95" t="s">
        <v>189</v>
      </c>
      <c r="BB1" s="96" t="s">
        <v>190</v>
      </c>
      <c r="BC1" s="92" t="s">
        <v>1664</v>
      </c>
      <c r="BD1" s="497" t="s">
        <v>1665</v>
      </c>
      <c r="BE1" s="97" t="s">
        <v>191</v>
      </c>
      <c r="BF1" s="98" t="s">
        <v>192</v>
      </c>
      <c r="BG1" s="58" t="s">
        <v>1666</v>
      </c>
      <c r="BH1" s="100" t="s">
        <v>193</v>
      </c>
      <c r="BI1" s="101" t="s">
        <v>193</v>
      </c>
      <c r="BJ1" s="19" t="s">
        <v>71</v>
      </c>
      <c r="BK1" s="20" t="s">
        <v>181</v>
      </c>
      <c r="BL1" s="20" t="s">
        <v>182</v>
      </c>
      <c r="BM1" s="21" t="s">
        <v>183</v>
      </c>
      <c r="BN1" s="22" t="s">
        <v>1714</v>
      </c>
      <c r="BO1" s="231" t="s">
        <v>1715</v>
      </c>
      <c r="BP1" s="23" t="s">
        <v>184</v>
      </c>
      <c r="BQ1" s="57" t="s">
        <v>185</v>
      </c>
      <c r="BR1" s="44" t="s">
        <v>1716</v>
      </c>
      <c r="BS1" s="25" t="s">
        <v>187</v>
      </c>
      <c r="BT1" s="51" t="s">
        <v>187</v>
      </c>
      <c r="BU1" s="204" t="s">
        <v>71</v>
      </c>
      <c r="BV1" s="205" t="s">
        <v>701</v>
      </c>
      <c r="BW1" s="205" t="s">
        <v>702</v>
      </c>
      <c r="BX1" s="206" t="s">
        <v>703</v>
      </c>
      <c r="BY1" s="22" t="s">
        <v>1669</v>
      </c>
      <c r="BZ1" s="329" t="s">
        <v>1670</v>
      </c>
      <c r="CA1" s="23" t="s">
        <v>704</v>
      </c>
      <c r="CB1" s="57" t="s">
        <v>705</v>
      </c>
      <c r="CC1" s="24" t="s">
        <v>1671</v>
      </c>
      <c r="CD1" s="207" t="s">
        <v>706</v>
      </c>
      <c r="CE1" s="207" t="s">
        <v>706</v>
      </c>
      <c r="CF1" s="19" t="s">
        <v>71</v>
      </c>
      <c r="CG1" s="20" t="s">
        <v>688</v>
      </c>
      <c r="CH1" s="20" t="s">
        <v>689</v>
      </c>
      <c r="CI1" s="21" t="s">
        <v>690</v>
      </c>
      <c r="CJ1" s="22" t="s">
        <v>1667</v>
      </c>
      <c r="CK1" s="329" t="s">
        <v>1603</v>
      </c>
      <c r="CL1" s="23" t="s">
        <v>691</v>
      </c>
      <c r="CM1" s="57" t="s">
        <v>692</v>
      </c>
      <c r="CN1" s="24" t="s">
        <v>1668</v>
      </c>
      <c r="CO1" s="25" t="s">
        <v>694</v>
      </c>
      <c r="CP1" s="26" t="s">
        <v>694</v>
      </c>
      <c r="CQ1" s="155" t="s">
        <v>128</v>
      </c>
      <c r="CR1" s="80" t="s">
        <v>1605</v>
      </c>
      <c r="CS1" s="81" t="s">
        <v>1606</v>
      </c>
      <c r="CT1" s="107" t="s">
        <v>143</v>
      </c>
      <c r="CU1" s="140" t="s">
        <v>131</v>
      </c>
      <c r="CV1" s="141" t="s">
        <v>132</v>
      </c>
      <c r="CW1" s="107" t="s">
        <v>133</v>
      </c>
      <c r="CX1" s="156" t="s">
        <v>144</v>
      </c>
      <c r="CY1" s="102" t="s">
        <v>71</v>
      </c>
      <c r="CZ1" s="95" t="s">
        <v>960</v>
      </c>
      <c r="DA1" s="95" t="s">
        <v>961</v>
      </c>
      <c r="DB1" s="96" t="s">
        <v>962</v>
      </c>
      <c r="DC1" s="92" t="s">
        <v>1672</v>
      </c>
      <c r="DD1" s="235" t="s">
        <v>1673</v>
      </c>
      <c r="DE1" s="97" t="s">
        <v>963</v>
      </c>
      <c r="DF1" s="98" t="s">
        <v>964</v>
      </c>
      <c r="DG1" s="58" t="s">
        <v>1717</v>
      </c>
      <c r="DH1" s="100" t="s">
        <v>965</v>
      </c>
      <c r="DI1" s="517" t="s">
        <v>965</v>
      </c>
      <c r="DJ1" s="102" t="s">
        <v>71</v>
      </c>
      <c r="DK1" s="95" t="s">
        <v>966</v>
      </c>
      <c r="DL1" s="95" t="s">
        <v>967</v>
      </c>
      <c r="DM1" s="96" t="s">
        <v>968</v>
      </c>
      <c r="DN1" s="92" t="s">
        <v>1675</v>
      </c>
      <c r="DO1" s="508" t="s">
        <v>1676</v>
      </c>
      <c r="DP1" s="97" t="s">
        <v>969</v>
      </c>
      <c r="DQ1" s="98" t="s">
        <v>970</v>
      </c>
      <c r="DR1" s="58" t="s">
        <v>1718</v>
      </c>
      <c r="DS1" s="58" t="s">
        <v>971</v>
      </c>
      <c r="DT1" s="518" t="s">
        <v>971</v>
      </c>
      <c r="DU1" s="39" t="s">
        <v>71</v>
      </c>
      <c r="DV1" s="20" t="s">
        <v>984</v>
      </c>
      <c r="DW1" s="20" t="s">
        <v>985</v>
      </c>
      <c r="DX1" s="21" t="s">
        <v>986</v>
      </c>
      <c r="DY1" s="22" t="s">
        <v>1678</v>
      </c>
      <c r="DZ1" s="329" t="s">
        <v>1679</v>
      </c>
      <c r="EA1" s="23" t="s">
        <v>987</v>
      </c>
      <c r="EB1" s="57" t="s">
        <v>988</v>
      </c>
      <c r="EC1" s="24" t="s">
        <v>1719</v>
      </c>
      <c r="ED1" s="25" t="s">
        <v>989</v>
      </c>
      <c r="EE1" s="519" t="s">
        <v>989</v>
      </c>
      <c r="EF1" s="39" t="s">
        <v>71</v>
      </c>
      <c r="EG1" s="20" t="s">
        <v>990</v>
      </c>
      <c r="EH1" s="20" t="s">
        <v>991</v>
      </c>
      <c r="EI1" s="21" t="s">
        <v>992</v>
      </c>
      <c r="EJ1" s="22" t="s">
        <v>1681</v>
      </c>
      <c r="EK1" s="329" t="s">
        <v>1682</v>
      </c>
      <c r="EL1" s="23" t="s">
        <v>993</v>
      </c>
      <c r="EM1" s="816" t="s">
        <v>994</v>
      </c>
      <c r="EN1" s="23" t="s">
        <v>1720</v>
      </c>
      <c r="EO1" s="515" t="s">
        <v>995</v>
      </c>
      <c r="EP1" s="520" t="s">
        <v>995</v>
      </c>
      <c r="EQ1" s="39" t="s">
        <v>71</v>
      </c>
      <c r="ER1" s="20" t="s">
        <v>972</v>
      </c>
      <c r="ES1" s="20" t="s">
        <v>973</v>
      </c>
      <c r="ET1" s="21" t="s">
        <v>974</v>
      </c>
      <c r="EU1" s="22" t="s">
        <v>1721</v>
      </c>
      <c r="EV1" s="329" t="s">
        <v>1722</v>
      </c>
      <c r="EW1" s="23" t="s">
        <v>975</v>
      </c>
      <c r="EX1" s="57" t="s">
        <v>976</v>
      </c>
      <c r="EY1" s="24" t="s">
        <v>1723</v>
      </c>
      <c r="EZ1" s="25" t="s">
        <v>977</v>
      </c>
      <c r="FA1" s="519" t="s">
        <v>977</v>
      </c>
      <c r="FB1" s="39" t="s">
        <v>71</v>
      </c>
      <c r="FC1" s="20" t="s">
        <v>978</v>
      </c>
      <c r="FD1" s="20" t="s">
        <v>979</v>
      </c>
      <c r="FE1" s="21" t="s">
        <v>980</v>
      </c>
      <c r="FF1" s="22" t="s">
        <v>1685</v>
      </c>
      <c r="FG1" s="329" t="s">
        <v>1686</v>
      </c>
      <c r="FH1" s="23" t="s">
        <v>982</v>
      </c>
      <c r="FI1" s="57" t="s">
        <v>983</v>
      </c>
      <c r="FJ1" s="24" t="s">
        <v>1724</v>
      </c>
      <c r="FK1" s="25" t="s">
        <v>981</v>
      </c>
      <c r="FL1" s="519" t="s">
        <v>981</v>
      </c>
      <c r="FM1" s="102" t="s">
        <v>71</v>
      </c>
      <c r="FN1" s="95" t="s">
        <v>996</v>
      </c>
      <c r="FO1" s="95" t="s">
        <v>997</v>
      </c>
      <c r="FP1" s="96" t="s">
        <v>998</v>
      </c>
      <c r="FQ1" s="92" t="s">
        <v>1688</v>
      </c>
      <c r="FR1" s="235" t="s">
        <v>1689</v>
      </c>
      <c r="FS1" s="97" t="s">
        <v>999</v>
      </c>
      <c r="FT1" s="98" t="s">
        <v>1000</v>
      </c>
      <c r="FU1" s="58" t="s">
        <v>1690</v>
      </c>
      <c r="FV1" s="100" t="s">
        <v>1001</v>
      </c>
      <c r="FW1" s="517" t="s">
        <v>1001</v>
      </c>
      <c r="FX1" s="39" t="s">
        <v>71</v>
      </c>
      <c r="FY1" s="20" t="s">
        <v>1072</v>
      </c>
      <c r="FZ1" s="20" t="s">
        <v>1073</v>
      </c>
      <c r="GA1" s="21" t="s">
        <v>1074</v>
      </c>
      <c r="GB1" s="22" t="s">
        <v>1694</v>
      </c>
      <c r="GC1" s="329" t="s">
        <v>1695</v>
      </c>
      <c r="GD1" s="23" t="s">
        <v>1075</v>
      </c>
      <c r="GE1" s="57" t="s">
        <v>1076</v>
      </c>
      <c r="GF1" s="24" t="s">
        <v>1696</v>
      </c>
      <c r="GG1" s="25" t="s">
        <v>1077</v>
      </c>
      <c r="GH1" s="26" t="s">
        <v>1077</v>
      </c>
      <c r="GI1" s="678" t="s">
        <v>1078</v>
      </c>
      <c r="GJ1" s="679" t="s">
        <v>1079</v>
      </c>
      <c r="GK1" s="680" t="s">
        <v>1080</v>
      </c>
      <c r="GL1" s="681" t="s">
        <v>1081</v>
      </c>
      <c r="GM1" s="678" t="s">
        <v>1082</v>
      </c>
      <c r="GN1" s="679" t="s">
        <v>1083</v>
      </c>
      <c r="GO1" s="682" t="s">
        <v>1084</v>
      </c>
      <c r="GP1" s="681" t="s">
        <v>1085</v>
      </c>
      <c r="GQ1" s="683" t="s">
        <v>1086</v>
      </c>
      <c r="GR1" s="681" t="s">
        <v>1087</v>
      </c>
      <c r="GS1" s="684" t="s">
        <v>1088</v>
      </c>
      <c r="GT1" s="704" t="s">
        <v>1089</v>
      </c>
      <c r="GU1" s="19" t="s">
        <v>71</v>
      </c>
      <c r="GV1" s="20" t="s">
        <v>1229</v>
      </c>
      <c r="GW1" s="20" t="s">
        <v>1230</v>
      </c>
      <c r="GX1" s="21" t="s">
        <v>1231</v>
      </c>
      <c r="GY1" s="22" t="s">
        <v>1697</v>
      </c>
      <c r="GZ1" s="329" t="s">
        <v>1698</v>
      </c>
      <c r="HA1" s="23" t="s">
        <v>1233</v>
      </c>
      <c r="HB1" s="57" t="s">
        <v>1234</v>
      </c>
      <c r="HC1" s="24" t="s">
        <v>1699</v>
      </c>
      <c r="HD1" s="25" t="s">
        <v>1232</v>
      </c>
      <c r="HE1" s="26" t="s">
        <v>1232</v>
      </c>
      <c r="HF1" s="19" t="s">
        <v>71</v>
      </c>
      <c r="HG1" s="20" t="s">
        <v>1235</v>
      </c>
      <c r="HH1" s="20" t="s">
        <v>1236</v>
      </c>
      <c r="HI1" s="21" t="s">
        <v>1237</v>
      </c>
      <c r="HJ1" s="22" t="s">
        <v>1700</v>
      </c>
      <c r="HK1" s="329" t="s">
        <v>1701</v>
      </c>
      <c r="HL1" s="23" t="s">
        <v>1238</v>
      </c>
      <c r="HM1" s="57" t="s">
        <v>1239</v>
      </c>
      <c r="HN1" s="24" t="s">
        <v>1702</v>
      </c>
      <c r="HO1" s="25" t="s">
        <v>1240</v>
      </c>
      <c r="HP1" s="26" t="s">
        <v>1240</v>
      </c>
      <c r="HQ1" s="19" t="s">
        <v>71</v>
      </c>
      <c r="HR1" s="20" t="s">
        <v>1241</v>
      </c>
      <c r="HS1" s="20" t="s">
        <v>1242</v>
      </c>
      <c r="HT1" s="21" t="s">
        <v>1243</v>
      </c>
      <c r="HU1" s="22" t="s">
        <v>1703</v>
      </c>
      <c r="HV1" s="329" t="s">
        <v>1704</v>
      </c>
      <c r="HW1" s="23" t="s">
        <v>1245</v>
      </c>
      <c r="HX1" s="57" t="s">
        <v>1246</v>
      </c>
      <c r="HY1" s="24" t="s">
        <v>1705</v>
      </c>
      <c r="HZ1" s="25" t="s">
        <v>1244</v>
      </c>
      <c r="IA1" s="26" t="s">
        <v>1244</v>
      </c>
      <c r="IB1" s="39" t="s">
        <v>71</v>
      </c>
      <c r="IC1" s="20" t="s">
        <v>1247</v>
      </c>
      <c r="ID1" s="20" t="s">
        <v>1248</v>
      </c>
      <c r="IE1" s="21" t="s">
        <v>1249</v>
      </c>
      <c r="IF1" s="22" t="s">
        <v>1706</v>
      </c>
      <c r="IG1" s="329" t="s">
        <v>1707</v>
      </c>
      <c r="IH1" s="23" t="s">
        <v>1250</v>
      </c>
      <c r="II1" s="57" t="s">
        <v>1251</v>
      </c>
      <c r="IJ1" s="24" t="s">
        <v>1708</v>
      </c>
      <c r="IK1" s="25" t="s">
        <v>1252</v>
      </c>
      <c r="IL1" s="26" t="s">
        <v>1252</v>
      </c>
      <c r="IM1" s="19" t="s">
        <v>71</v>
      </c>
      <c r="IN1" s="20" t="s">
        <v>1066</v>
      </c>
      <c r="IO1" s="20" t="s">
        <v>1067</v>
      </c>
      <c r="IP1" s="21" t="s">
        <v>1068</v>
      </c>
      <c r="IQ1" s="22" t="s">
        <v>1691</v>
      </c>
      <c r="IR1" s="329" t="s">
        <v>1692</v>
      </c>
      <c r="IS1" s="23" t="s">
        <v>1070</v>
      </c>
      <c r="IT1" s="57" t="s">
        <v>1071</v>
      </c>
      <c r="IU1" s="24" t="s">
        <v>1725</v>
      </c>
      <c r="IV1" s="25" t="s">
        <v>1069</v>
      </c>
      <c r="IW1" s="26" t="s">
        <v>1069</v>
      </c>
      <c r="IX1" s="39" t="s">
        <v>71</v>
      </c>
      <c r="IY1" s="20" t="s">
        <v>1253</v>
      </c>
      <c r="IZ1" s="20" t="s">
        <v>1254</v>
      </c>
      <c r="JA1" s="21" t="s">
        <v>1255</v>
      </c>
      <c r="JB1" s="22" t="s">
        <v>1709</v>
      </c>
      <c r="JC1" s="329" t="s">
        <v>1710</v>
      </c>
      <c r="JD1" s="23" t="s">
        <v>1256</v>
      </c>
      <c r="JE1" s="57" t="s">
        <v>1257</v>
      </c>
      <c r="JF1" s="24" t="s">
        <v>1711</v>
      </c>
      <c r="JG1" s="25" t="s">
        <v>1258</v>
      </c>
      <c r="JH1" s="26" t="s">
        <v>1258</v>
      </c>
      <c r="JI1" s="79" t="s">
        <v>1121</v>
      </c>
      <c r="JJ1" s="80" t="s">
        <v>1813</v>
      </c>
      <c r="JK1" s="81" t="s">
        <v>1814</v>
      </c>
    </row>
    <row r="2" spans="1:272" ht="18.75" x14ac:dyDescent="0.3">
      <c r="A2" s="573">
        <v>1</v>
      </c>
      <c r="B2" s="337" t="s">
        <v>623</v>
      </c>
      <c r="C2" s="574" t="s">
        <v>598</v>
      </c>
      <c r="D2" s="575" t="s">
        <v>624</v>
      </c>
      <c r="E2" s="576" t="s">
        <v>19</v>
      </c>
      <c r="F2" s="282"/>
      <c r="G2" s="577" t="s">
        <v>644</v>
      </c>
      <c r="H2" s="282" t="s">
        <v>23</v>
      </c>
      <c r="I2" s="282" t="s">
        <v>179</v>
      </c>
      <c r="J2" s="167">
        <v>6.8</v>
      </c>
      <c r="K2" s="8" t="str">
        <f>IF(J2&gt;=8.5,"A",IF(J2&gt;=8,"B+",IF(J2&gt;=7,"B",IF(J2&gt;=6.5,"C+",IF(J2&gt;=5.5,"C",IF(J2&gt;=5,"D+",IF(J2&gt;=4,"D","F")))))))</f>
        <v>C+</v>
      </c>
      <c r="L2" s="9">
        <f>IF(K2="A",4,IF(K2="B+",3.5,IF(K2="B",3,IF(K2="C+",2.5,IF(K2="C",2,IF(K2="D+",1.5,IF(K2="D",1,0)))))))</f>
        <v>2.5</v>
      </c>
      <c r="M2" s="168" t="str">
        <f>TEXT(L2,"0.0")</f>
        <v>2.5</v>
      </c>
      <c r="N2" s="664">
        <v>6.7</v>
      </c>
      <c r="O2" s="8" t="str">
        <f>IF(N2&gt;=8.5,"A",IF(N2&gt;=8,"B+",IF(N2&gt;=7,"B",IF(N2&gt;=6.5,"C+",IF(N2&gt;=5.5,"C",IF(N2&gt;=5,"D+",IF(N2&gt;=4,"D","F")))))))</f>
        <v>C+</v>
      </c>
      <c r="P2" s="9">
        <f>IF(O2="A",4,IF(O2="B+",3.5,IF(O2="B",3,IF(O2="C+",2.5,IF(O2="C",2,IF(O2="D+",1.5,IF(O2="D",1,0)))))))</f>
        <v>2.5</v>
      </c>
      <c r="Q2" s="171" t="str">
        <f>TEXT(P2,"0.0")</f>
        <v>2.5</v>
      </c>
      <c r="R2" s="174">
        <v>6</v>
      </c>
      <c r="S2" s="47">
        <v>5</v>
      </c>
      <c r="T2" s="47"/>
      <c r="U2" s="33">
        <f>ROUND((R2*0.4+S2*0.6),1)</f>
        <v>5.4</v>
      </c>
      <c r="V2" s="34">
        <f>ROUND(MAX((R2*0.4+S2*0.6),(R2*0.4+T2*0.6)),1)</f>
        <v>5.4</v>
      </c>
      <c r="W2" s="233" t="str">
        <f>TEXT(V2,"0.0")</f>
        <v>5.4</v>
      </c>
      <c r="X2" s="35" t="str">
        <f>IF(V2&gt;=8.5,"A",IF(V2&gt;=8,"B+",IF(V2&gt;=7,"B",IF(V2&gt;=6.5,"C+",IF(V2&gt;=5.5,"C",IF(V2&gt;=5,"D+",IF(V2&gt;=4,"D","F")))))))</f>
        <v>D+</v>
      </c>
      <c r="Y2" s="36">
        <f>IF(X2="A",4,IF(X2="B+",3.5,IF(X2="B",3,IF(X2="C+",2.5,IF(X2="C",2,IF(X2="D+",1.5,IF(X2="D",1,0)))))))</f>
        <v>1.5</v>
      </c>
      <c r="Z2" s="36" t="str">
        <f>TEXT(Y2,"0.0")</f>
        <v>1.5</v>
      </c>
      <c r="AA2" s="32">
        <v>4</v>
      </c>
      <c r="AB2" s="160">
        <v>4</v>
      </c>
      <c r="AC2" s="176">
        <v>8</v>
      </c>
      <c r="AD2" s="40">
        <v>9</v>
      </c>
      <c r="AE2" s="47"/>
      <c r="AF2" s="33">
        <f>ROUND((AC2*0.4+AD2*0.6),1)</f>
        <v>8.6</v>
      </c>
      <c r="AG2" s="34">
        <f>ROUND(MAX((AC2*0.4+AD2*0.6),(AC2*0.4+AE2*0.6)),1)</f>
        <v>8.6</v>
      </c>
      <c r="AH2" s="233" t="str">
        <f>TEXT(AG2,"0.0")</f>
        <v>8.6</v>
      </c>
      <c r="AI2" s="35" t="str">
        <f>IF(AG2&gt;=8.5,"A",IF(AG2&gt;=8,"B+",IF(AG2&gt;=7,"B",IF(AG2&gt;=6.5,"C+",IF(AG2&gt;=5.5,"C",IF(AG2&gt;=5,"D+",IF(AG2&gt;=4,"D","F")))))))</f>
        <v>A</v>
      </c>
      <c r="AJ2" s="36">
        <f>IF(AI2="A",4,IF(AI2="B+",3.5,IF(AI2="B",3,IF(AI2="C+",2.5,IF(AI2="C",2,IF(AI2="D+",1.5,IF(AI2="D",1,0)))))))</f>
        <v>4</v>
      </c>
      <c r="AK2" s="36" t="str">
        <f>TEXT(AJ2,"0.0")</f>
        <v>4.0</v>
      </c>
      <c r="AL2" s="32">
        <v>2</v>
      </c>
      <c r="AM2" s="160">
        <v>2</v>
      </c>
      <c r="AN2" s="311">
        <v>8.6999999999999993</v>
      </c>
      <c r="AO2" s="262">
        <v>8</v>
      </c>
      <c r="AP2" s="89"/>
      <c r="AQ2" s="33">
        <f>ROUND((AN2*0.4+AO2*0.6),1)</f>
        <v>8.3000000000000007</v>
      </c>
      <c r="AR2" s="34">
        <f>ROUND(MAX((AN2*0.4+AO2*0.6),(AN2*0.4+AP2*0.6)),1)</f>
        <v>8.3000000000000007</v>
      </c>
      <c r="AS2" s="233" t="str">
        <f>TEXT(AR2,"0.0")</f>
        <v>8.3</v>
      </c>
      <c r="AT2" s="35" t="str">
        <f>IF(AR2&gt;=8.5,"A",IF(AR2&gt;=8,"B+",IF(AR2&gt;=7,"B",IF(AR2&gt;=6.5,"C+",IF(AR2&gt;=5.5,"C",IF(AR2&gt;=5,"D+",IF(AR2&gt;=4,"D","F")))))))</f>
        <v>B+</v>
      </c>
      <c r="AU2" s="36">
        <f>IF(AT2="A",4,IF(AT2="B+",3.5,IF(AT2="B",3,IF(AT2="C+",2.5,IF(AT2="C",2,IF(AT2="D+",1.5,IF(AT2="D",1,0)))))))</f>
        <v>3.5</v>
      </c>
      <c r="AV2" s="36" t="str">
        <f>TEXT(AU2,"0.0")</f>
        <v>3.5</v>
      </c>
      <c r="AW2" s="32">
        <v>2</v>
      </c>
      <c r="AX2" s="160">
        <v>2</v>
      </c>
      <c r="AY2" s="222">
        <v>8.3000000000000007</v>
      </c>
      <c r="AZ2" s="221">
        <v>8</v>
      </c>
      <c r="BA2" s="221"/>
      <c r="BB2" s="33">
        <f>ROUND((AY2*0.4+AZ2*0.6),1)</f>
        <v>8.1</v>
      </c>
      <c r="BC2" s="34">
        <f t="shared" ref="BC2:BC27" si="0">ROUND(MAX((AY2*0.4+AZ2*0.6),(AY2*0.4+BA2*0.6)),1)</f>
        <v>8.1</v>
      </c>
      <c r="BD2" s="233" t="str">
        <f>TEXT(BC2,"0.0")</f>
        <v>8.1</v>
      </c>
      <c r="BE2" s="35" t="str">
        <f t="shared" ref="BE2:BE27" si="1">IF(BC2&gt;=8.5,"A",IF(BC2&gt;=8,"B+",IF(BC2&gt;=7,"B",IF(BC2&gt;=6.5,"C+",IF(BC2&gt;=5.5,"C",IF(BC2&gt;=5,"D+",IF(BC2&gt;=4,"D","F")))))))</f>
        <v>B+</v>
      </c>
      <c r="BF2" s="36">
        <f t="shared" ref="BF2:BF27" si="2">IF(BE2="A",4,IF(BE2="B+",3.5,IF(BE2="B",3,IF(BE2="C+",2.5,IF(BE2="C",2,IF(BE2="D+",1.5,IF(BE2="D",1,0)))))))</f>
        <v>3.5</v>
      </c>
      <c r="BG2" s="36" t="str">
        <f t="shared" ref="BG2:BG27" si="3">TEXT(BF2,"0.0")</f>
        <v>3.5</v>
      </c>
      <c r="BH2" s="32">
        <v>2</v>
      </c>
      <c r="BI2" s="160">
        <v>2</v>
      </c>
      <c r="BJ2" s="176">
        <v>9</v>
      </c>
      <c r="BK2" s="278">
        <v>8</v>
      </c>
      <c r="BL2" s="78"/>
      <c r="BM2" s="33">
        <f>ROUND((BJ2*0.4+BK2*0.6),1)</f>
        <v>8.4</v>
      </c>
      <c r="BN2" s="34">
        <f>ROUND(MAX((BJ2*0.4+BK2*0.6),(BJ2*0.4+BL2*0.6)),1)</f>
        <v>8.4</v>
      </c>
      <c r="BO2" s="233" t="str">
        <f>TEXT(BN2,"0.0")</f>
        <v>8.4</v>
      </c>
      <c r="BP2" s="35" t="str">
        <f>IF(BN2&gt;=8.5,"A",IF(BN2&gt;=8,"B+",IF(BN2&gt;=7,"B",IF(BN2&gt;=6.5,"C+",IF(BN2&gt;=5.5,"C",IF(BN2&gt;=5,"D+",IF(BN2&gt;=4,"D","F")))))))</f>
        <v>B+</v>
      </c>
      <c r="BQ2" s="36">
        <f>IF(BP2="A",4,IF(BP2="B+",3.5,IF(BP2="B",3,IF(BP2="C+",2.5,IF(BP2="C",2,IF(BP2="D+",1.5,IF(BP2="D",1,0)))))))</f>
        <v>3.5</v>
      </c>
      <c r="BR2" s="36" t="str">
        <f>TEXT(BQ2,"0.0")</f>
        <v>3.5</v>
      </c>
      <c r="BS2" s="32">
        <v>1</v>
      </c>
      <c r="BT2" s="148">
        <v>1</v>
      </c>
      <c r="BU2" s="434">
        <v>8</v>
      </c>
      <c r="BV2" s="435">
        <v>8</v>
      </c>
      <c r="BW2" s="78"/>
      <c r="BX2" s="208">
        <f>ROUND((BU2*0.4+BV2*0.6),1)</f>
        <v>8</v>
      </c>
      <c r="BY2" s="209">
        <f>ROUND(MAX((BU2*0.4+BV2*0.6),(BU2*0.4+BW2*0.6)),1)</f>
        <v>8</v>
      </c>
      <c r="BZ2" s="330" t="str">
        <f>TEXT(BY2,"0.0")</f>
        <v>8.0</v>
      </c>
      <c r="CA2" s="210" t="str">
        <f t="shared" ref="CA2:CA27" si="4">IF(BY2&gt;=8.5,"A",IF(BY2&gt;=8,"B+",IF(BY2&gt;=7,"B",IF(BY2&gt;=6.5,"C+",IF(BY2&gt;=5.5,"C",IF(BY2&gt;=5,"D+",IF(BY2&gt;=4,"D","F")))))))</f>
        <v>B+</v>
      </c>
      <c r="CB2" s="209">
        <f t="shared" ref="CB2:CB27" si="5">IF(CA2="A",4,IF(CA2="B+",3.5,IF(CA2="B",3,IF(CA2="C+",2.5,IF(CA2="C",2,IF(CA2="D+",1.5,IF(CA2="D",1,0)))))))</f>
        <v>3.5</v>
      </c>
      <c r="CC2" s="209" t="str">
        <f t="shared" ref="CC2:CC27" si="6">TEXT(CB2,"0.0")</f>
        <v>3.5</v>
      </c>
      <c r="CD2" s="211">
        <v>2</v>
      </c>
      <c r="CE2" s="160">
        <v>2</v>
      </c>
      <c r="CF2" s="430">
        <v>9.6</v>
      </c>
      <c r="CG2" s="437">
        <v>9</v>
      </c>
      <c r="CH2" s="78"/>
      <c r="CI2" s="208">
        <f>ROUND((CF2*0.4+CG2*0.6),1)</f>
        <v>9.1999999999999993</v>
      </c>
      <c r="CJ2" s="209">
        <f>ROUND(MAX((CF2*0.4+CG2*0.6),(CF2*0.4+CH2*0.6)),1)</f>
        <v>9.1999999999999993</v>
      </c>
      <c r="CK2" s="330" t="str">
        <f>TEXT(CJ2,"0.0")</f>
        <v>9.2</v>
      </c>
      <c r="CL2" s="210" t="str">
        <f t="shared" ref="CL2:CL27" si="7">IF(CJ2&gt;=8.5,"A",IF(CJ2&gt;=8,"B+",IF(CJ2&gt;=7,"B",IF(CJ2&gt;=6.5,"C+",IF(CJ2&gt;=5.5,"C",IF(CJ2&gt;=5,"D+",IF(CJ2&gt;=4,"D","F")))))))</f>
        <v>A</v>
      </c>
      <c r="CM2" s="209">
        <f t="shared" ref="CM2:CM27" si="8">IF(CL2="A",4,IF(CL2="B+",3.5,IF(CL2="B",3,IF(CL2="C+",2.5,IF(CL2="C",2,IF(CL2="D+",1.5,IF(CL2="D",1,0)))))))</f>
        <v>4</v>
      </c>
      <c r="CN2" s="209" t="str">
        <f t="shared" ref="CN2:CN27" si="9">TEXT(CM2,"0.0")</f>
        <v>4.0</v>
      </c>
      <c r="CO2" s="211">
        <v>3</v>
      </c>
      <c r="CP2" s="160">
        <v>3</v>
      </c>
      <c r="CQ2" s="151">
        <f>AA2+AL2+AW2+BH2+BS2+CD2+CO2</f>
        <v>16</v>
      </c>
      <c r="CR2" s="82">
        <f>(Y2*AA2+AJ2*AL2+AU2*AW2+BH2*BF2+BQ2*BS2+CB2*CD2+CO2*CM2)/CQ2</f>
        <v>3.15625</v>
      </c>
      <c r="CS2" s="83" t="str">
        <f>TEXT(CR2,"0.00")</f>
        <v>3.16</v>
      </c>
      <c r="CT2" s="125" t="str">
        <f>IF(AND(CR2&lt;0.8),"Cảnh báo KQHT","Lên lớp")</f>
        <v>Lên lớp</v>
      </c>
      <c r="CU2" s="126">
        <f>AB2+AM2+AX2+BI2+BT2+CE2+CP2</f>
        <v>16</v>
      </c>
      <c r="CV2" s="127">
        <f xml:space="preserve"> (AB2*Y2+AJ2*AM2+AU2*AX2+BI2*BF2+BQ2*BT2+CB2*CE2+CP2*CM2)/CU2</f>
        <v>3.15625</v>
      </c>
      <c r="CW2" s="125" t="str">
        <f>IF(AND(CV2&lt;1.2),"Cảnh báo KQHT","Lên lớp")</f>
        <v>Lên lớp</v>
      </c>
      <c r="CX2" s="503"/>
      <c r="CY2" s="551">
        <v>7.2</v>
      </c>
      <c r="CZ2" s="552">
        <v>7</v>
      </c>
      <c r="DA2" s="552"/>
      <c r="DB2" s="33">
        <f>ROUND((CY2*0.4+CZ2*0.6),1)</f>
        <v>7.1</v>
      </c>
      <c r="DC2" s="34">
        <f>ROUND(MAX((CY2*0.4+CZ2*0.6),(CY2*0.4+DA2*0.6)),1)</f>
        <v>7.1</v>
      </c>
      <c r="DD2" s="233" t="str">
        <f>TEXT(DC2,"0.0")</f>
        <v>7.1</v>
      </c>
      <c r="DE2" s="35" t="str">
        <f t="shared" ref="DE2:DE27" si="10">IF(DC2&gt;=8.5,"A",IF(DC2&gt;=8,"B+",IF(DC2&gt;=7,"B",IF(DC2&gt;=6.5,"C+",IF(DC2&gt;=5.5,"C",IF(DC2&gt;=5,"D+",IF(DC2&gt;=4,"D","F")))))))</f>
        <v>B</v>
      </c>
      <c r="DF2" s="36">
        <f t="shared" ref="DF2:DF27" si="11">IF(DE2="A",4,IF(DE2="B+",3.5,IF(DE2="B",3,IF(DE2="C+",2.5,IF(DE2="C",2,IF(DE2="D+",1.5,IF(DE2="D",1,0)))))))</f>
        <v>3</v>
      </c>
      <c r="DG2" s="36" t="str">
        <f t="shared" ref="DG2:DG27" si="12">TEXT(DF2,"0.0")</f>
        <v>3.0</v>
      </c>
      <c r="DH2" s="32">
        <v>2</v>
      </c>
      <c r="DI2" s="160">
        <v>2</v>
      </c>
      <c r="DJ2" s="555">
        <v>7.3</v>
      </c>
      <c r="DK2" s="552">
        <v>7</v>
      </c>
      <c r="DL2" s="552"/>
      <c r="DM2" s="33">
        <f>ROUND((DJ2*0.4+DK2*0.6),1)</f>
        <v>7.1</v>
      </c>
      <c r="DN2" s="34">
        <f t="shared" ref="DN2:DN27" si="13">ROUND(MAX((DJ2*0.4+DK2*0.6),(DJ2*0.4+DL2*0.6)),1)</f>
        <v>7.1</v>
      </c>
      <c r="DO2" s="233" t="str">
        <f>TEXT(DN2,"0.0")</f>
        <v>7.1</v>
      </c>
      <c r="DP2" s="35" t="str">
        <f t="shared" ref="DP2:DP27" si="14">IF(DN2&gt;=8.5,"A",IF(DN2&gt;=8,"B+",IF(DN2&gt;=7,"B",IF(DN2&gt;=6.5,"C+",IF(DN2&gt;=5.5,"C",IF(DN2&gt;=5,"D+",IF(DN2&gt;=4,"D","F")))))))</f>
        <v>B</v>
      </c>
      <c r="DQ2" s="36">
        <f t="shared" ref="DQ2:DQ27" si="15">IF(DP2="A",4,IF(DP2="B+",3.5,IF(DP2="B",3,IF(DP2="C+",2.5,IF(DP2="C",2,IF(DP2="D+",1.5,IF(DP2="D",1,0)))))))</f>
        <v>3</v>
      </c>
      <c r="DR2" s="36" t="str">
        <f t="shared" ref="DR2:DR27" si="16">TEXT(DQ2,"0.0")</f>
        <v>3.0</v>
      </c>
      <c r="DS2" s="32">
        <v>2</v>
      </c>
      <c r="DT2" s="160">
        <v>2</v>
      </c>
      <c r="DU2" s="158">
        <v>8.6999999999999993</v>
      </c>
      <c r="DV2" s="66">
        <v>7</v>
      </c>
      <c r="DW2" s="50"/>
      <c r="DX2" s="33">
        <f>ROUND((DU2*0.4+DV2*0.6),1)</f>
        <v>7.7</v>
      </c>
      <c r="DY2" s="34">
        <f>ROUND(MAX((DU2*0.4+DV2*0.6),(DU2*0.4+DW2*0.6)),1)</f>
        <v>7.7</v>
      </c>
      <c r="DZ2" s="233" t="str">
        <f>TEXT(DY2,"0.0")</f>
        <v>7.7</v>
      </c>
      <c r="EA2" s="35" t="str">
        <f>IF(DY2&gt;=8.5,"A",IF(DY2&gt;=8,"B+",IF(DY2&gt;=7,"B",IF(DY2&gt;=6.5,"C+",IF(DY2&gt;=5.5,"C",IF(DY2&gt;=5,"D+",IF(DY2&gt;=4,"D","F")))))))</f>
        <v>B</v>
      </c>
      <c r="EB2" s="36">
        <f>IF(EA2="A",4,IF(EA2="B+",3.5,IF(EA2="B",3,IF(EA2="C+",2.5,IF(EA2="C",2,IF(EA2="D+",1.5,IF(EA2="D",1,0)))))))</f>
        <v>3</v>
      </c>
      <c r="EC2" s="36" t="str">
        <f>TEXT(EB2,"0.0")</f>
        <v>3.0</v>
      </c>
      <c r="ED2" s="32">
        <v>2</v>
      </c>
      <c r="EE2" s="160">
        <v>2</v>
      </c>
      <c r="EF2" s="158">
        <v>7.2</v>
      </c>
      <c r="EG2" s="66">
        <v>8</v>
      </c>
      <c r="EH2" s="50"/>
      <c r="EI2" s="33">
        <f>ROUND((EF2*0.4+EG2*0.6),1)</f>
        <v>7.7</v>
      </c>
      <c r="EJ2" s="34">
        <f>ROUND(MAX((EF2*0.4+EG2*0.6),(EF2*0.4+EH2*0.6)),1)</f>
        <v>7.7</v>
      </c>
      <c r="EK2" s="233" t="str">
        <f>TEXT(EJ2,"0.0")</f>
        <v>7.7</v>
      </c>
      <c r="EL2" s="35" t="str">
        <f>IF(EJ2&gt;=8.5,"A",IF(EJ2&gt;=8,"B+",IF(EJ2&gt;=7,"B",IF(EJ2&gt;=6.5,"C+",IF(EJ2&gt;=5.5,"C",IF(EJ2&gt;=5,"D+",IF(EJ2&gt;=4,"D","F")))))))</f>
        <v>B</v>
      </c>
      <c r="EM2" s="36">
        <f>IF(EL2="A",4,IF(EL2="B+",3.5,IF(EL2="B",3,IF(EL2="C+",2.5,IF(EL2="C",2,IF(EL2="D+",1.5,IF(EL2="D",1,0)))))))</f>
        <v>3</v>
      </c>
      <c r="EN2" s="36" t="str">
        <f>TEXT(EM2,"0.0")</f>
        <v>3.0</v>
      </c>
      <c r="EO2" s="32">
        <v>2</v>
      </c>
      <c r="EP2" s="160">
        <v>2</v>
      </c>
      <c r="EQ2" s="176">
        <v>7.3</v>
      </c>
      <c r="ER2" s="49">
        <v>7</v>
      </c>
      <c r="ES2" s="78"/>
      <c r="ET2" s="33">
        <f>ROUND((EQ2*0.4+ER2*0.6),1)</f>
        <v>7.1</v>
      </c>
      <c r="EU2" s="34">
        <f>ROUND(MAX((EQ2*0.4+ER2*0.6),(EQ2*0.4+ES2*0.6)),1)</f>
        <v>7.1</v>
      </c>
      <c r="EV2" s="233" t="str">
        <f>TEXT(EU2,"0.0")</f>
        <v>7.1</v>
      </c>
      <c r="EW2" s="35" t="str">
        <f t="shared" ref="EW2:EW27" si="17">IF(EU2&gt;=8.5,"A",IF(EU2&gt;=8,"B+",IF(EU2&gt;=7,"B",IF(EU2&gt;=6.5,"C+",IF(EU2&gt;=5.5,"C",IF(EU2&gt;=5,"D+",IF(EU2&gt;=4,"D","F")))))))</f>
        <v>B</v>
      </c>
      <c r="EX2" s="36">
        <f t="shared" ref="EX2:EX27" si="18">IF(EW2="A",4,IF(EW2="B+",3.5,IF(EW2="B",3,IF(EW2="C+",2.5,IF(EW2="C",2,IF(EW2="D+",1.5,IF(EW2="D",1,0)))))))</f>
        <v>3</v>
      </c>
      <c r="EY2" s="36" t="str">
        <f t="shared" ref="EY2:EY27" si="19">TEXT(EX2,"0.0")</f>
        <v>3.0</v>
      </c>
      <c r="EZ2" s="32">
        <v>2</v>
      </c>
      <c r="FA2" s="160">
        <v>2</v>
      </c>
      <c r="FB2" s="176">
        <v>7.3</v>
      </c>
      <c r="FC2" s="49">
        <v>7</v>
      </c>
      <c r="FD2" s="230"/>
      <c r="FE2" s="33">
        <f>ROUND((FB2*0.4+FC2*0.6),1)</f>
        <v>7.1</v>
      </c>
      <c r="FF2" s="34">
        <f>ROUND(MAX((FB2*0.4+FC2*0.6),(FB2*0.4+FD2*0.6)),1)</f>
        <v>7.1</v>
      </c>
      <c r="FG2" s="233" t="str">
        <f>TEXT(FF2,"0.0")</f>
        <v>7.1</v>
      </c>
      <c r="FH2" s="35" t="str">
        <f t="shared" ref="FH2:FH27" si="20">IF(FF2&gt;=8.5,"A",IF(FF2&gt;=8,"B+",IF(FF2&gt;=7,"B",IF(FF2&gt;=6.5,"C+",IF(FF2&gt;=5.5,"C",IF(FF2&gt;=5,"D+",IF(FF2&gt;=4,"D","F")))))))</f>
        <v>B</v>
      </c>
      <c r="FI2" s="36">
        <f t="shared" ref="FI2:FI27" si="21">IF(FH2="A",4,IF(FH2="B+",3.5,IF(FH2="B",3,IF(FH2="C+",2.5,IF(FH2="C",2,IF(FH2="D+",1.5,IF(FH2="D",1,0)))))))</f>
        <v>3</v>
      </c>
      <c r="FJ2" s="36" t="str">
        <f t="shared" ref="FJ2:FJ27" si="22">TEXT(FI2,"0.0")</f>
        <v>3.0</v>
      </c>
      <c r="FK2" s="32">
        <v>2</v>
      </c>
      <c r="FL2" s="160">
        <v>2</v>
      </c>
      <c r="FM2" s="618">
        <v>7.3</v>
      </c>
      <c r="FN2" s="511">
        <v>8</v>
      </c>
      <c r="FO2" s="511"/>
      <c r="FP2" s="33">
        <f>ROUND((FM2*0.4+FN2*0.6),1)</f>
        <v>7.7</v>
      </c>
      <c r="FQ2" s="34">
        <f>ROUND(MAX((FM2*0.4+FN2*0.6),(FM2*0.4+FO2*0.6)),1)</f>
        <v>7.7</v>
      </c>
      <c r="FR2" s="233" t="str">
        <f>TEXT(FQ2,"0.0")</f>
        <v>7.7</v>
      </c>
      <c r="FS2" s="35" t="str">
        <f t="shared" ref="FS2:FS27" si="23">IF(FQ2&gt;=8.5,"A",IF(FQ2&gt;=8,"B+",IF(FQ2&gt;=7,"B",IF(FQ2&gt;=6.5,"C+",IF(FQ2&gt;=5.5,"C",IF(FQ2&gt;=5,"D+",IF(FQ2&gt;=4,"D","F")))))))</f>
        <v>B</v>
      </c>
      <c r="FT2" s="36">
        <f t="shared" ref="FT2:FT27" si="24">IF(FS2="A",4,IF(FS2="B+",3.5,IF(FS2="B",3,IF(FS2="C+",2.5,IF(FS2="C",2,IF(FS2="D+",1.5,IF(FS2="D",1,0)))))))</f>
        <v>3</v>
      </c>
      <c r="FU2" s="36" t="str">
        <f t="shared" ref="FU2:FU27" si="25">TEXT(FT2,"0.0")</f>
        <v>3.0</v>
      </c>
      <c r="FV2" s="32">
        <v>2</v>
      </c>
      <c r="FW2" s="160">
        <v>2</v>
      </c>
      <c r="FX2" s="409">
        <v>7</v>
      </c>
      <c r="FY2" s="66">
        <v>9</v>
      </c>
      <c r="FZ2" s="50"/>
      <c r="GA2" s="33">
        <f>ROUND((FX2*0.4+FY2*0.6),1)</f>
        <v>8.1999999999999993</v>
      </c>
      <c r="GB2" s="34">
        <f>ROUND(MAX((FX2*0.4+FY2*0.6),(FX2*0.4+FZ2*0.6)),1)</f>
        <v>8.1999999999999993</v>
      </c>
      <c r="GC2" s="233" t="str">
        <f>TEXT(GB2,"0.0")</f>
        <v>8.2</v>
      </c>
      <c r="GD2" s="35" t="str">
        <f>IF(GB2&gt;=8.5,"A",IF(GB2&gt;=8,"B+",IF(GB2&gt;=7,"B",IF(GB2&gt;=6.5,"C+",IF(GB2&gt;=5.5,"C",IF(GB2&gt;=5,"D+",IF(GB2&gt;=4,"D","F")))))))</f>
        <v>B+</v>
      </c>
      <c r="GE2" s="36">
        <f>IF(GD2="A",4,IF(GD2="B+",3.5,IF(GD2="B",3,IF(GD2="C+",2.5,IF(GD2="C",2,IF(GD2="D+",1.5,IF(GD2="D",1,0)))))))</f>
        <v>3.5</v>
      </c>
      <c r="GF2" s="36" t="str">
        <f>TEXT(GE2,"0.0")</f>
        <v>3.5</v>
      </c>
      <c r="GG2" s="32">
        <v>2</v>
      </c>
      <c r="GH2" s="160">
        <v>2</v>
      </c>
      <c r="GI2" s="694">
        <f>GG2+FV2+FK2+EZ2+EO2+ED2+DS2+DH2</f>
        <v>16</v>
      </c>
      <c r="GJ2" s="695">
        <f>(GG2*GE2+FV2*FT2+FK2*FI2+EZ2*EX2+EO2*EM2+ED2*EB2+DS2*DQ2+DH2*DF2)/GI2</f>
        <v>3.0625</v>
      </c>
      <c r="GK2" s="696" t="str">
        <f>TEXT(GJ2,"0.00")</f>
        <v>3.06</v>
      </c>
      <c r="GL2" s="697" t="str">
        <f>IF(AND(GJ2&lt;1),"Cảnh báo KQHT","Lên lớp")</f>
        <v>Lên lớp</v>
      </c>
      <c r="GM2" s="698">
        <f>CQ2+GI2</f>
        <v>32</v>
      </c>
      <c r="GN2" s="695">
        <f>(CQ2*CR2+GI2*GJ2)/GM2</f>
        <v>3.109375</v>
      </c>
      <c r="GO2" s="696" t="str">
        <f>TEXT(GN2,"0.00")</f>
        <v>3.11</v>
      </c>
      <c r="GP2" s="699">
        <f>GH2+FW2+FL2+FA2+EP2+EE2+DT2+DI2+CP2+CE2+BT2+BI2+AX2+AM2+AB2</f>
        <v>32</v>
      </c>
      <c r="GQ2" s="700">
        <f>(GH2*GB2+FW2*FQ2+FL2*FF2+FA2*EU2+EP2*EJ2+EE2*DY2+DT2*DN2+DI2*DC2+CP2*CJ2+CE2*BY2+BT2*BN2+BI2*BC2+AX2*AR2+AM2*AG2+AB2*V2)/GP2</f>
        <v>7.59375</v>
      </c>
      <c r="GR2" s="701">
        <f>(GH2*GE2+FW2*FT2+FL2*FI2+FA2*EX2+EP2*EM2+EE2*EB2+DT2*DQ2+DI2*DF2+CP2*CM2+CE2*CB2+BT2*BQ2+BI2*BF2+AX2*AU2+AM2*AJ2+AB2*Y2)/GP2</f>
        <v>3.109375</v>
      </c>
      <c r="GS2" s="702" t="str">
        <f>IF(AND(GR2&lt;1.2),"Cảnh báo KQHT","Lên lớp")</f>
        <v>Lên lớp</v>
      </c>
      <c r="GT2" s="799"/>
      <c r="GU2" s="834">
        <v>7.7</v>
      </c>
      <c r="GV2" s="750">
        <v>7</v>
      </c>
      <c r="GW2" s="751"/>
      <c r="GX2" s="715">
        <f>ROUND((GU2*0.4+GV2*0.6),1)</f>
        <v>7.3</v>
      </c>
      <c r="GY2" s="716">
        <f>ROUND(MAX((GU2*0.4+GV2*0.6),(GU2*0.4+GW2*0.6)),1)</f>
        <v>7.3</v>
      </c>
      <c r="GZ2" s="752" t="str">
        <f>TEXT(GY2,"0.0")</f>
        <v>7.3</v>
      </c>
      <c r="HA2" s="718" t="str">
        <f t="shared" ref="HA2" si="26">IF(GY2&gt;=8.5,"A",IF(GY2&gt;=8,"B+",IF(GY2&gt;=7,"B",IF(GY2&gt;=6.5,"C+",IF(GY2&gt;=5.5,"C",IF(GY2&gt;=5,"D+",IF(GY2&gt;=4,"D","F")))))))</f>
        <v>B</v>
      </c>
      <c r="HB2" s="719">
        <f t="shared" ref="HB2" si="27">IF(HA2="A",4,IF(HA2="B+",3.5,IF(HA2="B",3,IF(HA2="C+",2.5,IF(HA2="C",2,IF(HA2="D+",1.5,IF(HA2="D",1,0)))))))</f>
        <v>3</v>
      </c>
      <c r="HC2" s="719" t="str">
        <f t="shared" ref="HC2" si="28">TEXT(HB2,"0.0")</f>
        <v>3.0</v>
      </c>
      <c r="HD2" s="759">
        <v>2</v>
      </c>
      <c r="HE2" s="721">
        <v>2</v>
      </c>
      <c r="HF2" s="834">
        <v>6.7</v>
      </c>
      <c r="HG2" s="750">
        <v>6</v>
      </c>
      <c r="HH2" s="714"/>
      <c r="HI2" s="33">
        <f>ROUND((HF2*0.4+HG2*0.6),1)</f>
        <v>6.3</v>
      </c>
      <c r="HJ2" s="34">
        <f>ROUND(MAX((HF2*0.4+HG2*0.6),(HF2*0.4+HH2*0.6)),1)</f>
        <v>6.3</v>
      </c>
      <c r="HK2" s="233" t="str">
        <f>TEXT(HJ2,"0.0")</f>
        <v>6.3</v>
      </c>
      <c r="HL2" s="35" t="str">
        <f t="shared" ref="HL2" si="29">IF(HJ2&gt;=8.5,"A",IF(HJ2&gt;=8,"B+",IF(HJ2&gt;=7,"B",IF(HJ2&gt;=6.5,"C+",IF(HJ2&gt;=5.5,"C",IF(HJ2&gt;=5,"D+",IF(HJ2&gt;=4,"D","F")))))))</f>
        <v>C</v>
      </c>
      <c r="HM2" s="36">
        <f t="shared" ref="HM2" si="30">IF(HL2="A",4,IF(HL2="B+",3.5,IF(HL2="B",3,IF(HL2="C+",2.5,IF(HL2="C",2,IF(HL2="D+",1.5,IF(HL2="D",1,0)))))))</f>
        <v>2</v>
      </c>
      <c r="HN2" s="36" t="str">
        <f t="shared" ref="HN2" si="31">TEXT(HM2,"0.0")</f>
        <v>2.0</v>
      </c>
      <c r="HO2" s="32">
        <v>3</v>
      </c>
      <c r="HP2" s="160">
        <v>3</v>
      </c>
      <c r="HQ2" s="818">
        <v>7.7</v>
      </c>
      <c r="HR2" s="821">
        <v>8</v>
      </c>
      <c r="HS2" s="714"/>
      <c r="HT2" s="33">
        <f>ROUND((HQ2*0.4+HR2*0.6),1)</f>
        <v>7.9</v>
      </c>
      <c r="HU2" s="34">
        <f>ROUND(MAX((HQ2*0.4+HR2*0.6),(HQ2*0.4+HS2*0.6)),1)</f>
        <v>7.9</v>
      </c>
      <c r="HV2" s="233" t="str">
        <f>TEXT(HU2,"0.0")</f>
        <v>7.9</v>
      </c>
      <c r="HW2" s="35" t="str">
        <f t="shared" ref="HW2" si="32">IF(HU2&gt;=8.5,"A",IF(HU2&gt;=8,"B+",IF(HU2&gt;=7,"B",IF(HU2&gt;=6.5,"C+",IF(HU2&gt;=5.5,"C",IF(HU2&gt;=5,"D+",IF(HU2&gt;=4,"D","F")))))))</f>
        <v>B</v>
      </c>
      <c r="HX2" s="36">
        <f t="shared" ref="HX2" si="33">IF(HW2="A",4,IF(HW2="B+",3.5,IF(HW2="B",3,IF(HW2="C+",2.5,IF(HW2="C",2,IF(HW2="D+",1.5,IF(HW2="D",1,0)))))))</f>
        <v>3</v>
      </c>
      <c r="HY2" s="36" t="str">
        <f t="shared" ref="HY2" si="34">TEXT(HX2,"0.0")</f>
        <v>3.0</v>
      </c>
      <c r="HZ2" s="32">
        <v>2</v>
      </c>
      <c r="IA2" s="160">
        <v>2</v>
      </c>
      <c r="IB2" s="921">
        <v>7.2</v>
      </c>
      <c r="IC2" s="821">
        <v>7</v>
      </c>
      <c r="ID2" s="755"/>
      <c r="IE2" s="33">
        <f>ROUND((IB2*0.4+IC2*0.6),1)</f>
        <v>7.1</v>
      </c>
      <c r="IF2" s="34">
        <f>ROUND(MAX((IB2*0.4+IC2*0.6),(IB2*0.4+ID2*0.6)),1)</f>
        <v>7.1</v>
      </c>
      <c r="IG2" s="233" t="str">
        <f>TEXT(IF2,"0.0")</f>
        <v>7.1</v>
      </c>
      <c r="IH2" s="35" t="str">
        <f>IF(IF2&gt;=8.5,"A",IF(IF2&gt;=8,"B+",IF(IF2&gt;=7,"B",IF(IF2&gt;=6.5,"C+",IF(IF2&gt;=5.5,"C",IF(IF2&gt;=5,"D+",IF(IF2&gt;=4,"D","F")))))))</f>
        <v>B</v>
      </c>
      <c r="II2" s="36">
        <f>IF(IH2="A",4,IF(IH2="B+",3.5,IF(IH2="B",3,IF(IH2="C+",2.5,IF(IH2="C",2,IF(IH2="D+",1.5,IF(IH2="D",1,0)))))))</f>
        <v>3</v>
      </c>
      <c r="IJ2" s="36" t="str">
        <f>TEXT(II2,"0.0")</f>
        <v>3.0</v>
      </c>
      <c r="IK2" s="32">
        <v>3</v>
      </c>
      <c r="IL2" s="160">
        <v>3</v>
      </c>
      <c r="IM2" s="818">
        <v>7.2</v>
      </c>
      <c r="IN2" s="821">
        <v>8</v>
      </c>
      <c r="IO2" s="714"/>
      <c r="IP2" s="33">
        <f>ROUND((IM2*0.4+IN2*0.6),1)</f>
        <v>7.7</v>
      </c>
      <c r="IQ2" s="34">
        <f>ROUND(MAX((IM2*0.4+IN2*0.6),(IM2*0.4+IO2*0.6)),1)</f>
        <v>7.7</v>
      </c>
      <c r="IR2" s="233" t="str">
        <f>TEXT(IQ2,"0.0")</f>
        <v>7.7</v>
      </c>
      <c r="IS2" s="35" t="str">
        <f t="shared" ref="IS2" si="35">IF(IQ2&gt;=8.5,"A",IF(IQ2&gt;=8,"B+",IF(IQ2&gt;=7,"B",IF(IQ2&gt;=6.5,"C+",IF(IQ2&gt;=5.5,"C",IF(IQ2&gt;=5,"D+",IF(IQ2&gt;=4,"D","F")))))))</f>
        <v>B</v>
      </c>
      <c r="IT2" s="36">
        <f t="shared" ref="IT2" si="36">IF(IS2="A",4,IF(IS2="B+",3.5,IF(IS2="B",3,IF(IS2="C+",2.5,IF(IS2="C",2,IF(IS2="D+",1.5,IF(IS2="D",1,0)))))))</f>
        <v>3</v>
      </c>
      <c r="IU2" s="36" t="str">
        <f t="shared" ref="IU2" si="37">TEXT(IT2,"0.0")</f>
        <v>3.0</v>
      </c>
      <c r="IV2" s="32">
        <v>3</v>
      </c>
      <c r="IW2" s="160">
        <v>3</v>
      </c>
      <c r="IX2" s="1032">
        <v>7.4</v>
      </c>
      <c r="IY2" s="1068">
        <v>7</v>
      </c>
      <c r="IZ2" s="1033"/>
      <c r="JA2" s="827">
        <f>ROUND((IX2*0.4+IY2*0.6),1)</f>
        <v>7.2</v>
      </c>
      <c r="JB2" s="839">
        <f>ROUND(MAX((IX2*0.4+IY2*0.6),(IX2*0.4+IZ2*0.6)),1)</f>
        <v>7.2</v>
      </c>
      <c r="JC2" s="840" t="str">
        <f>TEXT(JB2,"0.0")</f>
        <v>7.2</v>
      </c>
      <c r="JD2" s="841" t="str">
        <f>IF(JB2&gt;=8.5,"A",IF(JB2&gt;=8,"B+",IF(JB2&gt;=7,"B",IF(JB2&gt;=6.5,"C+",IF(JB2&gt;=5.5,"C",IF(JB2&gt;=5,"D+",IF(JB2&gt;=4,"D","F")))))))</f>
        <v>B</v>
      </c>
      <c r="JE2" s="842">
        <f>IF(JD2="A",4,IF(JD2="B+",3.5,IF(JD2="B",3,IF(JD2="C+",2.5,IF(JD2="C",2,IF(JD2="D+",1.5,IF(JD2="D",1,0)))))))</f>
        <v>3</v>
      </c>
      <c r="JF2" s="842" t="str">
        <f>TEXT(JE2,"0.0")</f>
        <v>3.0</v>
      </c>
      <c r="JG2" s="846">
        <v>5</v>
      </c>
      <c r="JH2" s="844">
        <v>5</v>
      </c>
      <c r="JI2" s="742">
        <f>HD2+HO2+HZ2+IK2+IV2+JG2</f>
        <v>18</v>
      </c>
      <c r="JJ2" s="734">
        <f>(HD2*HB2+HM2*HO2+HX2*HZ2+II2*IK2+IT2*IV2+JE2*JG2)/JI2</f>
        <v>2.8333333333333335</v>
      </c>
      <c r="JK2" s="735" t="str">
        <f>TEXT(JJ2,"0.00")</f>
        <v>2.83</v>
      </c>
    </row>
    <row r="3" spans="1:272" ht="18.75" x14ac:dyDescent="0.3">
      <c r="A3" s="16">
        <v>2</v>
      </c>
      <c r="B3" s="269" t="s">
        <v>623</v>
      </c>
      <c r="C3" s="298" t="s">
        <v>599</v>
      </c>
      <c r="D3" s="271" t="s">
        <v>625</v>
      </c>
      <c r="E3" s="272" t="s">
        <v>19</v>
      </c>
      <c r="F3" s="276"/>
      <c r="G3" s="288" t="s">
        <v>645</v>
      </c>
      <c r="H3" s="276" t="s">
        <v>23</v>
      </c>
      <c r="I3" s="276" t="s">
        <v>179</v>
      </c>
      <c r="J3" s="169">
        <v>6.8</v>
      </c>
      <c r="K3" s="1" t="str">
        <f t="shared" ref="K3:K21" si="38">IF(J3&gt;=8.5,"A",IF(J3&gt;=8,"B+",IF(J3&gt;=7,"B",IF(J3&gt;=6.5,"C+",IF(J3&gt;=5.5,"C",IF(J3&gt;=5,"D+",IF(J3&gt;=4,"D","F")))))))</f>
        <v>C+</v>
      </c>
      <c r="L3" s="2">
        <f t="shared" ref="L3:L21" si="39">IF(K3="A",4,IF(K3="B+",3.5,IF(K3="B",3,IF(K3="C+",2.5,IF(K3="C",2,IF(K3="D+",1.5,IF(K3="D",1,0)))))))</f>
        <v>2.5</v>
      </c>
      <c r="M3" s="170" t="str">
        <f t="shared" ref="M3:M21" si="40">TEXT(L3,"0.0")</f>
        <v>2.5</v>
      </c>
      <c r="N3" s="665">
        <v>6.7</v>
      </c>
      <c r="O3" s="1" t="str">
        <f t="shared" ref="O3:O21" si="41">IF(N3&gt;=8.5,"A",IF(N3&gt;=8,"B+",IF(N3&gt;=7,"B",IF(N3&gt;=6.5,"C+",IF(N3&gt;=5.5,"C",IF(N3&gt;=5,"D+",IF(N3&gt;=4,"D","F")))))))</f>
        <v>C+</v>
      </c>
      <c r="P3" s="2">
        <f t="shared" ref="P3:P21" si="42">IF(O3="A",4,IF(O3="B+",3.5,IF(O3="B",3,IF(O3="C+",2.5,IF(O3="C",2,IF(O3="D+",1.5,IF(O3="D",1,0)))))))</f>
        <v>2.5</v>
      </c>
      <c r="Q3" s="172" t="str">
        <f t="shared" ref="Q3:Q21" si="43">TEXT(P3,"0.0")</f>
        <v>2.5</v>
      </c>
      <c r="R3" s="150">
        <v>7</v>
      </c>
      <c r="S3" s="45">
        <v>6</v>
      </c>
      <c r="T3" s="45"/>
      <c r="U3" s="28">
        <f t="shared" ref="U3:U27" si="44">ROUND((R3*0.4+S3*0.6),1)</f>
        <v>6.4</v>
      </c>
      <c r="V3" s="29">
        <f t="shared" ref="V3:V27" si="45">ROUND(MAX((R3*0.4+S3*0.6),(R3*0.4+T3*0.6)),1)</f>
        <v>6.4</v>
      </c>
      <c r="W3" s="325" t="str">
        <f t="shared" ref="W3:W27" si="46">TEXT(V3,"0.0")</f>
        <v>6.4</v>
      </c>
      <c r="X3" s="30" t="str">
        <f t="shared" ref="X3:X27" si="47">IF(V3&gt;=8.5,"A",IF(V3&gt;=8,"B+",IF(V3&gt;=7,"B",IF(V3&gt;=6.5,"C+",IF(V3&gt;=5.5,"C",IF(V3&gt;=5,"D+",IF(V3&gt;=4,"D","F")))))))</f>
        <v>C</v>
      </c>
      <c r="Y3" s="31">
        <f t="shared" ref="Y3:Y27" si="48">IF(X3="A",4,IF(X3="B+",3.5,IF(X3="B",3,IF(X3="C+",2.5,IF(X3="C",2,IF(X3="D+",1.5,IF(X3="D",1,0)))))))</f>
        <v>2</v>
      </c>
      <c r="Z3" s="31" t="str">
        <f t="shared" ref="Z3:Z27" si="49">TEXT(Y3,"0.0")</f>
        <v>2.0</v>
      </c>
      <c r="AA3" s="42">
        <v>4</v>
      </c>
      <c r="AB3" s="43">
        <v>4</v>
      </c>
      <c r="AC3" s="180">
        <v>8</v>
      </c>
      <c r="AD3" s="55">
        <v>7</v>
      </c>
      <c r="AE3" s="55"/>
      <c r="AF3" s="28">
        <f t="shared" ref="AF3:AF26" si="50">ROUND((AC3*0.4+AD3*0.6),1)</f>
        <v>7.4</v>
      </c>
      <c r="AG3" s="29">
        <f t="shared" ref="AG3:AG26" si="51">ROUND(MAX((AC3*0.4+AD3*0.6),(AC3*0.4+AE3*0.6)),1)</f>
        <v>7.4</v>
      </c>
      <c r="AH3" s="325" t="str">
        <f t="shared" ref="AH3:AH26" si="52">TEXT(AG3,"0.0")</f>
        <v>7.4</v>
      </c>
      <c r="AI3" s="30" t="str">
        <f t="shared" ref="AI3:AI26" si="53">IF(AG3&gt;=8.5,"A",IF(AG3&gt;=8,"B+",IF(AG3&gt;=7,"B",IF(AG3&gt;=6.5,"C+",IF(AG3&gt;=5.5,"C",IF(AG3&gt;=5,"D+",IF(AG3&gt;=4,"D","F")))))))</f>
        <v>B</v>
      </c>
      <c r="AJ3" s="31">
        <f t="shared" ref="AJ3:AJ26" si="54">IF(AI3="A",4,IF(AI3="B+",3.5,IF(AI3="B",3,IF(AI3="C+",2.5,IF(AI3="C",2,IF(AI3="D+",1.5,IF(AI3="D",1,0)))))))</f>
        <v>3</v>
      </c>
      <c r="AK3" s="31" t="str">
        <f t="shared" ref="AK3:AK26" si="55">TEXT(AJ3,"0.0")</f>
        <v>3.0</v>
      </c>
      <c r="AL3" s="42">
        <v>2</v>
      </c>
      <c r="AM3" s="43">
        <v>2</v>
      </c>
      <c r="AN3" s="312">
        <v>8</v>
      </c>
      <c r="AO3" s="246">
        <v>9</v>
      </c>
      <c r="AP3" s="246"/>
      <c r="AQ3" s="28">
        <f t="shared" ref="AQ3:AQ27" si="56">ROUND((AN3*0.4+AO3*0.6),1)</f>
        <v>8.6</v>
      </c>
      <c r="AR3" s="29">
        <f t="shared" ref="AR3:AR27" si="57">ROUND(MAX((AN3*0.4+AO3*0.6),(AN3*0.4+AP3*0.6)),1)</f>
        <v>8.6</v>
      </c>
      <c r="AS3" s="325" t="str">
        <f t="shared" ref="AS3:AS27" si="58">TEXT(AR3,"0.0")</f>
        <v>8.6</v>
      </c>
      <c r="AT3" s="30" t="str">
        <f t="shared" ref="AT3:AT27" si="59">IF(AR3&gt;=8.5,"A",IF(AR3&gt;=8,"B+",IF(AR3&gt;=7,"B",IF(AR3&gt;=6.5,"C+",IF(AR3&gt;=5.5,"C",IF(AR3&gt;=5,"D+",IF(AR3&gt;=4,"D","F")))))))</f>
        <v>A</v>
      </c>
      <c r="AU3" s="31">
        <f t="shared" ref="AU3:AU27" si="60">IF(AT3="A",4,IF(AT3="B+",3.5,IF(AT3="B",3,IF(AT3="C+",2.5,IF(AT3="C",2,IF(AT3="D+",1.5,IF(AT3="D",1,0)))))))</f>
        <v>4</v>
      </c>
      <c r="AV3" s="31" t="str">
        <f t="shared" ref="AV3:AV27" si="61">TEXT(AU3,"0.0")</f>
        <v>4.0</v>
      </c>
      <c r="AW3" s="42">
        <v>2</v>
      </c>
      <c r="AX3" s="43">
        <v>2</v>
      </c>
      <c r="AY3" s="224">
        <v>7.7</v>
      </c>
      <c r="AZ3" s="314">
        <v>8</v>
      </c>
      <c r="BA3" s="157"/>
      <c r="BB3" s="28">
        <f t="shared" ref="BB3:BB27" si="62">ROUND((AY3*0.4+AZ3*0.6),1)</f>
        <v>7.9</v>
      </c>
      <c r="BC3" s="29">
        <f t="shared" si="0"/>
        <v>7.9</v>
      </c>
      <c r="BD3" s="325" t="str">
        <f t="shared" ref="BD3:BD27" si="63">TEXT(BC3,"0.0")</f>
        <v>7.9</v>
      </c>
      <c r="BE3" s="30" t="str">
        <f t="shared" si="1"/>
        <v>B</v>
      </c>
      <c r="BF3" s="31">
        <f t="shared" si="2"/>
        <v>3</v>
      </c>
      <c r="BG3" s="31" t="str">
        <f t="shared" si="3"/>
        <v>3.0</v>
      </c>
      <c r="BH3" s="42">
        <v>2</v>
      </c>
      <c r="BI3" s="43">
        <v>2</v>
      </c>
      <c r="BJ3" s="245">
        <v>8</v>
      </c>
      <c r="BK3" s="93">
        <v>8</v>
      </c>
      <c r="BL3" s="93"/>
      <c r="BM3" s="28">
        <f t="shared" ref="BM3:BM26" si="64">ROUND((BJ3*0.4+BK3*0.6),1)</f>
        <v>8</v>
      </c>
      <c r="BN3" s="29">
        <f t="shared" ref="BN3:BN26" si="65">ROUND(MAX((BJ3*0.4+BK3*0.6),(BJ3*0.4+BL3*0.6)),1)</f>
        <v>8</v>
      </c>
      <c r="BO3" s="325" t="str">
        <f t="shared" ref="BO3:BO26" si="66">TEXT(BN3,"0.0")</f>
        <v>8.0</v>
      </c>
      <c r="BP3" s="30" t="str">
        <f t="shared" ref="BP3:BP26" si="67">IF(BN3&gt;=8.5,"A",IF(BN3&gt;=8,"B+",IF(BN3&gt;=7,"B",IF(BN3&gt;=6.5,"C+",IF(BN3&gt;=5.5,"C",IF(BN3&gt;=5,"D+",IF(BN3&gt;=4,"D","F")))))))</f>
        <v>B+</v>
      </c>
      <c r="BQ3" s="31">
        <f t="shared" ref="BQ3:BQ26" si="68">IF(BP3="A",4,IF(BP3="B+",3.5,IF(BP3="B",3,IF(BP3="C+",2.5,IF(BP3="C",2,IF(BP3="D+",1.5,IF(BP3="D",1,0)))))))</f>
        <v>3.5</v>
      </c>
      <c r="BR3" s="31" t="str">
        <f t="shared" ref="BR3:BR26" si="69">TEXT(BQ3,"0.0")</f>
        <v>3.5</v>
      </c>
      <c r="BS3" s="42">
        <v>1</v>
      </c>
      <c r="BT3" s="149">
        <v>1</v>
      </c>
      <c r="BU3" s="403">
        <v>6.4</v>
      </c>
      <c r="BV3" s="147">
        <v>8</v>
      </c>
      <c r="BW3" s="157"/>
      <c r="BX3" s="225">
        <f t="shared" ref="BX3:BX27" si="70">ROUND((BU3*0.4+BV3*0.6),1)</f>
        <v>7.4</v>
      </c>
      <c r="BY3" s="226">
        <f t="shared" ref="BY3:BY27" si="71">ROUND(MAX((BU3*0.4+BV3*0.6),(BU3*0.4+BW3*0.6)),1)</f>
        <v>7.4</v>
      </c>
      <c r="BZ3" s="342" t="str">
        <f t="shared" ref="BZ3:BZ27" si="72">TEXT(BY3,"0.0")</f>
        <v>7.4</v>
      </c>
      <c r="CA3" s="227" t="str">
        <f t="shared" si="4"/>
        <v>B</v>
      </c>
      <c r="CB3" s="226">
        <f t="shared" si="5"/>
        <v>3</v>
      </c>
      <c r="CC3" s="226" t="str">
        <f t="shared" si="6"/>
        <v>3.0</v>
      </c>
      <c r="CD3" s="157">
        <v>2</v>
      </c>
      <c r="CE3" s="43">
        <v>2</v>
      </c>
      <c r="CF3" s="438">
        <v>7</v>
      </c>
      <c r="CG3" s="439">
        <v>8</v>
      </c>
      <c r="CH3" s="68"/>
      <c r="CI3" s="225">
        <f t="shared" ref="CI3:CI27" si="73">ROUND((CF3*0.4+CG3*0.6),1)</f>
        <v>7.6</v>
      </c>
      <c r="CJ3" s="226">
        <f t="shared" ref="CJ3:CJ27" si="74">ROUND(MAX((CF3*0.4+CG3*0.6),(CF3*0.4+CH3*0.6)),1)</f>
        <v>7.6</v>
      </c>
      <c r="CK3" s="342" t="str">
        <f t="shared" ref="CK3:CK27" si="75">TEXT(CJ3,"0.0")</f>
        <v>7.6</v>
      </c>
      <c r="CL3" s="227" t="str">
        <f t="shared" si="7"/>
        <v>B</v>
      </c>
      <c r="CM3" s="226">
        <f t="shared" si="8"/>
        <v>3</v>
      </c>
      <c r="CN3" s="226" t="str">
        <f t="shared" si="9"/>
        <v>3.0</v>
      </c>
      <c r="CO3" s="157">
        <v>3</v>
      </c>
      <c r="CP3" s="43">
        <v>3</v>
      </c>
      <c r="CQ3" s="84">
        <f t="shared" ref="CQ3:CQ26" si="76">AA3+AL3+AW3+BH3+BS3+CD3+CO3</f>
        <v>16</v>
      </c>
      <c r="CR3" s="87">
        <f t="shared" ref="CR3:CR26" si="77">(Y3*AA3+AJ3*AL3+AU3*AW3+BH3*BF3+BQ3*BS3+CB3*CD3+CO3*CM3)/CQ3</f>
        <v>2.90625</v>
      </c>
      <c r="CS3" s="88" t="str">
        <f t="shared" ref="CS3:CS27" si="78">TEXT(CR3,"0.00")</f>
        <v>2.91</v>
      </c>
      <c r="CT3" s="64" t="str">
        <f t="shared" ref="CT3:CT27" si="79">IF(AND(CR3&lt;0.8),"Cảnh báo KQHT","Lên lớp")</f>
        <v>Lên lớp</v>
      </c>
      <c r="CU3" s="128">
        <f t="shared" ref="CU3:CU27" si="80">AB3+AM3+AX3+BI3+BT3+CE3+CP3</f>
        <v>16</v>
      </c>
      <c r="CV3" s="129">
        <f t="shared" ref="CV3:CV26" si="81" xml:space="preserve"> (AB3*Y3+AJ3*AM3+AU3*AX3+BI3*BF3+BQ3*BT3+CB3*CE3+CP3*CM3)/CU3</f>
        <v>2.90625</v>
      </c>
      <c r="CW3" s="64" t="str">
        <f t="shared" ref="CW3:CW27" si="82">IF(AND(CV3&lt;1.2),"Cảnh báo KQHT","Lên lớp")</f>
        <v>Lên lớp</v>
      </c>
      <c r="CX3" s="504"/>
      <c r="CY3" s="214">
        <v>7</v>
      </c>
      <c r="CZ3" s="439">
        <v>9</v>
      </c>
      <c r="DA3" s="439"/>
      <c r="DB3" s="28">
        <f t="shared" ref="DB3:DB27" si="83">ROUND((CY3*0.4+CZ3*0.6),1)</f>
        <v>8.1999999999999993</v>
      </c>
      <c r="DC3" s="29">
        <f t="shared" ref="DC3:DC27" si="84">ROUND(MAX((CY3*0.4+CZ3*0.6),(CY3*0.4+DA3*0.6)),1)</f>
        <v>8.1999999999999993</v>
      </c>
      <c r="DD3" s="325" t="str">
        <f t="shared" ref="DD3:DD27" si="85">TEXT(DC3,"0.0")</f>
        <v>8.2</v>
      </c>
      <c r="DE3" s="30" t="str">
        <f t="shared" si="10"/>
        <v>B+</v>
      </c>
      <c r="DF3" s="31">
        <f t="shared" si="11"/>
        <v>3.5</v>
      </c>
      <c r="DG3" s="31" t="str">
        <f t="shared" si="12"/>
        <v>3.5</v>
      </c>
      <c r="DH3" s="42">
        <v>2</v>
      </c>
      <c r="DI3" s="43">
        <v>2</v>
      </c>
      <c r="DJ3" s="556">
        <v>7.3</v>
      </c>
      <c r="DK3" s="73">
        <v>8</v>
      </c>
      <c r="DL3" s="73"/>
      <c r="DM3" s="28">
        <f t="shared" ref="DM3:DM27" si="86">ROUND((DJ3*0.4+DK3*0.6),1)</f>
        <v>7.7</v>
      </c>
      <c r="DN3" s="29">
        <f t="shared" si="13"/>
        <v>7.7</v>
      </c>
      <c r="DO3" s="325" t="str">
        <f t="shared" ref="DO3:DO27" si="87">TEXT(DN3,"0.0")</f>
        <v>7.7</v>
      </c>
      <c r="DP3" s="30" t="str">
        <f t="shared" si="14"/>
        <v>B</v>
      </c>
      <c r="DQ3" s="31">
        <f t="shared" si="15"/>
        <v>3</v>
      </c>
      <c r="DR3" s="31" t="str">
        <f t="shared" si="16"/>
        <v>3.0</v>
      </c>
      <c r="DS3" s="42">
        <v>2</v>
      </c>
      <c r="DT3" s="43">
        <v>2</v>
      </c>
      <c r="DU3" s="612">
        <v>8.6999999999999993</v>
      </c>
      <c r="DV3" s="55">
        <v>7</v>
      </c>
      <c r="DW3" s="55"/>
      <c r="DX3" s="28">
        <f t="shared" ref="DX3:DX27" si="88">ROUND((DU3*0.4+DV3*0.6),1)</f>
        <v>7.7</v>
      </c>
      <c r="DY3" s="29">
        <f t="shared" ref="DY3:DY27" si="89">ROUND(MAX((DU3*0.4+DV3*0.6),(DU3*0.4+DW3*0.6)),1)</f>
        <v>7.7</v>
      </c>
      <c r="DZ3" s="325" t="str">
        <f t="shared" ref="DZ3:DZ27" si="90">TEXT(DY3,"0.0")</f>
        <v>7.7</v>
      </c>
      <c r="EA3" s="30" t="str">
        <f t="shared" ref="EA3:EA27" si="91">IF(DY3&gt;=8.5,"A",IF(DY3&gt;=8,"B+",IF(DY3&gt;=7,"B",IF(DY3&gt;=6.5,"C+",IF(DY3&gt;=5.5,"C",IF(DY3&gt;=5,"D+",IF(DY3&gt;=4,"D","F")))))))</f>
        <v>B</v>
      </c>
      <c r="EB3" s="31">
        <f t="shared" ref="EB3:EB27" si="92">IF(EA3="A",4,IF(EA3="B+",3.5,IF(EA3="B",3,IF(EA3="C+",2.5,IF(EA3="C",2,IF(EA3="D+",1.5,IF(EA3="D",1,0)))))))</f>
        <v>3</v>
      </c>
      <c r="EC3" s="31" t="str">
        <f t="shared" ref="EC3:EC27" si="93">TEXT(EB3,"0.0")</f>
        <v>3.0</v>
      </c>
      <c r="ED3" s="42">
        <v>2</v>
      </c>
      <c r="EE3" s="43">
        <v>2</v>
      </c>
      <c r="EF3" s="180">
        <v>7.8</v>
      </c>
      <c r="EG3" s="70">
        <v>8</v>
      </c>
      <c r="EH3" s="70"/>
      <c r="EI3" s="28">
        <f t="shared" ref="EI3:EI27" si="94">ROUND((EF3*0.4+EG3*0.6),1)</f>
        <v>7.9</v>
      </c>
      <c r="EJ3" s="29">
        <f t="shared" ref="EJ3:EJ27" si="95">ROUND(MAX((EF3*0.4+EG3*0.6),(EF3*0.4+EH3*0.6)),1)</f>
        <v>7.9</v>
      </c>
      <c r="EK3" s="325" t="str">
        <f t="shared" ref="EK3:EK27" si="96">TEXT(EJ3,"0.0")</f>
        <v>7.9</v>
      </c>
      <c r="EL3" s="30" t="str">
        <f t="shared" ref="EL3:EL27" si="97">IF(EJ3&gt;=8.5,"A",IF(EJ3&gt;=8,"B+",IF(EJ3&gt;=7,"B",IF(EJ3&gt;=6.5,"C+",IF(EJ3&gt;=5.5,"C",IF(EJ3&gt;=5,"D+",IF(EJ3&gt;=4,"D","F")))))))</f>
        <v>B</v>
      </c>
      <c r="EM3" s="31">
        <f t="shared" ref="EM3:EM27" si="98">IF(EL3="A",4,IF(EL3="B+",3.5,IF(EL3="B",3,IF(EL3="C+",2.5,IF(EL3="C",2,IF(EL3="D+",1.5,IF(EL3="D",1,0)))))))</f>
        <v>3</v>
      </c>
      <c r="EN3" s="31" t="str">
        <f t="shared" ref="EN3:EN27" si="99">TEXT(EM3,"0.0")</f>
        <v>3.0</v>
      </c>
      <c r="EO3" s="42">
        <v>2</v>
      </c>
      <c r="EP3" s="43">
        <v>2</v>
      </c>
      <c r="EQ3" s="180">
        <v>8</v>
      </c>
      <c r="ER3" s="70">
        <v>9</v>
      </c>
      <c r="ES3" s="70"/>
      <c r="ET3" s="28">
        <f t="shared" ref="ET3:ET27" si="100">ROUND((EQ3*0.4+ER3*0.6),1)</f>
        <v>8.6</v>
      </c>
      <c r="EU3" s="29">
        <f t="shared" ref="EU3:EU27" si="101">ROUND(MAX((EQ3*0.4+ER3*0.6),(EQ3*0.4+ES3*0.6)),1)</f>
        <v>8.6</v>
      </c>
      <c r="EV3" s="325" t="str">
        <f t="shared" ref="EV3:EV27" si="102">TEXT(EU3,"0.0")</f>
        <v>8.6</v>
      </c>
      <c r="EW3" s="30" t="str">
        <f t="shared" si="17"/>
        <v>A</v>
      </c>
      <c r="EX3" s="31">
        <f t="shared" si="18"/>
        <v>4</v>
      </c>
      <c r="EY3" s="31" t="str">
        <f t="shared" si="19"/>
        <v>4.0</v>
      </c>
      <c r="EZ3" s="42">
        <v>2</v>
      </c>
      <c r="FA3" s="43">
        <v>2</v>
      </c>
      <c r="FB3" s="180">
        <v>7</v>
      </c>
      <c r="FC3" s="70">
        <v>6</v>
      </c>
      <c r="FD3" s="602"/>
      <c r="FE3" s="28">
        <f t="shared" ref="FE3:FE27" si="103">ROUND((FB3*0.4+FC3*0.6),1)</f>
        <v>6.4</v>
      </c>
      <c r="FF3" s="29">
        <f t="shared" ref="FF3:FF27" si="104">ROUND(MAX((FB3*0.4+FC3*0.6),(FB3*0.4+FD3*0.6)),1)</f>
        <v>6.4</v>
      </c>
      <c r="FG3" s="325" t="str">
        <f t="shared" ref="FG3:FG27" si="105">TEXT(FF3,"0.0")</f>
        <v>6.4</v>
      </c>
      <c r="FH3" s="30" t="str">
        <f t="shared" si="20"/>
        <v>C</v>
      </c>
      <c r="FI3" s="31">
        <f t="shared" si="21"/>
        <v>2</v>
      </c>
      <c r="FJ3" s="31" t="str">
        <f t="shared" si="22"/>
        <v>2.0</v>
      </c>
      <c r="FK3" s="42">
        <v>2</v>
      </c>
      <c r="FL3" s="43">
        <v>2</v>
      </c>
      <c r="FM3" s="180">
        <v>6.7</v>
      </c>
      <c r="FN3" s="70">
        <v>6</v>
      </c>
      <c r="FO3" s="70"/>
      <c r="FP3" s="28">
        <f t="shared" ref="FP3:FP27" si="106">ROUND((FM3*0.4+FN3*0.6),1)</f>
        <v>6.3</v>
      </c>
      <c r="FQ3" s="29">
        <f t="shared" ref="FQ3:FQ27" si="107">ROUND(MAX((FM3*0.4+FN3*0.6),(FM3*0.4+FO3*0.6)),1)</f>
        <v>6.3</v>
      </c>
      <c r="FR3" s="325" t="str">
        <f t="shared" ref="FR3:FR27" si="108">TEXT(FQ3,"0.0")</f>
        <v>6.3</v>
      </c>
      <c r="FS3" s="30" t="str">
        <f t="shared" si="23"/>
        <v>C</v>
      </c>
      <c r="FT3" s="31">
        <f t="shared" si="24"/>
        <v>2</v>
      </c>
      <c r="FU3" s="31" t="str">
        <f t="shared" si="25"/>
        <v>2.0</v>
      </c>
      <c r="FV3" s="42">
        <v>2</v>
      </c>
      <c r="FW3" s="43">
        <v>2</v>
      </c>
      <c r="FX3" s="48">
        <v>7.6</v>
      </c>
      <c r="FY3" s="70">
        <v>8</v>
      </c>
      <c r="FZ3" s="70"/>
      <c r="GA3" s="28">
        <f t="shared" ref="GA3:GA27" si="109">ROUND((FX3*0.4+FY3*0.6),1)</f>
        <v>7.8</v>
      </c>
      <c r="GB3" s="29">
        <f t="shared" ref="GB3:GB27" si="110">ROUND(MAX((FX3*0.4+FY3*0.6),(FX3*0.4+FZ3*0.6)),1)</f>
        <v>7.8</v>
      </c>
      <c r="GC3" s="325" t="str">
        <f t="shared" ref="GC3:GC27" si="111">TEXT(GB3,"0.0")</f>
        <v>7.8</v>
      </c>
      <c r="GD3" s="30" t="str">
        <f t="shared" ref="GD3:GD27" si="112">IF(GB3&gt;=8.5,"A",IF(GB3&gt;=8,"B+",IF(GB3&gt;=7,"B",IF(GB3&gt;=6.5,"C+",IF(GB3&gt;=5.5,"C",IF(GB3&gt;=5,"D+",IF(GB3&gt;=4,"D","F")))))))</f>
        <v>B</v>
      </c>
      <c r="GE3" s="31">
        <f t="shared" ref="GE3:GE27" si="113">IF(GD3="A",4,IF(GD3="B+",3.5,IF(GD3="B",3,IF(GD3="C+",2.5,IF(GD3="C",2,IF(GD3="D+",1.5,IF(GD3="D",1,0)))))))</f>
        <v>3</v>
      </c>
      <c r="GF3" s="31" t="str">
        <f t="shared" ref="GF3:GF27" si="114">TEXT(GE3,"0.0")</f>
        <v>3.0</v>
      </c>
      <c r="GG3" s="42">
        <v>2</v>
      </c>
      <c r="GH3" s="43">
        <v>2</v>
      </c>
      <c r="GI3" s="694">
        <f t="shared" ref="GI3:GI27" si="115">GG3+FV3+FK3+EZ3+EO3+ED3+DS3+DH3</f>
        <v>16</v>
      </c>
      <c r="GJ3" s="695">
        <f t="shared" ref="GJ3:GJ27" si="116">(GG3*GE3+FV3*FT3+FK3*FI3+EZ3*EX3+EO3*EM3+ED3*EB3+DS3*DQ3+DH3*DF3)/GI3</f>
        <v>2.9375</v>
      </c>
      <c r="GK3" s="696" t="str">
        <f t="shared" ref="GK3:GK27" si="117">TEXT(GJ3,"0.00")</f>
        <v>2.94</v>
      </c>
      <c r="GL3" s="697" t="str">
        <f t="shared" ref="GL3:GL27" si="118">IF(AND(GJ3&lt;1),"Cảnh báo KQHT","Lên lớp")</f>
        <v>Lên lớp</v>
      </c>
      <c r="GM3" s="698">
        <f t="shared" ref="GM3:GM27" si="119">CQ3+GI3</f>
        <v>32</v>
      </c>
      <c r="GN3" s="695">
        <f t="shared" ref="GN3:GN27" si="120">(CQ3*CR3+GI3*GJ3)/GM3</f>
        <v>2.921875</v>
      </c>
      <c r="GO3" s="696" t="str">
        <f t="shared" ref="GO3:GO27" si="121">TEXT(GN3,"0.00")</f>
        <v>2.92</v>
      </c>
      <c r="GP3" s="699">
        <f t="shared" ref="GP3:GP27" si="122">GH3+FW3+FL3+FA3+EP3+EE3+DT3+DI3+CP3+CE3+BT3+BI3+AX3+AM3+AB3</f>
        <v>32</v>
      </c>
      <c r="GQ3" s="700">
        <f t="shared" ref="GQ3:GQ27" si="123">(GH3*GB3+FW3*FQ3+FL3*FF3+FA3*EU3+EP3*EJ3+EE3*DY3+DT3*DN3+DI3*DC3+CP3*CJ3+CE3*BY3+BT3*BN3+BI3*BC3+AX3*AR3+AM3*AG3+AB3*V3)/GP3</f>
        <v>7.5062500000000005</v>
      </c>
      <c r="GR3" s="701">
        <f t="shared" ref="GR3:GR26" si="124">(GH3*GE3+FW3*FT3+FL3*FI3+FA3*EX3+EP3*EM3+EE3*EB3+DT3*DQ3+DI3*DF3+CP3*CM3+CE3*CB3+BT3*BQ3+BI3*BF3+AX3*AU3+AM3*AJ3+AB3*Y3)/GP3</f>
        <v>2.921875</v>
      </c>
      <c r="GS3" s="702" t="str">
        <f t="shared" ref="GS3:GS27" si="125">IF(AND(GR3&lt;1.2),"Cảnh báo KQHT","Lên lớp")</f>
        <v>Lên lớp</v>
      </c>
      <c r="GT3" s="799"/>
      <c r="GU3" s="835">
        <v>9</v>
      </c>
      <c r="GV3" s="837">
        <v>8</v>
      </c>
      <c r="GW3" s="736"/>
      <c r="GX3" s="827">
        <f t="shared" ref="GX3:GX27" si="126">ROUND((GU3*0.4+GV3*0.6),1)</f>
        <v>8.4</v>
      </c>
      <c r="GY3" s="839">
        <f t="shared" ref="GY3:GY27" si="127">ROUND(MAX((GU3*0.4+GV3*0.6),(GU3*0.4+GW3*0.6)),1)</f>
        <v>8.4</v>
      </c>
      <c r="GZ3" s="840" t="str">
        <f t="shared" ref="GZ3:GZ27" si="128">TEXT(GY3,"0.0")</f>
        <v>8.4</v>
      </c>
      <c r="HA3" s="841" t="str">
        <f t="shared" ref="HA3:HA27" si="129">IF(GY3&gt;=8.5,"A",IF(GY3&gt;=8,"B+",IF(GY3&gt;=7,"B",IF(GY3&gt;=6.5,"C+",IF(GY3&gt;=5.5,"C",IF(GY3&gt;=5,"D+",IF(GY3&gt;=4,"D","F")))))))</f>
        <v>B+</v>
      </c>
      <c r="HB3" s="842">
        <f t="shared" ref="HB3:HB27" si="130">IF(HA3="A",4,IF(HA3="B+",3.5,IF(HA3="B",3,IF(HA3="C+",2.5,IF(HA3="C",2,IF(HA3="D+",1.5,IF(HA3="D",1,0)))))))</f>
        <v>3.5</v>
      </c>
      <c r="HC3" s="842" t="str">
        <f t="shared" ref="HC3:HC27" si="131">TEXT(HB3,"0.0")</f>
        <v>3.5</v>
      </c>
      <c r="HD3" s="843">
        <v>2</v>
      </c>
      <c r="HE3" s="844">
        <v>2</v>
      </c>
      <c r="HF3" s="952">
        <v>6.9</v>
      </c>
      <c r="HG3" s="953">
        <v>7</v>
      </c>
      <c r="HH3" s="736"/>
      <c r="HI3" s="28">
        <f t="shared" ref="HI3:HI27" si="132">ROUND((HF3*0.4+HG3*0.6),1)</f>
        <v>7</v>
      </c>
      <c r="HJ3" s="29">
        <f t="shared" ref="HJ3:HJ27" si="133">ROUND(MAX((HF3*0.4+HG3*0.6),(HF3*0.4+HH3*0.6)),1)</f>
        <v>7</v>
      </c>
      <c r="HK3" s="325" t="str">
        <f t="shared" ref="HK3:HK27" si="134">TEXT(HJ3,"0.0")</f>
        <v>7.0</v>
      </c>
      <c r="HL3" s="30" t="str">
        <f t="shared" ref="HL3:HL27" si="135">IF(HJ3&gt;=8.5,"A",IF(HJ3&gt;=8,"B+",IF(HJ3&gt;=7,"B",IF(HJ3&gt;=6.5,"C+",IF(HJ3&gt;=5.5,"C",IF(HJ3&gt;=5,"D+",IF(HJ3&gt;=4,"D","F")))))))</f>
        <v>B</v>
      </c>
      <c r="HM3" s="31">
        <f t="shared" ref="HM3:HM27" si="136">IF(HL3="A",4,IF(HL3="B+",3.5,IF(HL3="B",3,IF(HL3="C+",2.5,IF(HL3="C",2,IF(HL3="D+",1.5,IF(HL3="D",1,0)))))))</f>
        <v>3</v>
      </c>
      <c r="HN3" s="31" t="str">
        <f t="shared" ref="HN3:HN27" si="137">TEXT(HM3,"0.0")</f>
        <v>3.0</v>
      </c>
      <c r="HO3" s="42">
        <v>3</v>
      </c>
      <c r="HP3" s="43">
        <v>3</v>
      </c>
      <c r="HQ3" s="819">
        <v>8</v>
      </c>
      <c r="HR3" s="822">
        <v>8</v>
      </c>
      <c r="HS3" s="736"/>
      <c r="HT3" s="28">
        <f t="shared" ref="HT3:HT27" si="138">ROUND((HQ3*0.4+HR3*0.6),1)</f>
        <v>8</v>
      </c>
      <c r="HU3" s="29">
        <f t="shared" ref="HU3:HU27" si="139">ROUND(MAX((HQ3*0.4+HR3*0.6),(HQ3*0.4+HS3*0.6)),1)</f>
        <v>8</v>
      </c>
      <c r="HV3" s="325" t="str">
        <f t="shared" ref="HV3:HV27" si="140">TEXT(HU3,"0.0")</f>
        <v>8.0</v>
      </c>
      <c r="HW3" s="30" t="str">
        <f t="shared" ref="HW3:HW27" si="141">IF(HU3&gt;=8.5,"A",IF(HU3&gt;=8,"B+",IF(HU3&gt;=7,"B",IF(HU3&gt;=6.5,"C+",IF(HU3&gt;=5.5,"C",IF(HU3&gt;=5,"D+",IF(HU3&gt;=4,"D","F")))))))</f>
        <v>B+</v>
      </c>
      <c r="HX3" s="31">
        <f t="shared" ref="HX3:HX27" si="142">IF(HW3="A",4,IF(HW3="B+",3.5,IF(HW3="B",3,IF(HW3="C+",2.5,IF(HW3="C",2,IF(HW3="D+",1.5,IF(HW3="D",1,0)))))))</f>
        <v>3.5</v>
      </c>
      <c r="HY3" s="31" t="str">
        <f t="shared" ref="HY3:HY27" si="143">TEXT(HX3,"0.0")</f>
        <v>3.5</v>
      </c>
      <c r="HZ3" s="42">
        <v>2</v>
      </c>
      <c r="IA3" s="43">
        <v>2</v>
      </c>
      <c r="IB3" s="819">
        <v>8.1999999999999993</v>
      </c>
      <c r="IC3" s="822">
        <v>8</v>
      </c>
      <c r="ID3" s="736"/>
      <c r="IE3" s="28">
        <f t="shared" ref="IE3:IE27" si="144">ROUND((IB3*0.4+IC3*0.6),1)</f>
        <v>8.1</v>
      </c>
      <c r="IF3" s="29">
        <f t="shared" ref="IF3:IF27" si="145">ROUND(MAX((IB3*0.4+IC3*0.6),(IB3*0.4+ID3*0.6)),1)</f>
        <v>8.1</v>
      </c>
      <c r="IG3" s="325" t="str">
        <f t="shared" ref="IG3:IG27" si="146">TEXT(IF3,"0.0")</f>
        <v>8.1</v>
      </c>
      <c r="IH3" s="30" t="str">
        <f t="shared" ref="IH3:IH27" si="147">IF(IF3&gt;=8.5,"A",IF(IF3&gt;=8,"B+",IF(IF3&gt;=7,"B",IF(IF3&gt;=6.5,"C+",IF(IF3&gt;=5.5,"C",IF(IF3&gt;=5,"D+",IF(IF3&gt;=4,"D","F")))))))</f>
        <v>B+</v>
      </c>
      <c r="II3" s="31">
        <f t="shared" ref="II3:II27" si="148">IF(IH3="A",4,IF(IH3="B+",3.5,IF(IH3="B",3,IF(IH3="C+",2.5,IF(IH3="C",2,IF(IH3="D+",1.5,IF(IH3="D",1,0)))))))</f>
        <v>3.5</v>
      </c>
      <c r="IJ3" s="31" t="str">
        <f t="shared" ref="IJ3:IJ27" si="149">TEXT(II3,"0.0")</f>
        <v>3.5</v>
      </c>
      <c r="IK3" s="42">
        <v>3</v>
      </c>
      <c r="IL3" s="43">
        <v>3</v>
      </c>
      <c r="IM3" s="819">
        <v>7.6</v>
      </c>
      <c r="IN3" s="822">
        <v>7</v>
      </c>
      <c r="IO3" s="736"/>
      <c r="IP3" s="28">
        <f t="shared" ref="IP3:IP27" si="150">ROUND((IM3*0.4+IN3*0.6),1)</f>
        <v>7.2</v>
      </c>
      <c r="IQ3" s="29">
        <f t="shared" ref="IQ3:IQ27" si="151">ROUND(MAX((IM3*0.4+IN3*0.6),(IM3*0.4+IO3*0.6)),1)</f>
        <v>7.2</v>
      </c>
      <c r="IR3" s="325" t="str">
        <f t="shared" ref="IR3:IR27" si="152">TEXT(IQ3,"0.0")</f>
        <v>7.2</v>
      </c>
      <c r="IS3" s="30" t="str">
        <f t="shared" ref="IS3:IS27" si="153">IF(IQ3&gt;=8.5,"A",IF(IQ3&gt;=8,"B+",IF(IQ3&gt;=7,"B",IF(IQ3&gt;=6.5,"C+",IF(IQ3&gt;=5.5,"C",IF(IQ3&gt;=5,"D+",IF(IQ3&gt;=4,"D","F")))))))</f>
        <v>B</v>
      </c>
      <c r="IT3" s="31">
        <f t="shared" ref="IT3:IT27" si="154">IF(IS3="A",4,IF(IS3="B+",3.5,IF(IS3="B",3,IF(IS3="C+",2.5,IF(IS3="C",2,IF(IS3="D+",1.5,IF(IS3="D",1,0)))))))</f>
        <v>3</v>
      </c>
      <c r="IU3" s="31" t="str">
        <f t="shared" ref="IU3:IU27" si="155">TEXT(IT3,"0.0")</f>
        <v>3.0</v>
      </c>
      <c r="IV3" s="42">
        <v>3</v>
      </c>
      <c r="IW3" s="43">
        <v>3</v>
      </c>
      <c r="IX3" s="1032">
        <v>8.4</v>
      </c>
      <c r="IY3" s="1068">
        <v>8</v>
      </c>
      <c r="IZ3" s="736"/>
      <c r="JA3" s="827">
        <f t="shared" ref="JA3:JA27" si="156">ROUND((IX3*0.4+IY3*0.6),1)</f>
        <v>8.1999999999999993</v>
      </c>
      <c r="JB3" s="839">
        <f t="shared" ref="JB3:JB27" si="157">ROUND(MAX((IX3*0.4+IY3*0.6),(IX3*0.4+IZ3*0.6)),1)</f>
        <v>8.1999999999999993</v>
      </c>
      <c r="JC3" s="840" t="str">
        <f t="shared" ref="JC3:JC27" si="158">TEXT(JB3,"0.0")</f>
        <v>8.2</v>
      </c>
      <c r="JD3" s="841" t="str">
        <f t="shared" ref="JD3:JD27" si="159">IF(JB3&gt;=8.5,"A",IF(JB3&gt;=8,"B+",IF(JB3&gt;=7,"B",IF(JB3&gt;=6.5,"C+",IF(JB3&gt;=5.5,"C",IF(JB3&gt;=5,"D+",IF(JB3&gt;=4,"D","F")))))))</f>
        <v>B+</v>
      </c>
      <c r="JE3" s="842">
        <f t="shared" ref="JE3:JE27" si="160">IF(JD3="A",4,IF(JD3="B+",3.5,IF(JD3="B",3,IF(JD3="C+",2.5,IF(JD3="C",2,IF(JD3="D+",1.5,IF(JD3="D",1,0)))))))</f>
        <v>3.5</v>
      </c>
      <c r="JF3" s="842" t="str">
        <f t="shared" ref="JF3:JF27" si="161">TEXT(JE3,"0.0")</f>
        <v>3.5</v>
      </c>
      <c r="JG3" s="846">
        <v>5</v>
      </c>
      <c r="JH3" s="844">
        <v>5</v>
      </c>
      <c r="JI3" s="742">
        <f t="shared" ref="JI3:JI27" si="162">HD3+HO3+HZ3+IK3+IV3+JG3</f>
        <v>18</v>
      </c>
      <c r="JJ3" s="734">
        <f t="shared" ref="JJ3:JJ27" si="163">(HD3*HB3+HM3*HO3+HX3*HZ3+II3*IK3+IT3*IV3+JE3*JG3)/JI3</f>
        <v>3.3333333333333335</v>
      </c>
      <c r="JK3" s="735" t="str">
        <f t="shared" ref="JK3:JK27" si="164">TEXT(JJ3,"0.00")</f>
        <v>3.33</v>
      </c>
    </row>
    <row r="4" spans="1:272" ht="18.75" x14ac:dyDescent="0.3">
      <c r="A4" s="16">
        <v>3</v>
      </c>
      <c r="B4" s="269" t="s">
        <v>623</v>
      </c>
      <c r="C4" s="298" t="s">
        <v>600</v>
      </c>
      <c r="D4" s="271" t="s">
        <v>150</v>
      </c>
      <c r="E4" s="272" t="s">
        <v>19</v>
      </c>
      <c r="F4" s="282"/>
      <c r="G4" s="288" t="s">
        <v>480</v>
      </c>
      <c r="H4" s="282" t="s">
        <v>23</v>
      </c>
      <c r="I4" s="282" t="s">
        <v>179</v>
      </c>
      <c r="J4" s="169">
        <v>7.6</v>
      </c>
      <c r="K4" s="1" t="str">
        <f t="shared" si="38"/>
        <v>B</v>
      </c>
      <c r="L4" s="2">
        <f t="shared" si="39"/>
        <v>3</v>
      </c>
      <c r="M4" s="170" t="str">
        <f t="shared" si="40"/>
        <v>3.0</v>
      </c>
      <c r="N4" s="665">
        <v>6.3</v>
      </c>
      <c r="O4" s="1" t="str">
        <f t="shared" si="41"/>
        <v>C</v>
      </c>
      <c r="P4" s="2">
        <f t="shared" si="42"/>
        <v>2</v>
      </c>
      <c r="Q4" s="172" t="str">
        <f t="shared" si="43"/>
        <v>2.0</v>
      </c>
      <c r="R4" s="150">
        <v>8.3000000000000007</v>
      </c>
      <c r="S4" s="45">
        <v>6</v>
      </c>
      <c r="T4" s="45"/>
      <c r="U4" s="28">
        <f t="shared" si="44"/>
        <v>6.9</v>
      </c>
      <c r="V4" s="29">
        <f t="shared" si="45"/>
        <v>6.9</v>
      </c>
      <c r="W4" s="325" t="str">
        <f t="shared" si="46"/>
        <v>6.9</v>
      </c>
      <c r="X4" s="30" t="str">
        <f t="shared" si="47"/>
        <v>C+</v>
      </c>
      <c r="Y4" s="31">
        <f t="shared" si="48"/>
        <v>2.5</v>
      </c>
      <c r="Z4" s="31" t="str">
        <f t="shared" si="49"/>
        <v>2.5</v>
      </c>
      <c r="AA4" s="42">
        <v>4</v>
      </c>
      <c r="AB4" s="43">
        <v>4</v>
      </c>
      <c r="AC4" s="180">
        <v>6.7</v>
      </c>
      <c r="AD4" s="55">
        <v>9</v>
      </c>
      <c r="AE4" s="55"/>
      <c r="AF4" s="28">
        <f t="shared" si="50"/>
        <v>8.1</v>
      </c>
      <c r="AG4" s="29">
        <f t="shared" si="51"/>
        <v>8.1</v>
      </c>
      <c r="AH4" s="325" t="str">
        <f t="shared" si="52"/>
        <v>8.1</v>
      </c>
      <c r="AI4" s="30" t="str">
        <f t="shared" si="53"/>
        <v>B+</v>
      </c>
      <c r="AJ4" s="31">
        <f t="shared" si="54"/>
        <v>3.5</v>
      </c>
      <c r="AK4" s="31" t="str">
        <f t="shared" si="55"/>
        <v>3.5</v>
      </c>
      <c r="AL4" s="42">
        <v>2</v>
      </c>
      <c r="AM4" s="43">
        <v>2</v>
      </c>
      <c r="AN4" s="312">
        <v>8.6999999999999993</v>
      </c>
      <c r="AO4" s="246">
        <v>9</v>
      </c>
      <c r="AP4" s="246"/>
      <c r="AQ4" s="28">
        <f t="shared" si="56"/>
        <v>8.9</v>
      </c>
      <c r="AR4" s="29">
        <f t="shared" si="57"/>
        <v>8.9</v>
      </c>
      <c r="AS4" s="325" t="str">
        <f t="shared" si="58"/>
        <v>8.9</v>
      </c>
      <c r="AT4" s="30" t="str">
        <f t="shared" si="59"/>
        <v>A</v>
      </c>
      <c r="AU4" s="31">
        <f t="shared" si="60"/>
        <v>4</v>
      </c>
      <c r="AV4" s="31" t="str">
        <f t="shared" si="61"/>
        <v>4.0</v>
      </c>
      <c r="AW4" s="42">
        <v>2</v>
      </c>
      <c r="AX4" s="43">
        <v>2</v>
      </c>
      <c r="AY4" s="224">
        <v>9</v>
      </c>
      <c r="AZ4" s="314">
        <v>9</v>
      </c>
      <c r="BA4" s="157"/>
      <c r="BB4" s="28">
        <f t="shared" si="62"/>
        <v>9</v>
      </c>
      <c r="BC4" s="29">
        <f t="shared" si="0"/>
        <v>9</v>
      </c>
      <c r="BD4" s="325" t="str">
        <f t="shared" si="63"/>
        <v>9.0</v>
      </c>
      <c r="BE4" s="30" t="str">
        <f t="shared" si="1"/>
        <v>A</v>
      </c>
      <c r="BF4" s="31">
        <f t="shared" si="2"/>
        <v>4</v>
      </c>
      <c r="BG4" s="31" t="str">
        <f t="shared" si="3"/>
        <v>4.0</v>
      </c>
      <c r="BH4" s="42">
        <v>2</v>
      </c>
      <c r="BI4" s="43">
        <v>2</v>
      </c>
      <c r="BJ4" s="245">
        <v>7</v>
      </c>
      <c r="BK4" s="93">
        <v>7</v>
      </c>
      <c r="BL4" s="93"/>
      <c r="BM4" s="28">
        <f t="shared" si="64"/>
        <v>7</v>
      </c>
      <c r="BN4" s="29">
        <f t="shared" si="65"/>
        <v>7</v>
      </c>
      <c r="BO4" s="325" t="str">
        <f t="shared" si="66"/>
        <v>7.0</v>
      </c>
      <c r="BP4" s="30" t="str">
        <f t="shared" si="67"/>
        <v>B</v>
      </c>
      <c r="BQ4" s="31">
        <f t="shared" si="68"/>
        <v>3</v>
      </c>
      <c r="BR4" s="31" t="str">
        <f t="shared" si="69"/>
        <v>3.0</v>
      </c>
      <c r="BS4" s="42">
        <v>1</v>
      </c>
      <c r="BT4" s="149">
        <v>1</v>
      </c>
      <c r="BU4" s="403">
        <v>8.6</v>
      </c>
      <c r="BV4" s="147">
        <v>9</v>
      </c>
      <c r="BW4" s="157"/>
      <c r="BX4" s="225">
        <f t="shared" si="70"/>
        <v>8.8000000000000007</v>
      </c>
      <c r="BY4" s="226">
        <f t="shared" si="71"/>
        <v>8.8000000000000007</v>
      </c>
      <c r="BZ4" s="342" t="str">
        <f t="shared" si="72"/>
        <v>8.8</v>
      </c>
      <c r="CA4" s="227" t="str">
        <f t="shared" si="4"/>
        <v>A</v>
      </c>
      <c r="CB4" s="226">
        <f t="shared" si="5"/>
        <v>4</v>
      </c>
      <c r="CC4" s="226" t="str">
        <f t="shared" si="6"/>
        <v>4.0</v>
      </c>
      <c r="CD4" s="157">
        <v>2</v>
      </c>
      <c r="CE4" s="43">
        <v>2</v>
      </c>
      <c r="CF4" s="438">
        <v>8.6</v>
      </c>
      <c r="CG4" s="439">
        <v>8</v>
      </c>
      <c r="CH4" s="68"/>
      <c r="CI4" s="225">
        <f t="shared" si="73"/>
        <v>8.1999999999999993</v>
      </c>
      <c r="CJ4" s="226">
        <f t="shared" si="74"/>
        <v>8.1999999999999993</v>
      </c>
      <c r="CK4" s="342" t="str">
        <f t="shared" si="75"/>
        <v>8.2</v>
      </c>
      <c r="CL4" s="227" t="str">
        <f t="shared" si="7"/>
        <v>B+</v>
      </c>
      <c r="CM4" s="226">
        <f t="shared" si="8"/>
        <v>3.5</v>
      </c>
      <c r="CN4" s="226" t="str">
        <f t="shared" si="9"/>
        <v>3.5</v>
      </c>
      <c r="CO4" s="157">
        <v>3</v>
      </c>
      <c r="CP4" s="43">
        <v>3</v>
      </c>
      <c r="CQ4" s="84">
        <f t="shared" si="76"/>
        <v>16</v>
      </c>
      <c r="CR4" s="87">
        <f t="shared" si="77"/>
        <v>3.40625</v>
      </c>
      <c r="CS4" s="88" t="str">
        <f t="shared" si="78"/>
        <v>3.41</v>
      </c>
      <c r="CT4" s="64" t="str">
        <f t="shared" si="79"/>
        <v>Lên lớp</v>
      </c>
      <c r="CU4" s="128">
        <f t="shared" si="80"/>
        <v>16</v>
      </c>
      <c r="CV4" s="129">
        <f t="shared" si="81"/>
        <v>3.40625</v>
      </c>
      <c r="CW4" s="64" t="str">
        <f t="shared" si="82"/>
        <v>Lên lớp</v>
      </c>
      <c r="CX4" s="504"/>
      <c r="CY4" s="214">
        <v>8.1999999999999993</v>
      </c>
      <c r="CZ4" s="439">
        <v>8</v>
      </c>
      <c r="DA4" s="439"/>
      <c r="DB4" s="28">
        <f t="shared" si="83"/>
        <v>8.1</v>
      </c>
      <c r="DC4" s="29">
        <f t="shared" si="84"/>
        <v>8.1</v>
      </c>
      <c r="DD4" s="325" t="str">
        <f t="shared" si="85"/>
        <v>8.1</v>
      </c>
      <c r="DE4" s="30" t="str">
        <f t="shared" si="10"/>
        <v>B+</v>
      </c>
      <c r="DF4" s="31">
        <f t="shared" si="11"/>
        <v>3.5</v>
      </c>
      <c r="DG4" s="31" t="str">
        <f t="shared" si="12"/>
        <v>3.5</v>
      </c>
      <c r="DH4" s="42">
        <v>2</v>
      </c>
      <c r="DI4" s="43">
        <v>2</v>
      </c>
      <c r="DJ4" s="556">
        <v>8.3000000000000007</v>
      </c>
      <c r="DK4" s="73">
        <v>7</v>
      </c>
      <c r="DL4" s="73"/>
      <c r="DM4" s="28">
        <f t="shared" si="86"/>
        <v>7.5</v>
      </c>
      <c r="DN4" s="29">
        <f t="shared" si="13"/>
        <v>7.5</v>
      </c>
      <c r="DO4" s="325" t="str">
        <f t="shared" si="87"/>
        <v>7.5</v>
      </c>
      <c r="DP4" s="30" t="str">
        <f t="shared" si="14"/>
        <v>B</v>
      </c>
      <c r="DQ4" s="31">
        <f t="shared" si="15"/>
        <v>3</v>
      </c>
      <c r="DR4" s="31" t="str">
        <f t="shared" si="16"/>
        <v>3.0</v>
      </c>
      <c r="DS4" s="42">
        <v>2</v>
      </c>
      <c r="DT4" s="43">
        <v>2</v>
      </c>
      <c r="DU4" s="180">
        <v>8</v>
      </c>
      <c r="DV4" s="55">
        <v>6</v>
      </c>
      <c r="DW4" s="55"/>
      <c r="DX4" s="28">
        <f t="shared" si="88"/>
        <v>6.8</v>
      </c>
      <c r="DY4" s="29">
        <f t="shared" si="89"/>
        <v>6.8</v>
      </c>
      <c r="DZ4" s="325" t="str">
        <f t="shared" si="90"/>
        <v>6.8</v>
      </c>
      <c r="EA4" s="30" t="str">
        <f t="shared" si="91"/>
        <v>C+</v>
      </c>
      <c r="EB4" s="31">
        <f t="shared" si="92"/>
        <v>2.5</v>
      </c>
      <c r="EC4" s="31" t="str">
        <f t="shared" si="93"/>
        <v>2.5</v>
      </c>
      <c r="ED4" s="42">
        <v>2</v>
      </c>
      <c r="EE4" s="43">
        <v>2</v>
      </c>
      <c r="EF4" s="180">
        <v>6.8</v>
      </c>
      <c r="EG4" s="70">
        <v>9</v>
      </c>
      <c r="EH4" s="70"/>
      <c r="EI4" s="28">
        <f t="shared" si="94"/>
        <v>8.1</v>
      </c>
      <c r="EJ4" s="29">
        <f t="shared" si="95"/>
        <v>8.1</v>
      </c>
      <c r="EK4" s="325" t="str">
        <f t="shared" si="96"/>
        <v>8.1</v>
      </c>
      <c r="EL4" s="30" t="str">
        <f t="shared" si="97"/>
        <v>B+</v>
      </c>
      <c r="EM4" s="31">
        <f t="shared" si="98"/>
        <v>3.5</v>
      </c>
      <c r="EN4" s="31" t="str">
        <f t="shared" si="99"/>
        <v>3.5</v>
      </c>
      <c r="EO4" s="42">
        <v>2</v>
      </c>
      <c r="EP4" s="43">
        <v>2</v>
      </c>
      <c r="EQ4" s="180">
        <v>7.7</v>
      </c>
      <c r="ER4" s="70">
        <v>9</v>
      </c>
      <c r="ES4" s="70"/>
      <c r="ET4" s="28">
        <f t="shared" si="100"/>
        <v>8.5</v>
      </c>
      <c r="EU4" s="29">
        <f t="shared" si="101"/>
        <v>8.5</v>
      </c>
      <c r="EV4" s="325" t="str">
        <f t="shared" si="102"/>
        <v>8.5</v>
      </c>
      <c r="EW4" s="30" t="str">
        <f t="shared" si="17"/>
        <v>A</v>
      </c>
      <c r="EX4" s="31">
        <f t="shared" si="18"/>
        <v>4</v>
      </c>
      <c r="EY4" s="31" t="str">
        <f t="shared" si="19"/>
        <v>4.0</v>
      </c>
      <c r="EZ4" s="42">
        <v>2</v>
      </c>
      <c r="FA4" s="43">
        <v>2</v>
      </c>
      <c r="FB4" s="180">
        <v>9</v>
      </c>
      <c r="FC4" s="70">
        <v>9</v>
      </c>
      <c r="FD4" s="602"/>
      <c r="FE4" s="28">
        <f t="shared" si="103"/>
        <v>9</v>
      </c>
      <c r="FF4" s="29">
        <f t="shared" si="104"/>
        <v>9</v>
      </c>
      <c r="FG4" s="325" t="str">
        <f t="shared" si="105"/>
        <v>9.0</v>
      </c>
      <c r="FH4" s="30" t="str">
        <f t="shared" si="20"/>
        <v>A</v>
      </c>
      <c r="FI4" s="31">
        <f t="shared" si="21"/>
        <v>4</v>
      </c>
      <c r="FJ4" s="31" t="str">
        <f t="shared" si="22"/>
        <v>4.0</v>
      </c>
      <c r="FK4" s="42">
        <v>2</v>
      </c>
      <c r="FL4" s="43">
        <v>2</v>
      </c>
      <c r="FM4" s="180">
        <v>9</v>
      </c>
      <c r="FN4" s="70">
        <v>9</v>
      </c>
      <c r="FO4" s="70"/>
      <c r="FP4" s="28">
        <f t="shared" si="106"/>
        <v>9</v>
      </c>
      <c r="FQ4" s="29">
        <f t="shared" si="107"/>
        <v>9</v>
      </c>
      <c r="FR4" s="325" t="str">
        <f t="shared" si="108"/>
        <v>9.0</v>
      </c>
      <c r="FS4" s="30" t="str">
        <f t="shared" si="23"/>
        <v>A</v>
      </c>
      <c r="FT4" s="31">
        <f t="shared" si="24"/>
        <v>4</v>
      </c>
      <c r="FU4" s="31" t="str">
        <f t="shared" si="25"/>
        <v>4.0</v>
      </c>
      <c r="FV4" s="42">
        <v>2</v>
      </c>
      <c r="FW4" s="43">
        <v>2</v>
      </c>
      <c r="FX4" s="48">
        <v>8.1999999999999993</v>
      </c>
      <c r="FY4" s="70">
        <v>9</v>
      </c>
      <c r="FZ4" s="70"/>
      <c r="GA4" s="28">
        <f t="shared" si="109"/>
        <v>8.6999999999999993</v>
      </c>
      <c r="GB4" s="29">
        <f t="shared" si="110"/>
        <v>8.6999999999999993</v>
      </c>
      <c r="GC4" s="325" t="str">
        <f t="shared" si="111"/>
        <v>8.7</v>
      </c>
      <c r="GD4" s="30" t="str">
        <f t="shared" si="112"/>
        <v>A</v>
      </c>
      <c r="GE4" s="31">
        <f t="shared" si="113"/>
        <v>4</v>
      </c>
      <c r="GF4" s="31" t="str">
        <f t="shared" si="114"/>
        <v>4.0</v>
      </c>
      <c r="GG4" s="42">
        <v>2</v>
      </c>
      <c r="GH4" s="43">
        <v>2</v>
      </c>
      <c r="GI4" s="694">
        <f t="shared" si="115"/>
        <v>16</v>
      </c>
      <c r="GJ4" s="695">
        <f t="shared" si="116"/>
        <v>3.5625</v>
      </c>
      <c r="GK4" s="696" t="str">
        <f t="shared" si="117"/>
        <v>3.56</v>
      </c>
      <c r="GL4" s="697" t="str">
        <f t="shared" si="118"/>
        <v>Lên lớp</v>
      </c>
      <c r="GM4" s="698">
        <f t="shared" si="119"/>
        <v>32</v>
      </c>
      <c r="GN4" s="695">
        <f t="shared" si="120"/>
        <v>3.484375</v>
      </c>
      <c r="GO4" s="696" t="str">
        <f t="shared" si="121"/>
        <v>3.48</v>
      </c>
      <c r="GP4" s="699">
        <f t="shared" si="122"/>
        <v>32</v>
      </c>
      <c r="GQ4" s="700">
        <f t="shared" si="123"/>
        <v>8.1312499999999996</v>
      </c>
      <c r="GR4" s="701">
        <f t="shared" si="124"/>
        <v>3.484375</v>
      </c>
      <c r="GS4" s="702" t="str">
        <f t="shared" si="125"/>
        <v>Lên lớp</v>
      </c>
      <c r="GT4" s="799"/>
      <c r="GU4" s="835">
        <v>8.6999999999999993</v>
      </c>
      <c r="GV4" s="837">
        <v>9</v>
      </c>
      <c r="GW4" s="736"/>
      <c r="GX4" s="827">
        <f t="shared" si="126"/>
        <v>8.9</v>
      </c>
      <c r="GY4" s="839">
        <f t="shared" si="127"/>
        <v>8.9</v>
      </c>
      <c r="GZ4" s="840" t="str">
        <f t="shared" si="128"/>
        <v>8.9</v>
      </c>
      <c r="HA4" s="841" t="str">
        <f t="shared" si="129"/>
        <v>A</v>
      </c>
      <c r="HB4" s="842">
        <f t="shared" si="130"/>
        <v>4</v>
      </c>
      <c r="HC4" s="842" t="str">
        <f t="shared" si="131"/>
        <v>4.0</v>
      </c>
      <c r="HD4" s="843">
        <v>2</v>
      </c>
      <c r="HE4" s="844">
        <v>2</v>
      </c>
      <c r="HF4" s="867">
        <v>7.3</v>
      </c>
      <c r="HG4" s="868">
        <v>8</v>
      </c>
      <c r="HH4" s="736"/>
      <c r="HI4" s="28">
        <f t="shared" si="132"/>
        <v>7.7</v>
      </c>
      <c r="HJ4" s="29">
        <f t="shared" si="133"/>
        <v>7.7</v>
      </c>
      <c r="HK4" s="325" t="str">
        <f t="shared" si="134"/>
        <v>7.7</v>
      </c>
      <c r="HL4" s="30" t="str">
        <f t="shared" si="135"/>
        <v>B</v>
      </c>
      <c r="HM4" s="31">
        <f t="shared" si="136"/>
        <v>3</v>
      </c>
      <c r="HN4" s="31" t="str">
        <f t="shared" si="137"/>
        <v>3.0</v>
      </c>
      <c r="HO4" s="42">
        <v>3</v>
      </c>
      <c r="HP4" s="43">
        <v>3</v>
      </c>
      <c r="HQ4" s="819">
        <v>8.6999999999999993</v>
      </c>
      <c r="HR4" s="822">
        <v>9</v>
      </c>
      <c r="HS4" s="736"/>
      <c r="HT4" s="28">
        <f t="shared" si="138"/>
        <v>8.9</v>
      </c>
      <c r="HU4" s="29">
        <f t="shared" si="139"/>
        <v>8.9</v>
      </c>
      <c r="HV4" s="325" t="str">
        <f t="shared" si="140"/>
        <v>8.9</v>
      </c>
      <c r="HW4" s="30" t="str">
        <f t="shared" si="141"/>
        <v>A</v>
      </c>
      <c r="HX4" s="31">
        <f t="shared" si="142"/>
        <v>4</v>
      </c>
      <c r="HY4" s="31" t="str">
        <f t="shared" si="143"/>
        <v>4.0</v>
      </c>
      <c r="HZ4" s="42">
        <v>2</v>
      </c>
      <c r="IA4" s="43">
        <v>2</v>
      </c>
      <c r="IB4" s="819">
        <v>9</v>
      </c>
      <c r="IC4" s="822">
        <v>8</v>
      </c>
      <c r="ID4" s="736"/>
      <c r="IE4" s="28">
        <f t="shared" si="144"/>
        <v>8.4</v>
      </c>
      <c r="IF4" s="29">
        <f t="shared" si="145"/>
        <v>8.4</v>
      </c>
      <c r="IG4" s="325" t="str">
        <f t="shared" si="146"/>
        <v>8.4</v>
      </c>
      <c r="IH4" s="30" t="str">
        <f t="shared" si="147"/>
        <v>B+</v>
      </c>
      <c r="II4" s="31">
        <f t="shared" si="148"/>
        <v>3.5</v>
      </c>
      <c r="IJ4" s="31" t="str">
        <f t="shared" si="149"/>
        <v>3.5</v>
      </c>
      <c r="IK4" s="42">
        <v>3</v>
      </c>
      <c r="IL4" s="43">
        <v>3</v>
      </c>
      <c r="IM4" s="819">
        <v>7.6</v>
      </c>
      <c r="IN4" s="822">
        <v>8</v>
      </c>
      <c r="IO4" s="736"/>
      <c r="IP4" s="28">
        <f t="shared" si="150"/>
        <v>7.8</v>
      </c>
      <c r="IQ4" s="29">
        <f t="shared" si="151"/>
        <v>7.8</v>
      </c>
      <c r="IR4" s="325" t="str">
        <f t="shared" si="152"/>
        <v>7.8</v>
      </c>
      <c r="IS4" s="30" t="str">
        <f t="shared" si="153"/>
        <v>B</v>
      </c>
      <c r="IT4" s="31">
        <f t="shared" si="154"/>
        <v>3</v>
      </c>
      <c r="IU4" s="31" t="str">
        <f t="shared" si="155"/>
        <v>3.0</v>
      </c>
      <c r="IV4" s="42">
        <v>3</v>
      </c>
      <c r="IW4" s="43">
        <v>3</v>
      </c>
      <c r="IX4" s="1032">
        <v>8.1999999999999993</v>
      </c>
      <c r="IY4" s="1068">
        <v>7</v>
      </c>
      <c r="IZ4" s="736"/>
      <c r="JA4" s="827">
        <f t="shared" si="156"/>
        <v>7.5</v>
      </c>
      <c r="JB4" s="839">
        <f t="shared" si="157"/>
        <v>7.5</v>
      </c>
      <c r="JC4" s="840" t="str">
        <f t="shared" si="158"/>
        <v>7.5</v>
      </c>
      <c r="JD4" s="841" t="str">
        <f t="shared" si="159"/>
        <v>B</v>
      </c>
      <c r="JE4" s="842">
        <f t="shared" si="160"/>
        <v>3</v>
      </c>
      <c r="JF4" s="842" t="str">
        <f t="shared" si="161"/>
        <v>3.0</v>
      </c>
      <c r="JG4" s="846">
        <v>5</v>
      </c>
      <c r="JH4" s="844">
        <v>5</v>
      </c>
      <c r="JI4" s="742">
        <f t="shared" si="162"/>
        <v>18</v>
      </c>
      <c r="JJ4" s="734">
        <f t="shared" si="163"/>
        <v>3.3055555555555554</v>
      </c>
      <c r="JK4" s="735" t="str">
        <f t="shared" si="164"/>
        <v>3.31</v>
      </c>
      <c r="JL4" s="1120"/>
    </row>
    <row r="5" spans="1:272" ht="18.75" x14ac:dyDescent="0.3">
      <c r="A5" s="16">
        <v>4</v>
      </c>
      <c r="B5" s="269" t="s">
        <v>623</v>
      </c>
      <c r="C5" s="298" t="s">
        <v>601</v>
      </c>
      <c r="D5" s="271" t="s">
        <v>24</v>
      </c>
      <c r="E5" s="272" t="s">
        <v>61</v>
      </c>
      <c r="F5" s="276"/>
      <c r="G5" s="288" t="s">
        <v>646</v>
      </c>
      <c r="H5" s="276" t="s">
        <v>23</v>
      </c>
      <c r="I5" s="276" t="s">
        <v>231</v>
      </c>
      <c r="J5" s="169">
        <v>5.8</v>
      </c>
      <c r="K5" s="1" t="str">
        <f t="shared" si="38"/>
        <v>C</v>
      </c>
      <c r="L5" s="2">
        <f t="shared" si="39"/>
        <v>2</v>
      </c>
      <c r="M5" s="170" t="str">
        <f t="shared" si="40"/>
        <v>2.0</v>
      </c>
      <c r="N5" s="665">
        <v>6.3</v>
      </c>
      <c r="O5" s="1" t="str">
        <f t="shared" si="41"/>
        <v>C</v>
      </c>
      <c r="P5" s="2">
        <f t="shared" si="42"/>
        <v>2</v>
      </c>
      <c r="Q5" s="172" t="str">
        <f t="shared" si="43"/>
        <v>2.0</v>
      </c>
      <c r="R5" s="150">
        <v>5.5</v>
      </c>
      <c r="S5" s="45">
        <v>3</v>
      </c>
      <c r="T5" s="45"/>
      <c r="U5" s="28">
        <f t="shared" si="44"/>
        <v>4</v>
      </c>
      <c r="V5" s="29">
        <f t="shared" si="45"/>
        <v>4</v>
      </c>
      <c r="W5" s="325" t="str">
        <f t="shared" si="46"/>
        <v>4.0</v>
      </c>
      <c r="X5" s="30" t="str">
        <f t="shared" si="47"/>
        <v>D</v>
      </c>
      <c r="Y5" s="31">
        <f t="shared" si="48"/>
        <v>1</v>
      </c>
      <c r="Z5" s="31" t="str">
        <f t="shared" si="49"/>
        <v>1.0</v>
      </c>
      <c r="AA5" s="42">
        <v>4</v>
      </c>
      <c r="AB5" s="43">
        <v>4</v>
      </c>
      <c r="AC5" s="180">
        <v>6</v>
      </c>
      <c r="AD5" s="55">
        <v>7</v>
      </c>
      <c r="AE5" s="55"/>
      <c r="AF5" s="28">
        <f t="shared" si="50"/>
        <v>6.6</v>
      </c>
      <c r="AG5" s="29">
        <f t="shared" si="51"/>
        <v>6.6</v>
      </c>
      <c r="AH5" s="325" t="str">
        <f t="shared" si="52"/>
        <v>6.6</v>
      </c>
      <c r="AI5" s="30" t="str">
        <f t="shared" si="53"/>
        <v>C+</v>
      </c>
      <c r="AJ5" s="31">
        <f t="shared" si="54"/>
        <v>2.5</v>
      </c>
      <c r="AK5" s="31" t="str">
        <f t="shared" si="55"/>
        <v>2.5</v>
      </c>
      <c r="AL5" s="42">
        <v>2</v>
      </c>
      <c r="AM5" s="43">
        <v>2</v>
      </c>
      <c r="AN5" s="312">
        <v>7.7</v>
      </c>
      <c r="AO5" s="246">
        <v>8</v>
      </c>
      <c r="AP5" s="246"/>
      <c r="AQ5" s="28">
        <f t="shared" si="56"/>
        <v>7.9</v>
      </c>
      <c r="AR5" s="29">
        <f t="shared" si="57"/>
        <v>7.9</v>
      </c>
      <c r="AS5" s="325" t="str">
        <f t="shared" si="58"/>
        <v>7.9</v>
      </c>
      <c r="AT5" s="30" t="str">
        <f t="shared" si="59"/>
        <v>B</v>
      </c>
      <c r="AU5" s="31">
        <f t="shared" si="60"/>
        <v>3</v>
      </c>
      <c r="AV5" s="31" t="str">
        <f t="shared" si="61"/>
        <v>3.0</v>
      </c>
      <c r="AW5" s="42">
        <v>2</v>
      </c>
      <c r="AX5" s="43">
        <v>2</v>
      </c>
      <c r="AY5" s="224">
        <v>8</v>
      </c>
      <c r="AZ5" s="314">
        <v>9</v>
      </c>
      <c r="BA5" s="157"/>
      <c r="BB5" s="28">
        <f t="shared" si="62"/>
        <v>8.6</v>
      </c>
      <c r="BC5" s="29">
        <f t="shared" si="0"/>
        <v>8.6</v>
      </c>
      <c r="BD5" s="325" t="str">
        <f t="shared" si="63"/>
        <v>8.6</v>
      </c>
      <c r="BE5" s="30" t="str">
        <f t="shared" si="1"/>
        <v>A</v>
      </c>
      <c r="BF5" s="31">
        <f t="shared" si="2"/>
        <v>4</v>
      </c>
      <c r="BG5" s="31" t="str">
        <f t="shared" si="3"/>
        <v>4.0</v>
      </c>
      <c r="BH5" s="42">
        <v>2</v>
      </c>
      <c r="BI5" s="43">
        <v>2</v>
      </c>
      <c r="BJ5" s="245">
        <v>7.7</v>
      </c>
      <c r="BK5" s="93">
        <v>6</v>
      </c>
      <c r="BL5" s="93"/>
      <c r="BM5" s="28">
        <f t="shared" si="64"/>
        <v>6.7</v>
      </c>
      <c r="BN5" s="29">
        <f t="shared" si="65"/>
        <v>6.7</v>
      </c>
      <c r="BO5" s="325" t="str">
        <f t="shared" si="66"/>
        <v>6.7</v>
      </c>
      <c r="BP5" s="30" t="str">
        <f t="shared" si="67"/>
        <v>C+</v>
      </c>
      <c r="BQ5" s="31">
        <f t="shared" si="68"/>
        <v>2.5</v>
      </c>
      <c r="BR5" s="31" t="str">
        <f t="shared" si="69"/>
        <v>2.5</v>
      </c>
      <c r="BS5" s="42">
        <v>1</v>
      </c>
      <c r="BT5" s="149">
        <v>1</v>
      </c>
      <c r="BU5" s="403">
        <v>7.8</v>
      </c>
      <c r="BV5" s="147">
        <v>8</v>
      </c>
      <c r="BW5" s="157"/>
      <c r="BX5" s="225">
        <f t="shared" si="70"/>
        <v>7.9</v>
      </c>
      <c r="BY5" s="226">
        <f t="shared" si="71"/>
        <v>7.9</v>
      </c>
      <c r="BZ5" s="342" t="str">
        <f t="shared" si="72"/>
        <v>7.9</v>
      </c>
      <c r="CA5" s="227" t="str">
        <f t="shared" si="4"/>
        <v>B</v>
      </c>
      <c r="CB5" s="226">
        <f t="shared" si="5"/>
        <v>3</v>
      </c>
      <c r="CC5" s="226" t="str">
        <f t="shared" si="6"/>
        <v>3.0</v>
      </c>
      <c r="CD5" s="157">
        <v>2</v>
      </c>
      <c r="CE5" s="43">
        <v>2</v>
      </c>
      <c r="CF5" s="438">
        <v>8.6</v>
      </c>
      <c r="CG5" s="439">
        <v>8</v>
      </c>
      <c r="CH5" s="68"/>
      <c r="CI5" s="225">
        <f t="shared" si="73"/>
        <v>8.1999999999999993</v>
      </c>
      <c r="CJ5" s="226">
        <f t="shared" si="74"/>
        <v>8.1999999999999993</v>
      </c>
      <c r="CK5" s="342" t="str">
        <f t="shared" si="75"/>
        <v>8.2</v>
      </c>
      <c r="CL5" s="227" t="str">
        <f t="shared" si="7"/>
        <v>B+</v>
      </c>
      <c r="CM5" s="226">
        <f t="shared" si="8"/>
        <v>3.5</v>
      </c>
      <c r="CN5" s="226" t="str">
        <f t="shared" si="9"/>
        <v>3.5</v>
      </c>
      <c r="CO5" s="157">
        <v>3</v>
      </c>
      <c r="CP5" s="43">
        <v>3</v>
      </c>
      <c r="CQ5" s="84">
        <f t="shared" si="76"/>
        <v>16</v>
      </c>
      <c r="CR5" s="87">
        <f t="shared" si="77"/>
        <v>2.625</v>
      </c>
      <c r="CS5" s="88" t="str">
        <f t="shared" si="78"/>
        <v>2.63</v>
      </c>
      <c r="CT5" s="64" t="str">
        <f t="shared" si="79"/>
        <v>Lên lớp</v>
      </c>
      <c r="CU5" s="128">
        <f t="shared" si="80"/>
        <v>16</v>
      </c>
      <c r="CV5" s="129">
        <f t="shared" si="81"/>
        <v>2.625</v>
      </c>
      <c r="CW5" s="64" t="str">
        <f t="shared" si="82"/>
        <v>Lên lớp</v>
      </c>
      <c r="CX5" s="504"/>
      <c r="CY5" s="214">
        <v>7</v>
      </c>
      <c r="CZ5" s="439">
        <v>9</v>
      </c>
      <c r="DA5" s="439"/>
      <c r="DB5" s="28">
        <f t="shared" si="83"/>
        <v>8.1999999999999993</v>
      </c>
      <c r="DC5" s="29">
        <f t="shared" si="84"/>
        <v>8.1999999999999993</v>
      </c>
      <c r="DD5" s="325" t="str">
        <f t="shared" si="85"/>
        <v>8.2</v>
      </c>
      <c r="DE5" s="30" t="str">
        <f t="shared" si="10"/>
        <v>B+</v>
      </c>
      <c r="DF5" s="31">
        <f t="shared" si="11"/>
        <v>3.5</v>
      </c>
      <c r="DG5" s="31" t="str">
        <f t="shared" si="12"/>
        <v>3.5</v>
      </c>
      <c r="DH5" s="42">
        <v>2</v>
      </c>
      <c r="DI5" s="43">
        <v>2</v>
      </c>
      <c r="DJ5" s="556">
        <v>5.3</v>
      </c>
      <c r="DK5" s="73">
        <v>8</v>
      </c>
      <c r="DL5" s="73"/>
      <c r="DM5" s="28">
        <f t="shared" si="86"/>
        <v>6.9</v>
      </c>
      <c r="DN5" s="29">
        <f t="shared" si="13"/>
        <v>6.9</v>
      </c>
      <c r="DO5" s="325" t="str">
        <f t="shared" si="87"/>
        <v>6.9</v>
      </c>
      <c r="DP5" s="30" t="str">
        <f t="shared" si="14"/>
        <v>C+</v>
      </c>
      <c r="DQ5" s="31">
        <f t="shared" si="15"/>
        <v>2.5</v>
      </c>
      <c r="DR5" s="31" t="str">
        <f t="shared" si="16"/>
        <v>2.5</v>
      </c>
      <c r="DS5" s="42">
        <v>2</v>
      </c>
      <c r="DT5" s="43">
        <v>2</v>
      </c>
      <c r="DU5" s="180">
        <v>9.3000000000000007</v>
      </c>
      <c r="DV5" s="55">
        <v>9</v>
      </c>
      <c r="DW5" s="55"/>
      <c r="DX5" s="28">
        <f t="shared" si="88"/>
        <v>9.1</v>
      </c>
      <c r="DY5" s="29">
        <f t="shared" si="89"/>
        <v>9.1</v>
      </c>
      <c r="DZ5" s="325" t="str">
        <f t="shared" si="90"/>
        <v>9.1</v>
      </c>
      <c r="EA5" s="30" t="str">
        <f t="shared" si="91"/>
        <v>A</v>
      </c>
      <c r="EB5" s="31">
        <f t="shared" si="92"/>
        <v>4</v>
      </c>
      <c r="EC5" s="31" t="str">
        <f t="shared" si="93"/>
        <v>4.0</v>
      </c>
      <c r="ED5" s="42">
        <v>2</v>
      </c>
      <c r="EE5" s="43">
        <v>2</v>
      </c>
      <c r="EF5" s="180">
        <v>6.4</v>
      </c>
      <c r="EG5" s="70">
        <v>9</v>
      </c>
      <c r="EH5" s="70"/>
      <c r="EI5" s="28">
        <f t="shared" si="94"/>
        <v>8</v>
      </c>
      <c r="EJ5" s="29">
        <f t="shared" si="95"/>
        <v>8</v>
      </c>
      <c r="EK5" s="325" t="str">
        <f t="shared" si="96"/>
        <v>8.0</v>
      </c>
      <c r="EL5" s="30" t="str">
        <f t="shared" si="97"/>
        <v>B+</v>
      </c>
      <c r="EM5" s="31">
        <f t="shared" si="98"/>
        <v>3.5</v>
      </c>
      <c r="EN5" s="31" t="str">
        <f t="shared" si="99"/>
        <v>3.5</v>
      </c>
      <c r="EO5" s="42">
        <v>2</v>
      </c>
      <c r="EP5" s="43">
        <v>2</v>
      </c>
      <c r="EQ5" s="180">
        <v>8.3000000000000007</v>
      </c>
      <c r="ER5" s="70">
        <v>9</v>
      </c>
      <c r="ES5" s="70"/>
      <c r="ET5" s="28">
        <f t="shared" si="100"/>
        <v>8.6999999999999993</v>
      </c>
      <c r="EU5" s="29">
        <f t="shared" si="101"/>
        <v>8.6999999999999993</v>
      </c>
      <c r="EV5" s="325" t="str">
        <f t="shared" si="102"/>
        <v>8.7</v>
      </c>
      <c r="EW5" s="30" t="str">
        <f t="shared" si="17"/>
        <v>A</v>
      </c>
      <c r="EX5" s="31">
        <f t="shared" si="18"/>
        <v>4</v>
      </c>
      <c r="EY5" s="31" t="str">
        <f t="shared" si="19"/>
        <v>4.0</v>
      </c>
      <c r="EZ5" s="42">
        <v>2</v>
      </c>
      <c r="FA5" s="43">
        <v>2</v>
      </c>
      <c r="FB5" s="180">
        <v>7</v>
      </c>
      <c r="FC5" s="70">
        <v>6</v>
      </c>
      <c r="FD5" s="602"/>
      <c r="FE5" s="28">
        <f t="shared" si="103"/>
        <v>6.4</v>
      </c>
      <c r="FF5" s="29">
        <f t="shared" si="104"/>
        <v>6.4</v>
      </c>
      <c r="FG5" s="325" t="str">
        <f t="shared" si="105"/>
        <v>6.4</v>
      </c>
      <c r="FH5" s="30" t="str">
        <f t="shared" si="20"/>
        <v>C</v>
      </c>
      <c r="FI5" s="31">
        <f t="shared" si="21"/>
        <v>2</v>
      </c>
      <c r="FJ5" s="31" t="str">
        <f t="shared" si="22"/>
        <v>2.0</v>
      </c>
      <c r="FK5" s="42">
        <v>2</v>
      </c>
      <c r="FL5" s="43">
        <v>2</v>
      </c>
      <c r="FM5" s="180">
        <v>6.7</v>
      </c>
      <c r="FN5" s="70">
        <v>7</v>
      </c>
      <c r="FO5" s="70"/>
      <c r="FP5" s="28">
        <f t="shared" si="106"/>
        <v>6.9</v>
      </c>
      <c r="FQ5" s="29">
        <f t="shared" si="107"/>
        <v>6.9</v>
      </c>
      <c r="FR5" s="325" t="str">
        <f t="shared" si="108"/>
        <v>6.9</v>
      </c>
      <c r="FS5" s="30" t="str">
        <f t="shared" si="23"/>
        <v>C+</v>
      </c>
      <c r="FT5" s="31">
        <f t="shared" si="24"/>
        <v>2.5</v>
      </c>
      <c r="FU5" s="31" t="str">
        <f t="shared" si="25"/>
        <v>2.5</v>
      </c>
      <c r="FV5" s="42">
        <v>2</v>
      </c>
      <c r="FW5" s="43">
        <v>2</v>
      </c>
      <c r="FX5" s="48">
        <v>7.8</v>
      </c>
      <c r="FY5" s="70">
        <v>8</v>
      </c>
      <c r="FZ5" s="70"/>
      <c r="GA5" s="28">
        <f t="shared" si="109"/>
        <v>7.9</v>
      </c>
      <c r="GB5" s="29">
        <f t="shared" si="110"/>
        <v>7.9</v>
      </c>
      <c r="GC5" s="325" t="str">
        <f t="shared" si="111"/>
        <v>7.9</v>
      </c>
      <c r="GD5" s="30" t="str">
        <f t="shared" si="112"/>
        <v>B</v>
      </c>
      <c r="GE5" s="31">
        <f t="shared" si="113"/>
        <v>3</v>
      </c>
      <c r="GF5" s="31" t="str">
        <f t="shared" si="114"/>
        <v>3.0</v>
      </c>
      <c r="GG5" s="42">
        <v>2</v>
      </c>
      <c r="GH5" s="43">
        <v>2</v>
      </c>
      <c r="GI5" s="694">
        <f t="shared" si="115"/>
        <v>16</v>
      </c>
      <c r="GJ5" s="695">
        <f t="shared" si="116"/>
        <v>3.125</v>
      </c>
      <c r="GK5" s="696" t="str">
        <f t="shared" si="117"/>
        <v>3.13</v>
      </c>
      <c r="GL5" s="697" t="str">
        <f t="shared" si="118"/>
        <v>Lên lớp</v>
      </c>
      <c r="GM5" s="698">
        <f t="shared" si="119"/>
        <v>32</v>
      </c>
      <c r="GN5" s="695">
        <f t="shared" si="120"/>
        <v>2.875</v>
      </c>
      <c r="GO5" s="696" t="str">
        <f t="shared" si="121"/>
        <v>2.88</v>
      </c>
      <c r="GP5" s="699">
        <f t="shared" si="122"/>
        <v>32</v>
      </c>
      <c r="GQ5" s="700">
        <f t="shared" si="123"/>
        <v>7.296875</v>
      </c>
      <c r="GR5" s="701">
        <f t="shared" si="124"/>
        <v>2.875</v>
      </c>
      <c r="GS5" s="702" t="str">
        <f t="shared" si="125"/>
        <v>Lên lớp</v>
      </c>
      <c r="GT5" s="799"/>
      <c r="GU5" s="835">
        <v>8</v>
      </c>
      <c r="GV5" s="837">
        <v>8</v>
      </c>
      <c r="GW5" s="736"/>
      <c r="GX5" s="827">
        <f t="shared" si="126"/>
        <v>8</v>
      </c>
      <c r="GY5" s="839">
        <f t="shared" si="127"/>
        <v>8</v>
      </c>
      <c r="GZ5" s="840" t="str">
        <f t="shared" si="128"/>
        <v>8.0</v>
      </c>
      <c r="HA5" s="841" t="str">
        <f t="shared" si="129"/>
        <v>B+</v>
      </c>
      <c r="HB5" s="842">
        <f t="shared" si="130"/>
        <v>3.5</v>
      </c>
      <c r="HC5" s="842" t="str">
        <f t="shared" si="131"/>
        <v>3.5</v>
      </c>
      <c r="HD5" s="843">
        <v>2</v>
      </c>
      <c r="HE5" s="844">
        <v>2</v>
      </c>
      <c r="HF5" s="867">
        <v>7.9</v>
      </c>
      <c r="HG5" s="868">
        <v>8</v>
      </c>
      <c r="HH5" s="736"/>
      <c r="HI5" s="28">
        <f t="shared" si="132"/>
        <v>8</v>
      </c>
      <c r="HJ5" s="29">
        <f t="shared" si="133"/>
        <v>8</v>
      </c>
      <c r="HK5" s="325" t="str">
        <f t="shared" si="134"/>
        <v>8.0</v>
      </c>
      <c r="HL5" s="30" t="str">
        <f t="shared" si="135"/>
        <v>B+</v>
      </c>
      <c r="HM5" s="31">
        <f t="shared" si="136"/>
        <v>3.5</v>
      </c>
      <c r="HN5" s="31" t="str">
        <f t="shared" si="137"/>
        <v>3.5</v>
      </c>
      <c r="HO5" s="42">
        <v>3</v>
      </c>
      <c r="HP5" s="43">
        <v>3</v>
      </c>
      <c r="HQ5" s="819">
        <v>8</v>
      </c>
      <c r="HR5" s="822">
        <v>8</v>
      </c>
      <c r="HS5" s="736"/>
      <c r="HT5" s="28">
        <f t="shared" si="138"/>
        <v>8</v>
      </c>
      <c r="HU5" s="29">
        <f t="shared" si="139"/>
        <v>8</v>
      </c>
      <c r="HV5" s="325" t="str">
        <f t="shared" si="140"/>
        <v>8.0</v>
      </c>
      <c r="HW5" s="30" t="str">
        <f t="shared" si="141"/>
        <v>B+</v>
      </c>
      <c r="HX5" s="31">
        <f t="shared" si="142"/>
        <v>3.5</v>
      </c>
      <c r="HY5" s="31" t="str">
        <f t="shared" si="143"/>
        <v>3.5</v>
      </c>
      <c r="HZ5" s="42">
        <v>2</v>
      </c>
      <c r="IA5" s="43">
        <v>2</v>
      </c>
      <c r="IB5" s="819">
        <v>8.1999999999999993</v>
      </c>
      <c r="IC5" s="822">
        <v>8</v>
      </c>
      <c r="ID5" s="736"/>
      <c r="IE5" s="28">
        <f t="shared" si="144"/>
        <v>8.1</v>
      </c>
      <c r="IF5" s="29">
        <f t="shared" si="145"/>
        <v>8.1</v>
      </c>
      <c r="IG5" s="325" t="str">
        <f t="shared" si="146"/>
        <v>8.1</v>
      </c>
      <c r="IH5" s="30" t="str">
        <f t="shared" si="147"/>
        <v>B+</v>
      </c>
      <c r="II5" s="31">
        <f t="shared" si="148"/>
        <v>3.5</v>
      </c>
      <c r="IJ5" s="31" t="str">
        <f t="shared" si="149"/>
        <v>3.5</v>
      </c>
      <c r="IK5" s="42">
        <v>3</v>
      </c>
      <c r="IL5" s="43">
        <v>3</v>
      </c>
      <c r="IM5" s="819">
        <v>7.4</v>
      </c>
      <c r="IN5" s="822">
        <v>7</v>
      </c>
      <c r="IO5" s="736"/>
      <c r="IP5" s="28">
        <f t="shared" si="150"/>
        <v>7.2</v>
      </c>
      <c r="IQ5" s="29">
        <f t="shared" si="151"/>
        <v>7.2</v>
      </c>
      <c r="IR5" s="325" t="str">
        <f t="shared" si="152"/>
        <v>7.2</v>
      </c>
      <c r="IS5" s="30" t="str">
        <f t="shared" si="153"/>
        <v>B</v>
      </c>
      <c r="IT5" s="31">
        <f t="shared" si="154"/>
        <v>3</v>
      </c>
      <c r="IU5" s="31" t="str">
        <f t="shared" si="155"/>
        <v>3.0</v>
      </c>
      <c r="IV5" s="42">
        <v>3</v>
      </c>
      <c r="IW5" s="43">
        <v>3</v>
      </c>
      <c r="IX5" s="1032">
        <v>8.4</v>
      </c>
      <c r="IY5" s="1068">
        <v>8</v>
      </c>
      <c r="IZ5" s="736"/>
      <c r="JA5" s="827">
        <f t="shared" si="156"/>
        <v>8.1999999999999993</v>
      </c>
      <c r="JB5" s="839">
        <f t="shared" si="157"/>
        <v>8.1999999999999993</v>
      </c>
      <c r="JC5" s="840" t="str">
        <f t="shared" si="158"/>
        <v>8.2</v>
      </c>
      <c r="JD5" s="841" t="str">
        <f t="shared" si="159"/>
        <v>B+</v>
      </c>
      <c r="JE5" s="842">
        <f t="shared" si="160"/>
        <v>3.5</v>
      </c>
      <c r="JF5" s="842" t="str">
        <f t="shared" si="161"/>
        <v>3.5</v>
      </c>
      <c r="JG5" s="846">
        <v>5</v>
      </c>
      <c r="JH5" s="844">
        <v>5</v>
      </c>
      <c r="JI5" s="742">
        <f t="shared" si="162"/>
        <v>18</v>
      </c>
      <c r="JJ5" s="734">
        <f t="shared" si="163"/>
        <v>3.4166666666666665</v>
      </c>
      <c r="JK5" s="735" t="str">
        <f t="shared" si="164"/>
        <v>3.42</v>
      </c>
    </row>
    <row r="6" spans="1:272" ht="18.75" x14ac:dyDescent="0.3">
      <c r="A6" s="16">
        <v>5</v>
      </c>
      <c r="B6" s="269" t="s">
        <v>623</v>
      </c>
      <c r="C6" s="298" t="s">
        <v>602</v>
      </c>
      <c r="D6" s="271" t="s">
        <v>626</v>
      </c>
      <c r="E6" s="272" t="s">
        <v>152</v>
      </c>
      <c r="F6" s="276"/>
      <c r="G6" s="288" t="s">
        <v>647</v>
      </c>
      <c r="H6" s="276" t="s">
        <v>23</v>
      </c>
      <c r="I6" s="276" t="s">
        <v>179</v>
      </c>
      <c r="J6" s="169">
        <v>8.4</v>
      </c>
      <c r="K6" s="1" t="str">
        <f t="shared" si="38"/>
        <v>B+</v>
      </c>
      <c r="L6" s="2">
        <f t="shared" si="39"/>
        <v>3.5</v>
      </c>
      <c r="M6" s="170" t="str">
        <f t="shared" si="40"/>
        <v>3.5</v>
      </c>
      <c r="N6" s="665">
        <v>6.7</v>
      </c>
      <c r="O6" s="1" t="str">
        <f t="shared" si="41"/>
        <v>C+</v>
      </c>
      <c r="P6" s="2">
        <f t="shared" si="42"/>
        <v>2.5</v>
      </c>
      <c r="Q6" s="172" t="str">
        <f t="shared" si="43"/>
        <v>2.5</v>
      </c>
      <c r="R6" s="150">
        <v>7.5</v>
      </c>
      <c r="S6" s="45">
        <v>7</v>
      </c>
      <c r="T6" s="45"/>
      <c r="U6" s="28">
        <f t="shared" si="44"/>
        <v>7.2</v>
      </c>
      <c r="V6" s="29">
        <f t="shared" si="45"/>
        <v>7.2</v>
      </c>
      <c r="W6" s="325" t="str">
        <f t="shared" si="46"/>
        <v>7.2</v>
      </c>
      <c r="X6" s="30" t="str">
        <f t="shared" si="47"/>
        <v>B</v>
      </c>
      <c r="Y6" s="31">
        <f t="shared" si="48"/>
        <v>3</v>
      </c>
      <c r="Z6" s="31" t="str">
        <f t="shared" si="49"/>
        <v>3.0</v>
      </c>
      <c r="AA6" s="42">
        <v>4</v>
      </c>
      <c r="AB6" s="43">
        <v>4</v>
      </c>
      <c r="AC6" s="180">
        <v>6</v>
      </c>
      <c r="AD6" s="55">
        <v>7</v>
      </c>
      <c r="AE6" s="55"/>
      <c r="AF6" s="28">
        <f t="shared" si="50"/>
        <v>6.6</v>
      </c>
      <c r="AG6" s="29">
        <f t="shared" si="51"/>
        <v>6.6</v>
      </c>
      <c r="AH6" s="325" t="str">
        <f t="shared" si="52"/>
        <v>6.6</v>
      </c>
      <c r="AI6" s="30" t="str">
        <f t="shared" si="53"/>
        <v>C+</v>
      </c>
      <c r="AJ6" s="31">
        <f t="shared" si="54"/>
        <v>2.5</v>
      </c>
      <c r="AK6" s="31" t="str">
        <f t="shared" si="55"/>
        <v>2.5</v>
      </c>
      <c r="AL6" s="42">
        <v>2</v>
      </c>
      <c r="AM6" s="43">
        <v>2</v>
      </c>
      <c r="AN6" s="312">
        <v>6</v>
      </c>
      <c r="AO6" s="246">
        <v>7</v>
      </c>
      <c r="AP6" s="246"/>
      <c r="AQ6" s="28">
        <f t="shared" si="56"/>
        <v>6.6</v>
      </c>
      <c r="AR6" s="29">
        <f t="shared" si="57"/>
        <v>6.6</v>
      </c>
      <c r="AS6" s="325" t="str">
        <f t="shared" si="58"/>
        <v>6.6</v>
      </c>
      <c r="AT6" s="30" t="str">
        <f t="shared" si="59"/>
        <v>C+</v>
      </c>
      <c r="AU6" s="31">
        <f t="shared" si="60"/>
        <v>2.5</v>
      </c>
      <c r="AV6" s="31" t="str">
        <f t="shared" si="61"/>
        <v>2.5</v>
      </c>
      <c r="AW6" s="42">
        <v>2</v>
      </c>
      <c r="AX6" s="43">
        <v>2</v>
      </c>
      <c r="AY6" s="224">
        <v>6.7</v>
      </c>
      <c r="AZ6" s="314">
        <v>7</v>
      </c>
      <c r="BA6" s="157"/>
      <c r="BB6" s="28">
        <f t="shared" si="62"/>
        <v>6.9</v>
      </c>
      <c r="BC6" s="29">
        <f t="shared" si="0"/>
        <v>6.9</v>
      </c>
      <c r="BD6" s="325" t="str">
        <f t="shared" si="63"/>
        <v>6.9</v>
      </c>
      <c r="BE6" s="30" t="str">
        <f t="shared" si="1"/>
        <v>C+</v>
      </c>
      <c r="BF6" s="31">
        <f t="shared" si="2"/>
        <v>2.5</v>
      </c>
      <c r="BG6" s="31" t="str">
        <f t="shared" si="3"/>
        <v>2.5</v>
      </c>
      <c r="BH6" s="42">
        <v>2</v>
      </c>
      <c r="BI6" s="43">
        <v>2</v>
      </c>
      <c r="BJ6" s="245">
        <v>7.7</v>
      </c>
      <c r="BK6" s="93">
        <v>5</v>
      </c>
      <c r="BL6" s="93"/>
      <c r="BM6" s="28">
        <f t="shared" si="64"/>
        <v>6.1</v>
      </c>
      <c r="BN6" s="29">
        <f t="shared" si="65"/>
        <v>6.1</v>
      </c>
      <c r="BO6" s="325" t="str">
        <f t="shared" si="66"/>
        <v>6.1</v>
      </c>
      <c r="BP6" s="30" t="str">
        <f t="shared" si="67"/>
        <v>C</v>
      </c>
      <c r="BQ6" s="31">
        <f t="shared" si="68"/>
        <v>2</v>
      </c>
      <c r="BR6" s="31" t="str">
        <f t="shared" si="69"/>
        <v>2.0</v>
      </c>
      <c r="BS6" s="42">
        <v>1</v>
      </c>
      <c r="BT6" s="149">
        <v>1</v>
      </c>
      <c r="BU6" s="403">
        <v>7.4</v>
      </c>
      <c r="BV6" s="147">
        <v>7</v>
      </c>
      <c r="BW6" s="157"/>
      <c r="BX6" s="225">
        <f t="shared" si="70"/>
        <v>7.2</v>
      </c>
      <c r="BY6" s="226">
        <f t="shared" si="71"/>
        <v>7.2</v>
      </c>
      <c r="BZ6" s="342" t="str">
        <f t="shared" si="72"/>
        <v>7.2</v>
      </c>
      <c r="CA6" s="227" t="str">
        <f t="shared" si="4"/>
        <v>B</v>
      </c>
      <c r="CB6" s="226">
        <f t="shared" si="5"/>
        <v>3</v>
      </c>
      <c r="CC6" s="226" t="str">
        <f t="shared" si="6"/>
        <v>3.0</v>
      </c>
      <c r="CD6" s="157">
        <v>2</v>
      </c>
      <c r="CE6" s="43">
        <v>2</v>
      </c>
      <c r="CF6" s="438">
        <v>8.1999999999999993</v>
      </c>
      <c r="CG6" s="439">
        <v>8</v>
      </c>
      <c r="CH6" s="68"/>
      <c r="CI6" s="225">
        <f t="shared" si="73"/>
        <v>8.1</v>
      </c>
      <c r="CJ6" s="226">
        <f t="shared" si="74"/>
        <v>8.1</v>
      </c>
      <c r="CK6" s="342" t="str">
        <f t="shared" si="75"/>
        <v>8.1</v>
      </c>
      <c r="CL6" s="227" t="str">
        <f t="shared" si="7"/>
        <v>B+</v>
      </c>
      <c r="CM6" s="226">
        <f t="shared" si="8"/>
        <v>3.5</v>
      </c>
      <c r="CN6" s="226" t="str">
        <f t="shared" si="9"/>
        <v>3.5</v>
      </c>
      <c r="CO6" s="157">
        <v>3</v>
      </c>
      <c r="CP6" s="43">
        <v>3</v>
      </c>
      <c r="CQ6" s="84">
        <f t="shared" si="76"/>
        <v>16</v>
      </c>
      <c r="CR6" s="87">
        <f t="shared" si="77"/>
        <v>2.84375</v>
      </c>
      <c r="CS6" s="88" t="str">
        <f t="shared" si="78"/>
        <v>2.84</v>
      </c>
      <c r="CT6" s="64" t="str">
        <f t="shared" si="79"/>
        <v>Lên lớp</v>
      </c>
      <c r="CU6" s="128">
        <f t="shared" si="80"/>
        <v>16</v>
      </c>
      <c r="CV6" s="129">
        <f t="shared" si="81"/>
        <v>2.84375</v>
      </c>
      <c r="CW6" s="64" t="str">
        <f t="shared" si="82"/>
        <v>Lên lớp</v>
      </c>
      <c r="CX6" s="504"/>
      <c r="CY6" s="214">
        <v>6.8</v>
      </c>
      <c r="CZ6" s="439">
        <v>8</v>
      </c>
      <c r="DA6" s="439"/>
      <c r="DB6" s="28">
        <f t="shared" si="83"/>
        <v>7.5</v>
      </c>
      <c r="DC6" s="29">
        <f t="shared" si="84"/>
        <v>7.5</v>
      </c>
      <c r="DD6" s="325" t="str">
        <f t="shared" si="85"/>
        <v>7.5</v>
      </c>
      <c r="DE6" s="30" t="str">
        <f t="shared" si="10"/>
        <v>B</v>
      </c>
      <c r="DF6" s="31">
        <f t="shared" si="11"/>
        <v>3</v>
      </c>
      <c r="DG6" s="31" t="str">
        <f t="shared" si="12"/>
        <v>3.0</v>
      </c>
      <c r="DH6" s="42">
        <v>2</v>
      </c>
      <c r="DI6" s="43">
        <v>2</v>
      </c>
      <c r="DJ6" s="556">
        <v>5.3</v>
      </c>
      <c r="DK6" s="73">
        <v>7</v>
      </c>
      <c r="DL6" s="73"/>
      <c r="DM6" s="28">
        <f t="shared" si="86"/>
        <v>6.3</v>
      </c>
      <c r="DN6" s="29">
        <f t="shared" si="13"/>
        <v>6.3</v>
      </c>
      <c r="DO6" s="325" t="str">
        <f t="shared" si="87"/>
        <v>6.3</v>
      </c>
      <c r="DP6" s="30" t="str">
        <f t="shared" si="14"/>
        <v>C</v>
      </c>
      <c r="DQ6" s="31">
        <f t="shared" si="15"/>
        <v>2</v>
      </c>
      <c r="DR6" s="31" t="str">
        <f t="shared" si="16"/>
        <v>2.0</v>
      </c>
      <c r="DS6" s="42">
        <v>2</v>
      </c>
      <c r="DT6" s="43">
        <v>2</v>
      </c>
      <c r="DU6" s="180">
        <v>7.7</v>
      </c>
      <c r="DV6" s="55">
        <v>9</v>
      </c>
      <c r="DW6" s="55"/>
      <c r="DX6" s="28">
        <f t="shared" si="88"/>
        <v>8.5</v>
      </c>
      <c r="DY6" s="29">
        <f t="shared" si="89"/>
        <v>8.5</v>
      </c>
      <c r="DZ6" s="325" t="str">
        <f t="shared" si="90"/>
        <v>8.5</v>
      </c>
      <c r="EA6" s="30" t="str">
        <f t="shared" si="91"/>
        <v>A</v>
      </c>
      <c r="EB6" s="31">
        <f t="shared" si="92"/>
        <v>4</v>
      </c>
      <c r="EC6" s="31" t="str">
        <f t="shared" si="93"/>
        <v>4.0</v>
      </c>
      <c r="ED6" s="42">
        <v>2</v>
      </c>
      <c r="EE6" s="43">
        <v>2</v>
      </c>
      <c r="EF6" s="180">
        <v>6.8</v>
      </c>
      <c r="EG6" s="70">
        <v>7</v>
      </c>
      <c r="EH6" s="70"/>
      <c r="EI6" s="28">
        <f t="shared" si="94"/>
        <v>6.9</v>
      </c>
      <c r="EJ6" s="29">
        <f t="shared" si="95"/>
        <v>6.9</v>
      </c>
      <c r="EK6" s="325" t="str">
        <f t="shared" si="96"/>
        <v>6.9</v>
      </c>
      <c r="EL6" s="30" t="str">
        <f t="shared" si="97"/>
        <v>C+</v>
      </c>
      <c r="EM6" s="31">
        <f t="shared" si="98"/>
        <v>2.5</v>
      </c>
      <c r="EN6" s="31" t="str">
        <f t="shared" si="99"/>
        <v>2.5</v>
      </c>
      <c r="EO6" s="42">
        <v>2</v>
      </c>
      <c r="EP6" s="43">
        <v>2</v>
      </c>
      <c r="EQ6" s="180">
        <v>8</v>
      </c>
      <c r="ER6" s="70">
        <v>7</v>
      </c>
      <c r="ES6" s="70"/>
      <c r="ET6" s="28">
        <f t="shared" si="100"/>
        <v>7.4</v>
      </c>
      <c r="EU6" s="29">
        <f t="shared" si="101"/>
        <v>7.4</v>
      </c>
      <c r="EV6" s="325" t="str">
        <f t="shared" si="102"/>
        <v>7.4</v>
      </c>
      <c r="EW6" s="30" t="str">
        <f t="shared" si="17"/>
        <v>B</v>
      </c>
      <c r="EX6" s="31">
        <f t="shared" si="18"/>
        <v>3</v>
      </c>
      <c r="EY6" s="31" t="str">
        <f t="shared" si="19"/>
        <v>3.0</v>
      </c>
      <c r="EZ6" s="42">
        <v>2</v>
      </c>
      <c r="FA6" s="43">
        <v>2</v>
      </c>
      <c r="FB6" s="180">
        <v>6</v>
      </c>
      <c r="FC6" s="70">
        <v>7</v>
      </c>
      <c r="FD6" s="602"/>
      <c r="FE6" s="28">
        <f t="shared" si="103"/>
        <v>6.6</v>
      </c>
      <c r="FF6" s="29">
        <f t="shared" si="104"/>
        <v>6.6</v>
      </c>
      <c r="FG6" s="325" t="str">
        <f t="shared" si="105"/>
        <v>6.6</v>
      </c>
      <c r="FH6" s="30" t="str">
        <f t="shared" si="20"/>
        <v>C+</v>
      </c>
      <c r="FI6" s="31">
        <f t="shared" si="21"/>
        <v>2.5</v>
      </c>
      <c r="FJ6" s="31" t="str">
        <f t="shared" si="22"/>
        <v>2.5</v>
      </c>
      <c r="FK6" s="42">
        <v>2</v>
      </c>
      <c r="FL6" s="43">
        <v>2</v>
      </c>
      <c r="FM6" s="180">
        <v>6</v>
      </c>
      <c r="FN6" s="70">
        <v>7</v>
      </c>
      <c r="FO6" s="70"/>
      <c r="FP6" s="28">
        <f t="shared" si="106"/>
        <v>6.6</v>
      </c>
      <c r="FQ6" s="29">
        <f t="shared" si="107"/>
        <v>6.6</v>
      </c>
      <c r="FR6" s="325" t="str">
        <f t="shared" si="108"/>
        <v>6.6</v>
      </c>
      <c r="FS6" s="30" t="str">
        <f t="shared" si="23"/>
        <v>C+</v>
      </c>
      <c r="FT6" s="31">
        <f t="shared" si="24"/>
        <v>2.5</v>
      </c>
      <c r="FU6" s="31" t="str">
        <f t="shared" si="25"/>
        <v>2.5</v>
      </c>
      <c r="FV6" s="42">
        <v>2</v>
      </c>
      <c r="FW6" s="43">
        <v>2</v>
      </c>
      <c r="FX6" s="48">
        <v>8</v>
      </c>
      <c r="FY6" s="70">
        <v>8</v>
      </c>
      <c r="FZ6" s="70"/>
      <c r="GA6" s="28">
        <f t="shared" si="109"/>
        <v>8</v>
      </c>
      <c r="GB6" s="29">
        <f t="shared" si="110"/>
        <v>8</v>
      </c>
      <c r="GC6" s="325" t="str">
        <f t="shared" si="111"/>
        <v>8.0</v>
      </c>
      <c r="GD6" s="30" t="str">
        <f t="shared" si="112"/>
        <v>B+</v>
      </c>
      <c r="GE6" s="31">
        <f t="shared" si="113"/>
        <v>3.5</v>
      </c>
      <c r="GF6" s="31" t="str">
        <f t="shared" si="114"/>
        <v>3.5</v>
      </c>
      <c r="GG6" s="42">
        <v>2</v>
      </c>
      <c r="GH6" s="43">
        <v>2</v>
      </c>
      <c r="GI6" s="694">
        <f t="shared" si="115"/>
        <v>16</v>
      </c>
      <c r="GJ6" s="695">
        <f t="shared" si="116"/>
        <v>2.875</v>
      </c>
      <c r="GK6" s="696" t="str">
        <f t="shared" si="117"/>
        <v>2.88</v>
      </c>
      <c r="GL6" s="697" t="str">
        <f t="shared" si="118"/>
        <v>Lên lớp</v>
      </c>
      <c r="GM6" s="698">
        <f t="shared" si="119"/>
        <v>32</v>
      </c>
      <c r="GN6" s="695">
        <f t="shared" si="120"/>
        <v>2.859375</v>
      </c>
      <c r="GO6" s="696" t="str">
        <f t="shared" si="121"/>
        <v>2.86</v>
      </c>
      <c r="GP6" s="699">
        <f t="shared" si="122"/>
        <v>32</v>
      </c>
      <c r="GQ6" s="700">
        <f t="shared" si="123"/>
        <v>7.1687499999999993</v>
      </c>
      <c r="GR6" s="701">
        <f t="shared" si="124"/>
        <v>2.859375</v>
      </c>
      <c r="GS6" s="702" t="str">
        <f t="shared" si="125"/>
        <v>Lên lớp</v>
      </c>
      <c r="GT6" s="799"/>
      <c r="GU6" s="835">
        <v>7.3</v>
      </c>
      <c r="GV6" s="837">
        <v>7</v>
      </c>
      <c r="GW6" s="736"/>
      <c r="GX6" s="827">
        <f t="shared" si="126"/>
        <v>7.1</v>
      </c>
      <c r="GY6" s="839">
        <f t="shared" si="127"/>
        <v>7.1</v>
      </c>
      <c r="GZ6" s="840" t="str">
        <f t="shared" si="128"/>
        <v>7.1</v>
      </c>
      <c r="HA6" s="841" t="str">
        <f t="shared" si="129"/>
        <v>B</v>
      </c>
      <c r="HB6" s="842">
        <f t="shared" si="130"/>
        <v>3</v>
      </c>
      <c r="HC6" s="842" t="str">
        <f t="shared" si="131"/>
        <v>3.0</v>
      </c>
      <c r="HD6" s="843">
        <v>2</v>
      </c>
      <c r="HE6" s="844">
        <v>2</v>
      </c>
      <c r="HF6" s="867">
        <v>7.3</v>
      </c>
      <c r="HG6" s="868">
        <v>7</v>
      </c>
      <c r="HH6" s="736"/>
      <c r="HI6" s="28">
        <f t="shared" si="132"/>
        <v>7.1</v>
      </c>
      <c r="HJ6" s="29">
        <f t="shared" si="133"/>
        <v>7.1</v>
      </c>
      <c r="HK6" s="325" t="str">
        <f t="shared" si="134"/>
        <v>7.1</v>
      </c>
      <c r="HL6" s="30" t="str">
        <f t="shared" si="135"/>
        <v>B</v>
      </c>
      <c r="HM6" s="31">
        <f t="shared" si="136"/>
        <v>3</v>
      </c>
      <c r="HN6" s="31" t="str">
        <f t="shared" si="137"/>
        <v>3.0</v>
      </c>
      <c r="HO6" s="42">
        <v>3</v>
      </c>
      <c r="HP6" s="43">
        <v>3</v>
      </c>
      <c r="HQ6" s="819">
        <v>7</v>
      </c>
      <c r="HR6" s="822">
        <v>8</v>
      </c>
      <c r="HS6" s="736"/>
      <c r="HT6" s="28">
        <f t="shared" si="138"/>
        <v>7.6</v>
      </c>
      <c r="HU6" s="29">
        <f t="shared" si="139"/>
        <v>7.6</v>
      </c>
      <c r="HV6" s="325" t="str">
        <f t="shared" si="140"/>
        <v>7.6</v>
      </c>
      <c r="HW6" s="30" t="str">
        <f t="shared" si="141"/>
        <v>B</v>
      </c>
      <c r="HX6" s="31">
        <f t="shared" si="142"/>
        <v>3</v>
      </c>
      <c r="HY6" s="31" t="str">
        <f t="shared" si="143"/>
        <v>3.0</v>
      </c>
      <c r="HZ6" s="42">
        <v>2</v>
      </c>
      <c r="IA6" s="43">
        <v>2</v>
      </c>
      <c r="IB6" s="819">
        <v>7.8</v>
      </c>
      <c r="IC6" s="822">
        <v>7</v>
      </c>
      <c r="ID6" s="736"/>
      <c r="IE6" s="28">
        <f t="shared" si="144"/>
        <v>7.3</v>
      </c>
      <c r="IF6" s="29">
        <f t="shared" si="145"/>
        <v>7.3</v>
      </c>
      <c r="IG6" s="325" t="str">
        <f t="shared" si="146"/>
        <v>7.3</v>
      </c>
      <c r="IH6" s="30" t="str">
        <f t="shared" si="147"/>
        <v>B</v>
      </c>
      <c r="II6" s="31">
        <f t="shared" si="148"/>
        <v>3</v>
      </c>
      <c r="IJ6" s="31" t="str">
        <f t="shared" si="149"/>
        <v>3.0</v>
      </c>
      <c r="IK6" s="42">
        <v>3</v>
      </c>
      <c r="IL6" s="43">
        <v>3</v>
      </c>
      <c r="IM6" s="819">
        <v>7.6</v>
      </c>
      <c r="IN6" s="822">
        <v>7</v>
      </c>
      <c r="IO6" s="736"/>
      <c r="IP6" s="28">
        <f t="shared" si="150"/>
        <v>7.2</v>
      </c>
      <c r="IQ6" s="29">
        <f t="shared" si="151"/>
        <v>7.2</v>
      </c>
      <c r="IR6" s="325" t="str">
        <f t="shared" si="152"/>
        <v>7.2</v>
      </c>
      <c r="IS6" s="30" t="str">
        <f t="shared" si="153"/>
        <v>B</v>
      </c>
      <c r="IT6" s="31">
        <f t="shared" si="154"/>
        <v>3</v>
      </c>
      <c r="IU6" s="31" t="str">
        <f t="shared" si="155"/>
        <v>3.0</v>
      </c>
      <c r="IV6" s="42">
        <v>3</v>
      </c>
      <c r="IW6" s="43">
        <v>3</v>
      </c>
      <c r="IX6" s="1032">
        <v>7.8</v>
      </c>
      <c r="IY6" s="1068">
        <v>8</v>
      </c>
      <c r="IZ6" s="736"/>
      <c r="JA6" s="827">
        <f t="shared" si="156"/>
        <v>7.9</v>
      </c>
      <c r="JB6" s="839">
        <f t="shared" si="157"/>
        <v>7.9</v>
      </c>
      <c r="JC6" s="840" t="str">
        <f t="shared" si="158"/>
        <v>7.9</v>
      </c>
      <c r="JD6" s="841" t="str">
        <f t="shared" si="159"/>
        <v>B</v>
      </c>
      <c r="JE6" s="842">
        <f t="shared" si="160"/>
        <v>3</v>
      </c>
      <c r="JF6" s="842" t="str">
        <f t="shared" si="161"/>
        <v>3.0</v>
      </c>
      <c r="JG6" s="846">
        <v>5</v>
      </c>
      <c r="JH6" s="844">
        <v>5</v>
      </c>
      <c r="JI6" s="742">
        <f t="shared" si="162"/>
        <v>18</v>
      </c>
      <c r="JJ6" s="734">
        <f t="shared" si="163"/>
        <v>3</v>
      </c>
      <c r="JK6" s="735" t="str">
        <f t="shared" si="164"/>
        <v>3.00</v>
      </c>
    </row>
    <row r="7" spans="1:272" ht="18.75" x14ac:dyDescent="0.3">
      <c r="A7" s="16">
        <v>6</v>
      </c>
      <c r="B7" s="269" t="s">
        <v>623</v>
      </c>
      <c r="C7" s="298" t="s">
        <v>603</v>
      </c>
      <c r="D7" s="271" t="s">
        <v>140</v>
      </c>
      <c r="E7" s="272" t="s">
        <v>49</v>
      </c>
      <c r="F7" s="276"/>
      <c r="G7" s="288" t="s">
        <v>648</v>
      </c>
      <c r="H7" s="276" t="s">
        <v>23</v>
      </c>
      <c r="I7" s="276" t="s">
        <v>396</v>
      </c>
      <c r="J7" s="169">
        <v>6.8</v>
      </c>
      <c r="K7" s="1" t="str">
        <f t="shared" si="38"/>
        <v>C+</v>
      </c>
      <c r="L7" s="2">
        <f t="shared" si="39"/>
        <v>2.5</v>
      </c>
      <c r="M7" s="170" t="str">
        <f t="shared" si="40"/>
        <v>2.5</v>
      </c>
      <c r="N7" s="665">
        <v>6.7</v>
      </c>
      <c r="O7" s="1" t="str">
        <f t="shared" si="41"/>
        <v>C+</v>
      </c>
      <c r="P7" s="2">
        <f t="shared" si="42"/>
        <v>2.5</v>
      </c>
      <c r="Q7" s="172" t="str">
        <f t="shared" si="43"/>
        <v>2.5</v>
      </c>
      <c r="R7" s="150">
        <v>9.5</v>
      </c>
      <c r="S7" s="45">
        <v>9</v>
      </c>
      <c r="T7" s="45"/>
      <c r="U7" s="28">
        <f t="shared" si="44"/>
        <v>9.1999999999999993</v>
      </c>
      <c r="V7" s="29">
        <f t="shared" si="45"/>
        <v>9.1999999999999993</v>
      </c>
      <c r="W7" s="325" t="str">
        <f t="shared" si="46"/>
        <v>9.2</v>
      </c>
      <c r="X7" s="30" t="str">
        <f t="shared" si="47"/>
        <v>A</v>
      </c>
      <c r="Y7" s="31">
        <f t="shared" si="48"/>
        <v>4</v>
      </c>
      <c r="Z7" s="31" t="str">
        <f t="shared" si="49"/>
        <v>4.0</v>
      </c>
      <c r="AA7" s="42">
        <v>4</v>
      </c>
      <c r="AB7" s="43">
        <v>4</v>
      </c>
      <c r="AC7" s="180">
        <v>9</v>
      </c>
      <c r="AD7" s="55">
        <v>9</v>
      </c>
      <c r="AE7" s="55"/>
      <c r="AF7" s="28">
        <f t="shared" si="50"/>
        <v>9</v>
      </c>
      <c r="AG7" s="29">
        <f t="shared" si="51"/>
        <v>9</v>
      </c>
      <c r="AH7" s="325" t="str">
        <f t="shared" si="52"/>
        <v>9.0</v>
      </c>
      <c r="AI7" s="30" t="str">
        <f t="shared" si="53"/>
        <v>A</v>
      </c>
      <c r="AJ7" s="31">
        <f t="shared" si="54"/>
        <v>4</v>
      </c>
      <c r="AK7" s="31" t="str">
        <f t="shared" si="55"/>
        <v>4.0</v>
      </c>
      <c r="AL7" s="42">
        <v>2</v>
      </c>
      <c r="AM7" s="43">
        <v>2</v>
      </c>
      <c r="AN7" s="312">
        <v>8.3000000000000007</v>
      </c>
      <c r="AO7" s="246">
        <v>9</v>
      </c>
      <c r="AP7" s="246"/>
      <c r="AQ7" s="28">
        <f t="shared" si="56"/>
        <v>8.6999999999999993</v>
      </c>
      <c r="AR7" s="29">
        <f t="shared" si="57"/>
        <v>8.6999999999999993</v>
      </c>
      <c r="AS7" s="325" t="str">
        <f t="shared" si="58"/>
        <v>8.7</v>
      </c>
      <c r="AT7" s="30" t="str">
        <f t="shared" si="59"/>
        <v>A</v>
      </c>
      <c r="AU7" s="31">
        <f t="shared" si="60"/>
        <v>4</v>
      </c>
      <c r="AV7" s="31" t="str">
        <f t="shared" si="61"/>
        <v>4.0</v>
      </c>
      <c r="AW7" s="42">
        <v>2</v>
      </c>
      <c r="AX7" s="43">
        <v>2</v>
      </c>
      <c r="AY7" s="224">
        <v>7</v>
      </c>
      <c r="AZ7" s="314">
        <v>8</v>
      </c>
      <c r="BA7" s="157"/>
      <c r="BB7" s="28">
        <f t="shared" si="62"/>
        <v>7.6</v>
      </c>
      <c r="BC7" s="29">
        <f t="shared" si="0"/>
        <v>7.6</v>
      </c>
      <c r="BD7" s="325" t="str">
        <f t="shared" si="63"/>
        <v>7.6</v>
      </c>
      <c r="BE7" s="30" t="str">
        <f t="shared" si="1"/>
        <v>B</v>
      </c>
      <c r="BF7" s="31">
        <f t="shared" si="2"/>
        <v>3</v>
      </c>
      <c r="BG7" s="31" t="str">
        <f t="shared" si="3"/>
        <v>3.0</v>
      </c>
      <c r="BH7" s="42">
        <v>2</v>
      </c>
      <c r="BI7" s="43">
        <v>2</v>
      </c>
      <c r="BJ7" s="245">
        <v>8</v>
      </c>
      <c r="BK7" s="93">
        <v>9</v>
      </c>
      <c r="BL7" s="93"/>
      <c r="BM7" s="28">
        <f t="shared" si="64"/>
        <v>8.6</v>
      </c>
      <c r="BN7" s="29">
        <f t="shared" si="65"/>
        <v>8.6</v>
      </c>
      <c r="BO7" s="325" t="str">
        <f t="shared" si="66"/>
        <v>8.6</v>
      </c>
      <c r="BP7" s="30" t="str">
        <f t="shared" si="67"/>
        <v>A</v>
      </c>
      <c r="BQ7" s="31">
        <f t="shared" si="68"/>
        <v>4</v>
      </c>
      <c r="BR7" s="31" t="str">
        <f t="shared" si="69"/>
        <v>4.0</v>
      </c>
      <c r="BS7" s="42">
        <v>1</v>
      </c>
      <c r="BT7" s="149">
        <v>1</v>
      </c>
      <c r="BU7" s="403">
        <v>7.6</v>
      </c>
      <c r="BV7" s="147">
        <v>9</v>
      </c>
      <c r="BW7" s="157"/>
      <c r="BX7" s="225">
        <f t="shared" si="70"/>
        <v>8.4</v>
      </c>
      <c r="BY7" s="226">
        <f t="shared" si="71"/>
        <v>8.4</v>
      </c>
      <c r="BZ7" s="342" t="str">
        <f t="shared" si="72"/>
        <v>8.4</v>
      </c>
      <c r="CA7" s="227" t="str">
        <f t="shared" si="4"/>
        <v>B+</v>
      </c>
      <c r="CB7" s="226">
        <f t="shared" si="5"/>
        <v>3.5</v>
      </c>
      <c r="CC7" s="226" t="str">
        <f t="shared" si="6"/>
        <v>3.5</v>
      </c>
      <c r="CD7" s="157">
        <v>2</v>
      </c>
      <c r="CE7" s="43">
        <v>2</v>
      </c>
      <c r="CF7" s="438">
        <v>9.1999999999999993</v>
      </c>
      <c r="CG7" s="439">
        <v>9</v>
      </c>
      <c r="CH7" s="68"/>
      <c r="CI7" s="225">
        <f t="shared" si="73"/>
        <v>9.1</v>
      </c>
      <c r="CJ7" s="226">
        <f t="shared" si="74"/>
        <v>9.1</v>
      </c>
      <c r="CK7" s="342" t="str">
        <f t="shared" si="75"/>
        <v>9.1</v>
      </c>
      <c r="CL7" s="227" t="str">
        <f t="shared" si="7"/>
        <v>A</v>
      </c>
      <c r="CM7" s="226">
        <f t="shared" si="8"/>
        <v>4</v>
      </c>
      <c r="CN7" s="226" t="str">
        <f t="shared" si="9"/>
        <v>4.0</v>
      </c>
      <c r="CO7" s="157">
        <v>3</v>
      </c>
      <c r="CP7" s="43">
        <v>3</v>
      </c>
      <c r="CQ7" s="84">
        <f t="shared" si="76"/>
        <v>16</v>
      </c>
      <c r="CR7" s="87">
        <f t="shared" si="77"/>
        <v>3.8125</v>
      </c>
      <c r="CS7" s="88" t="str">
        <f t="shared" si="78"/>
        <v>3.81</v>
      </c>
      <c r="CT7" s="64" t="str">
        <f t="shared" si="79"/>
        <v>Lên lớp</v>
      </c>
      <c r="CU7" s="128">
        <f t="shared" si="80"/>
        <v>16</v>
      </c>
      <c r="CV7" s="129">
        <f t="shared" si="81"/>
        <v>3.8125</v>
      </c>
      <c r="CW7" s="64" t="str">
        <f t="shared" si="82"/>
        <v>Lên lớp</v>
      </c>
      <c r="CX7" s="504"/>
      <c r="CY7" s="214">
        <v>7.4</v>
      </c>
      <c r="CZ7" s="439">
        <v>9</v>
      </c>
      <c r="DA7" s="439"/>
      <c r="DB7" s="28">
        <f t="shared" si="83"/>
        <v>8.4</v>
      </c>
      <c r="DC7" s="29">
        <f t="shared" si="84"/>
        <v>8.4</v>
      </c>
      <c r="DD7" s="325" t="str">
        <f t="shared" si="85"/>
        <v>8.4</v>
      </c>
      <c r="DE7" s="30" t="str">
        <f t="shared" si="10"/>
        <v>B+</v>
      </c>
      <c r="DF7" s="31">
        <f t="shared" si="11"/>
        <v>3.5</v>
      </c>
      <c r="DG7" s="31" t="str">
        <f t="shared" si="12"/>
        <v>3.5</v>
      </c>
      <c r="DH7" s="42">
        <v>2</v>
      </c>
      <c r="DI7" s="43">
        <v>2</v>
      </c>
      <c r="DJ7" s="557">
        <v>8</v>
      </c>
      <c r="DK7" s="73">
        <v>7</v>
      </c>
      <c r="DL7" s="73"/>
      <c r="DM7" s="28">
        <f t="shared" si="86"/>
        <v>7.4</v>
      </c>
      <c r="DN7" s="29">
        <f t="shared" si="13"/>
        <v>7.4</v>
      </c>
      <c r="DO7" s="325" t="str">
        <f t="shared" si="87"/>
        <v>7.4</v>
      </c>
      <c r="DP7" s="30" t="str">
        <f t="shared" si="14"/>
        <v>B</v>
      </c>
      <c r="DQ7" s="31">
        <f t="shared" si="15"/>
        <v>3</v>
      </c>
      <c r="DR7" s="31" t="str">
        <f t="shared" si="16"/>
        <v>3.0</v>
      </c>
      <c r="DS7" s="42">
        <v>2</v>
      </c>
      <c r="DT7" s="43">
        <v>2</v>
      </c>
      <c r="DU7" s="180">
        <v>9.3000000000000007</v>
      </c>
      <c r="DV7" s="55">
        <v>8</v>
      </c>
      <c r="DW7" s="55"/>
      <c r="DX7" s="28">
        <f t="shared" si="88"/>
        <v>8.5</v>
      </c>
      <c r="DY7" s="29">
        <f t="shared" si="89"/>
        <v>8.5</v>
      </c>
      <c r="DZ7" s="325" t="str">
        <f t="shared" si="90"/>
        <v>8.5</v>
      </c>
      <c r="EA7" s="30" t="str">
        <f t="shared" si="91"/>
        <v>A</v>
      </c>
      <c r="EB7" s="31">
        <f t="shared" si="92"/>
        <v>4</v>
      </c>
      <c r="EC7" s="31" t="str">
        <f t="shared" si="93"/>
        <v>4.0</v>
      </c>
      <c r="ED7" s="42">
        <v>2</v>
      </c>
      <c r="EE7" s="43">
        <v>2</v>
      </c>
      <c r="EF7" s="180">
        <v>8.1999999999999993</v>
      </c>
      <c r="EG7" s="70">
        <v>8</v>
      </c>
      <c r="EH7" s="70"/>
      <c r="EI7" s="28">
        <f t="shared" si="94"/>
        <v>8.1</v>
      </c>
      <c r="EJ7" s="29">
        <f t="shared" si="95"/>
        <v>8.1</v>
      </c>
      <c r="EK7" s="325" t="str">
        <f t="shared" si="96"/>
        <v>8.1</v>
      </c>
      <c r="EL7" s="30" t="str">
        <f t="shared" si="97"/>
        <v>B+</v>
      </c>
      <c r="EM7" s="31">
        <f t="shared" si="98"/>
        <v>3.5</v>
      </c>
      <c r="EN7" s="31" t="str">
        <f t="shared" si="99"/>
        <v>3.5</v>
      </c>
      <c r="EO7" s="42">
        <v>2</v>
      </c>
      <c r="EP7" s="43">
        <v>2</v>
      </c>
      <c r="EQ7" s="180">
        <v>9.3000000000000007</v>
      </c>
      <c r="ER7" s="70">
        <v>10</v>
      </c>
      <c r="ES7" s="70"/>
      <c r="ET7" s="28">
        <f t="shared" si="100"/>
        <v>9.6999999999999993</v>
      </c>
      <c r="EU7" s="29">
        <f t="shared" si="101"/>
        <v>9.6999999999999993</v>
      </c>
      <c r="EV7" s="325" t="str">
        <f t="shared" si="102"/>
        <v>9.7</v>
      </c>
      <c r="EW7" s="30" t="str">
        <f t="shared" si="17"/>
        <v>A</v>
      </c>
      <c r="EX7" s="31">
        <f t="shared" si="18"/>
        <v>4</v>
      </c>
      <c r="EY7" s="31" t="str">
        <f t="shared" si="19"/>
        <v>4.0</v>
      </c>
      <c r="EZ7" s="42">
        <v>2</v>
      </c>
      <c r="FA7" s="43">
        <v>2</v>
      </c>
      <c r="FB7" s="180">
        <v>7.7</v>
      </c>
      <c r="FC7" s="70">
        <v>7</v>
      </c>
      <c r="FD7" s="602"/>
      <c r="FE7" s="28">
        <f t="shared" si="103"/>
        <v>7.3</v>
      </c>
      <c r="FF7" s="29">
        <f t="shared" si="104"/>
        <v>7.3</v>
      </c>
      <c r="FG7" s="325" t="str">
        <f t="shared" si="105"/>
        <v>7.3</v>
      </c>
      <c r="FH7" s="30" t="str">
        <f t="shared" si="20"/>
        <v>B</v>
      </c>
      <c r="FI7" s="31">
        <f t="shared" si="21"/>
        <v>3</v>
      </c>
      <c r="FJ7" s="31" t="str">
        <f t="shared" si="22"/>
        <v>3.0</v>
      </c>
      <c r="FK7" s="42">
        <v>2</v>
      </c>
      <c r="FL7" s="43">
        <v>2</v>
      </c>
      <c r="FM7" s="180">
        <v>8</v>
      </c>
      <c r="FN7" s="70">
        <v>9</v>
      </c>
      <c r="FO7" s="70"/>
      <c r="FP7" s="28">
        <f t="shared" si="106"/>
        <v>8.6</v>
      </c>
      <c r="FQ7" s="29">
        <f t="shared" si="107"/>
        <v>8.6</v>
      </c>
      <c r="FR7" s="325" t="str">
        <f t="shared" si="108"/>
        <v>8.6</v>
      </c>
      <c r="FS7" s="30" t="str">
        <f t="shared" si="23"/>
        <v>A</v>
      </c>
      <c r="FT7" s="31">
        <f t="shared" si="24"/>
        <v>4</v>
      </c>
      <c r="FU7" s="31" t="str">
        <f t="shared" si="25"/>
        <v>4.0</v>
      </c>
      <c r="FV7" s="42">
        <v>2</v>
      </c>
      <c r="FW7" s="43">
        <v>2</v>
      </c>
      <c r="FX7" s="48">
        <v>7.2</v>
      </c>
      <c r="FY7" s="70">
        <v>8</v>
      </c>
      <c r="FZ7" s="70"/>
      <c r="GA7" s="28">
        <f t="shared" si="109"/>
        <v>7.7</v>
      </c>
      <c r="GB7" s="29">
        <f t="shared" si="110"/>
        <v>7.7</v>
      </c>
      <c r="GC7" s="325" t="str">
        <f t="shared" si="111"/>
        <v>7.7</v>
      </c>
      <c r="GD7" s="30" t="str">
        <f t="shared" si="112"/>
        <v>B</v>
      </c>
      <c r="GE7" s="31">
        <f t="shared" si="113"/>
        <v>3</v>
      </c>
      <c r="GF7" s="31" t="str">
        <f t="shared" si="114"/>
        <v>3.0</v>
      </c>
      <c r="GG7" s="42">
        <v>2</v>
      </c>
      <c r="GH7" s="43">
        <v>2</v>
      </c>
      <c r="GI7" s="694">
        <f t="shared" si="115"/>
        <v>16</v>
      </c>
      <c r="GJ7" s="695">
        <f t="shared" si="116"/>
        <v>3.5</v>
      </c>
      <c r="GK7" s="696" t="str">
        <f t="shared" si="117"/>
        <v>3.50</v>
      </c>
      <c r="GL7" s="697" t="str">
        <f t="shared" si="118"/>
        <v>Lên lớp</v>
      </c>
      <c r="GM7" s="698">
        <f t="shared" si="119"/>
        <v>32</v>
      </c>
      <c r="GN7" s="695">
        <f t="shared" si="120"/>
        <v>3.65625</v>
      </c>
      <c r="GO7" s="696" t="str">
        <f t="shared" si="121"/>
        <v>3.66</v>
      </c>
      <c r="GP7" s="699">
        <f t="shared" si="122"/>
        <v>32</v>
      </c>
      <c r="GQ7" s="700">
        <f t="shared" si="123"/>
        <v>8.484375</v>
      </c>
      <c r="GR7" s="701">
        <f t="shared" si="124"/>
        <v>3.65625</v>
      </c>
      <c r="GS7" s="702" t="str">
        <f t="shared" si="125"/>
        <v>Lên lớp</v>
      </c>
      <c r="GT7" s="799"/>
      <c r="GU7" s="835">
        <v>8.6999999999999993</v>
      </c>
      <c r="GV7" s="837">
        <v>10</v>
      </c>
      <c r="GW7" s="736"/>
      <c r="GX7" s="827">
        <f t="shared" si="126"/>
        <v>9.5</v>
      </c>
      <c r="GY7" s="839">
        <f t="shared" si="127"/>
        <v>9.5</v>
      </c>
      <c r="GZ7" s="840" t="str">
        <f t="shared" si="128"/>
        <v>9.5</v>
      </c>
      <c r="HA7" s="841" t="str">
        <f t="shared" si="129"/>
        <v>A</v>
      </c>
      <c r="HB7" s="842">
        <f t="shared" si="130"/>
        <v>4</v>
      </c>
      <c r="HC7" s="842" t="str">
        <f t="shared" si="131"/>
        <v>4.0</v>
      </c>
      <c r="HD7" s="843">
        <v>2</v>
      </c>
      <c r="HE7" s="844">
        <v>2</v>
      </c>
      <c r="HF7" s="867">
        <v>7.4</v>
      </c>
      <c r="HG7" s="868">
        <v>8</v>
      </c>
      <c r="HH7" s="736"/>
      <c r="HI7" s="28">
        <f t="shared" si="132"/>
        <v>7.8</v>
      </c>
      <c r="HJ7" s="29">
        <f t="shared" si="133"/>
        <v>7.8</v>
      </c>
      <c r="HK7" s="325" t="str">
        <f t="shared" si="134"/>
        <v>7.8</v>
      </c>
      <c r="HL7" s="30" t="str">
        <f t="shared" si="135"/>
        <v>B</v>
      </c>
      <c r="HM7" s="31">
        <f t="shared" si="136"/>
        <v>3</v>
      </c>
      <c r="HN7" s="31" t="str">
        <f t="shared" si="137"/>
        <v>3.0</v>
      </c>
      <c r="HO7" s="42">
        <v>3</v>
      </c>
      <c r="HP7" s="43">
        <v>3</v>
      </c>
      <c r="HQ7" s="819">
        <v>8.6999999999999993</v>
      </c>
      <c r="HR7" s="822">
        <v>8</v>
      </c>
      <c r="HS7" s="736"/>
      <c r="HT7" s="28">
        <f t="shared" si="138"/>
        <v>8.3000000000000007</v>
      </c>
      <c r="HU7" s="29">
        <f t="shared" si="139"/>
        <v>8.3000000000000007</v>
      </c>
      <c r="HV7" s="325" t="str">
        <f t="shared" si="140"/>
        <v>8.3</v>
      </c>
      <c r="HW7" s="30" t="str">
        <f t="shared" si="141"/>
        <v>B+</v>
      </c>
      <c r="HX7" s="31">
        <f t="shared" si="142"/>
        <v>3.5</v>
      </c>
      <c r="HY7" s="31" t="str">
        <f t="shared" si="143"/>
        <v>3.5</v>
      </c>
      <c r="HZ7" s="42">
        <v>2</v>
      </c>
      <c r="IA7" s="43">
        <v>2</v>
      </c>
      <c r="IB7" s="819">
        <v>9.1999999999999993</v>
      </c>
      <c r="IC7" s="822">
        <v>10</v>
      </c>
      <c r="ID7" s="736"/>
      <c r="IE7" s="28">
        <f t="shared" si="144"/>
        <v>9.6999999999999993</v>
      </c>
      <c r="IF7" s="29">
        <f t="shared" si="145"/>
        <v>9.6999999999999993</v>
      </c>
      <c r="IG7" s="325" t="str">
        <f t="shared" si="146"/>
        <v>9.7</v>
      </c>
      <c r="IH7" s="30" t="str">
        <f t="shared" si="147"/>
        <v>A</v>
      </c>
      <c r="II7" s="31">
        <f t="shared" si="148"/>
        <v>4</v>
      </c>
      <c r="IJ7" s="31" t="str">
        <f t="shared" si="149"/>
        <v>4.0</v>
      </c>
      <c r="IK7" s="42">
        <v>3</v>
      </c>
      <c r="IL7" s="43">
        <v>3</v>
      </c>
      <c r="IM7" s="819">
        <v>8.4</v>
      </c>
      <c r="IN7" s="822">
        <v>8</v>
      </c>
      <c r="IO7" s="736"/>
      <c r="IP7" s="28">
        <f t="shared" si="150"/>
        <v>8.1999999999999993</v>
      </c>
      <c r="IQ7" s="29">
        <f t="shared" si="151"/>
        <v>8.1999999999999993</v>
      </c>
      <c r="IR7" s="325" t="str">
        <f t="shared" si="152"/>
        <v>8.2</v>
      </c>
      <c r="IS7" s="30" t="str">
        <f t="shared" si="153"/>
        <v>B+</v>
      </c>
      <c r="IT7" s="31">
        <f t="shared" si="154"/>
        <v>3.5</v>
      </c>
      <c r="IU7" s="31" t="str">
        <f t="shared" si="155"/>
        <v>3.5</v>
      </c>
      <c r="IV7" s="42">
        <v>3</v>
      </c>
      <c r="IW7" s="43">
        <v>3</v>
      </c>
      <c r="IX7" s="1032">
        <v>8.8000000000000007</v>
      </c>
      <c r="IY7" s="1068">
        <v>9</v>
      </c>
      <c r="IZ7" s="736"/>
      <c r="JA7" s="827">
        <f t="shared" si="156"/>
        <v>8.9</v>
      </c>
      <c r="JB7" s="839">
        <f t="shared" si="157"/>
        <v>8.9</v>
      </c>
      <c r="JC7" s="840" t="str">
        <f t="shared" si="158"/>
        <v>8.9</v>
      </c>
      <c r="JD7" s="841" t="str">
        <f t="shared" si="159"/>
        <v>A</v>
      </c>
      <c r="JE7" s="842">
        <f t="shared" si="160"/>
        <v>4</v>
      </c>
      <c r="JF7" s="842" t="str">
        <f t="shared" si="161"/>
        <v>4.0</v>
      </c>
      <c r="JG7" s="846">
        <v>5</v>
      </c>
      <c r="JH7" s="844">
        <v>5</v>
      </c>
      <c r="JI7" s="742">
        <f t="shared" si="162"/>
        <v>18</v>
      </c>
      <c r="JJ7" s="734">
        <f t="shared" si="163"/>
        <v>3.6944444444444446</v>
      </c>
      <c r="JK7" s="735" t="str">
        <f t="shared" si="164"/>
        <v>3.69</v>
      </c>
    </row>
    <row r="8" spans="1:272" ht="18.75" x14ac:dyDescent="0.3">
      <c r="A8" s="16">
        <v>7</v>
      </c>
      <c r="B8" s="269" t="s">
        <v>623</v>
      </c>
      <c r="C8" s="298" t="s">
        <v>604</v>
      </c>
      <c r="D8" s="271" t="s">
        <v>627</v>
      </c>
      <c r="E8" s="272" t="s">
        <v>628</v>
      </c>
      <c r="F8" s="276"/>
      <c r="G8" s="288" t="s">
        <v>394</v>
      </c>
      <c r="H8" s="276" t="s">
        <v>23</v>
      </c>
      <c r="I8" s="276" t="s">
        <v>179</v>
      </c>
      <c r="J8" s="169">
        <v>6.2</v>
      </c>
      <c r="K8" s="1" t="str">
        <f t="shared" si="38"/>
        <v>C</v>
      </c>
      <c r="L8" s="2">
        <f t="shared" si="39"/>
        <v>2</v>
      </c>
      <c r="M8" s="170" t="str">
        <f t="shared" si="40"/>
        <v>2.0</v>
      </c>
      <c r="N8" s="665">
        <v>6.3</v>
      </c>
      <c r="O8" s="1" t="str">
        <f t="shared" si="41"/>
        <v>C</v>
      </c>
      <c r="P8" s="2">
        <f t="shared" si="42"/>
        <v>2</v>
      </c>
      <c r="Q8" s="172" t="str">
        <f t="shared" si="43"/>
        <v>2.0</v>
      </c>
      <c r="R8" s="150">
        <v>5.5</v>
      </c>
      <c r="S8" s="45">
        <v>3</v>
      </c>
      <c r="T8" s="45"/>
      <c r="U8" s="28">
        <f t="shared" si="44"/>
        <v>4</v>
      </c>
      <c r="V8" s="29">
        <f t="shared" si="45"/>
        <v>4</v>
      </c>
      <c r="W8" s="325" t="str">
        <f t="shared" si="46"/>
        <v>4.0</v>
      </c>
      <c r="X8" s="30" t="str">
        <f t="shared" si="47"/>
        <v>D</v>
      </c>
      <c r="Y8" s="31">
        <f t="shared" si="48"/>
        <v>1</v>
      </c>
      <c r="Z8" s="31" t="str">
        <f t="shared" si="49"/>
        <v>1.0</v>
      </c>
      <c r="AA8" s="42">
        <v>4</v>
      </c>
      <c r="AB8" s="43">
        <v>4</v>
      </c>
      <c r="AC8" s="180">
        <v>9.3000000000000007</v>
      </c>
      <c r="AD8" s="55">
        <v>10</v>
      </c>
      <c r="AE8" s="55"/>
      <c r="AF8" s="28">
        <f t="shared" si="50"/>
        <v>9.6999999999999993</v>
      </c>
      <c r="AG8" s="29">
        <f t="shared" si="51"/>
        <v>9.6999999999999993</v>
      </c>
      <c r="AH8" s="325" t="str">
        <f t="shared" si="52"/>
        <v>9.7</v>
      </c>
      <c r="AI8" s="30" t="str">
        <f t="shared" si="53"/>
        <v>A</v>
      </c>
      <c r="AJ8" s="31">
        <f t="shared" si="54"/>
        <v>4</v>
      </c>
      <c r="AK8" s="31" t="str">
        <f t="shared" si="55"/>
        <v>4.0</v>
      </c>
      <c r="AL8" s="42">
        <v>2</v>
      </c>
      <c r="AM8" s="43">
        <v>2</v>
      </c>
      <c r="AN8" s="312">
        <v>7.7</v>
      </c>
      <c r="AO8" s="246">
        <v>7</v>
      </c>
      <c r="AP8" s="246"/>
      <c r="AQ8" s="28">
        <f t="shared" si="56"/>
        <v>7.3</v>
      </c>
      <c r="AR8" s="29">
        <f t="shared" si="57"/>
        <v>7.3</v>
      </c>
      <c r="AS8" s="325" t="str">
        <f t="shared" si="58"/>
        <v>7.3</v>
      </c>
      <c r="AT8" s="30" t="str">
        <f t="shared" si="59"/>
        <v>B</v>
      </c>
      <c r="AU8" s="31">
        <f t="shared" si="60"/>
        <v>3</v>
      </c>
      <c r="AV8" s="31" t="str">
        <f t="shared" si="61"/>
        <v>3.0</v>
      </c>
      <c r="AW8" s="42">
        <v>2</v>
      </c>
      <c r="AX8" s="43">
        <v>2</v>
      </c>
      <c r="AY8" s="224">
        <v>6.7</v>
      </c>
      <c r="AZ8" s="314">
        <v>7</v>
      </c>
      <c r="BA8" s="157"/>
      <c r="BB8" s="28">
        <f t="shared" si="62"/>
        <v>6.9</v>
      </c>
      <c r="BC8" s="29">
        <f t="shared" si="0"/>
        <v>6.9</v>
      </c>
      <c r="BD8" s="325" t="str">
        <f t="shared" si="63"/>
        <v>6.9</v>
      </c>
      <c r="BE8" s="30" t="str">
        <f t="shared" si="1"/>
        <v>C+</v>
      </c>
      <c r="BF8" s="31">
        <f t="shared" si="2"/>
        <v>2.5</v>
      </c>
      <c r="BG8" s="31" t="str">
        <f t="shared" si="3"/>
        <v>2.5</v>
      </c>
      <c r="BH8" s="42">
        <v>2</v>
      </c>
      <c r="BI8" s="43">
        <v>2</v>
      </c>
      <c r="BJ8" s="245">
        <v>8</v>
      </c>
      <c r="BK8" s="93">
        <v>9</v>
      </c>
      <c r="BL8" s="93"/>
      <c r="BM8" s="28">
        <f t="shared" si="64"/>
        <v>8.6</v>
      </c>
      <c r="BN8" s="29">
        <f t="shared" si="65"/>
        <v>8.6</v>
      </c>
      <c r="BO8" s="325" t="str">
        <f t="shared" si="66"/>
        <v>8.6</v>
      </c>
      <c r="BP8" s="30" t="str">
        <f t="shared" si="67"/>
        <v>A</v>
      </c>
      <c r="BQ8" s="31">
        <f t="shared" si="68"/>
        <v>4</v>
      </c>
      <c r="BR8" s="31" t="str">
        <f t="shared" si="69"/>
        <v>4.0</v>
      </c>
      <c r="BS8" s="42">
        <v>1</v>
      </c>
      <c r="BT8" s="149">
        <v>1</v>
      </c>
      <c r="BU8" s="403">
        <v>6.6</v>
      </c>
      <c r="BV8" s="147">
        <v>7</v>
      </c>
      <c r="BW8" s="157"/>
      <c r="BX8" s="225">
        <f t="shared" si="70"/>
        <v>6.8</v>
      </c>
      <c r="BY8" s="226">
        <f t="shared" si="71"/>
        <v>6.8</v>
      </c>
      <c r="BZ8" s="342" t="str">
        <f t="shared" si="72"/>
        <v>6.8</v>
      </c>
      <c r="CA8" s="227" t="str">
        <f t="shared" si="4"/>
        <v>C+</v>
      </c>
      <c r="CB8" s="226">
        <f t="shared" si="5"/>
        <v>2.5</v>
      </c>
      <c r="CC8" s="226" t="str">
        <f t="shared" si="6"/>
        <v>2.5</v>
      </c>
      <c r="CD8" s="157">
        <v>2</v>
      </c>
      <c r="CE8" s="43">
        <v>2</v>
      </c>
      <c r="CF8" s="438">
        <v>8.4</v>
      </c>
      <c r="CG8" s="439">
        <v>8</v>
      </c>
      <c r="CH8" s="68"/>
      <c r="CI8" s="225">
        <f t="shared" si="73"/>
        <v>8.1999999999999993</v>
      </c>
      <c r="CJ8" s="226">
        <f t="shared" si="74"/>
        <v>8.1999999999999993</v>
      </c>
      <c r="CK8" s="342" t="str">
        <f t="shared" si="75"/>
        <v>8.2</v>
      </c>
      <c r="CL8" s="227" t="str">
        <f t="shared" si="7"/>
        <v>B+</v>
      </c>
      <c r="CM8" s="226">
        <f t="shared" si="8"/>
        <v>3.5</v>
      </c>
      <c r="CN8" s="226" t="str">
        <f t="shared" si="9"/>
        <v>3.5</v>
      </c>
      <c r="CO8" s="157">
        <v>3</v>
      </c>
      <c r="CP8" s="43">
        <v>3</v>
      </c>
      <c r="CQ8" s="84">
        <f t="shared" si="76"/>
        <v>16</v>
      </c>
      <c r="CR8" s="87">
        <f t="shared" si="77"/>
        <v>2.65625</v>
      </c>
      <c r="CS8" s="88" t="str">
        <f t="shared" si="78"/>
        <v>2.66</v>
      </c>
      <c r="CT8" s="64" t="str">
        <f t="shared" si="79"/>
        <v>Lên lớp</v>
      </c>
      <c r="CU8" s="128">
        <f t="shared" si="80"/>
        <v>16</v>
      </c>
      <c r="CV8" s="129">
        <f t="shared" si="81"/>
        <v>2.65625</v>
      </c>
      <c r="CW8" s="64" t="str">
        <f t="shared" si="82"/>
        <v>Lên lớp</v>
      </c>
      <c r="CX8" s="504"/>
      <c r="CY8" s="214">
        <v>7.4</v>
      </c>
      <c r="CZ8" s="439">
        <v>9</v>
      </c>
      <c r="DA8" s="439"/>
      <c r="DB8" s="28">
        <f t="shared" si="83"/>
        <v>8.4</v>
      </c>
      <c r="DC8" s="29">
        <f t="shared" si="84"/>
        <v>8.4</v>
      </c>
      <c r="DD8" s="325" t="str">
        <f t="shared" si="85"/>
        <v>8.4</v>
      </c>
      <c r="DE8" s="30" t="str">
        <f t="shared" si="10"/>
        <v>B+</v>
      </c>
      <c r="DF8" s="31">
        <f t="shared" si="11"/>
        <v>3.5</v>
      </c>
      <c r="DG8" s="31" t="str">
        <f t="shared" si="12"/>
        <v>3.5</v>
      </c>
      <c r="DH8" s="42">
        <v>2</v>
      </c>
      <c r="DI8" s="43">
        <v>2</v>
      </c>
      <c r="DJ8" s="557">
        <v>6</v>
      </c>
      <c r="DK8" s="73">
        <v>4</v>
      </c>
      <c r="DL8" s="73"/>
      <c r="DM8" s="28">
        <f t="shared" si="86"/>
        <v>4.8</v>
      </c>
      <c r="DN8" s="29">
        <f t="shared" si="13"/>
        <v>4.8</v>
      </c>
      <c r="DO8" s="325" t="str">
        <f t="shared" si="87"/>
        <v>4.8</v>
      </c>
      <c r="DP8" s="30" t="str">
        <f t="shared" si="14"/>
        <v>D</v>
      </c>
      <c r="DQ8" s="31">
        <f t="shared" si="15"/>
        <v>1</v>
      </c>
      <c r="DR8" s="31" t="str">
        <f t="shared" si="16"/>
        <v>1.0</v>
      </c>
      <c r="DS8" s="42">
        <v>2</v>
      </c>
      <c r="DT8" s="43">
        <v>2</v>
      </c>
      <c r="DU8" s="180">
        <v>6.3</v>
      </c>
      <c r="DV8" s="55">
        <v>7</v>
      </c>
      <c r="DW8" s="55"/>
      <c r="DX8" s="28">
        <f t="shared" si="88"/>
        <v>6.7</v>
      </c>
      <c r="DY8" s="29">
        <f t="shared" si="89"/>
        <v>6.7</v>
      </c>
      <c r="DZ8" s="325" t="str">
        <f t="shared" si="90"/>
        <v>6.7</v>
      </c>
      <c r="EA8" s="30" t="str">
        <f t="shared" si="91"/>
        <v>C+</v>
      </c>
      <c r="EB8" s="31">
        <f t="shared" si="92"/>
        <v>2.5</v>
      </c>
      <c r="EC8" s="31" t="str">
        <f t="shared" si="93"/>
        <v>2.5</v>
      </c>
      <c r="ED8" s="42">
        <v>2</v>
      </c>
      <c r="EE8" s="43">
        <v>2</v>
      </c>
      <c r="EF8" s="180">
        <v>7.2</v>
      </c>
      <c r="EG8" s="70">
        <v>8</v>
      </c>
      <c r="EH8" s="70"/>
      <c r="EI8" s="28">
        <f t="shared" si="94"/>
        <v>7.7</v>
      </c>
      <c r="EJ8" s="29">
        <f t="shared" si="95"/>
        <v>7.7</v>
      </c>
      <c r="EK8" s="325" t="str">
        <f t="shared" si="96"/>
        <v>7.7</v>
      </c>
      <c r="EL8" s="30" t="str">
        <f t="shared" si="97"/>
        <v>B</v>
      </c>
      <c r="EM8" s="31">
        <f t="shared" si="98"/>
        <v>3</v>
      </c>
      <c r="EN8" s="31" t="str">
        <f t="shared" si="99"/>
        <v>3.0</v>
      </c>
      <c r="EO8" s="42">
        <v>2</v>
      </c>
      <c r="EP8" s="43">
        <v>2</v>
      </c>
      <c r="EQ8" s="180">
        <v>7.7</v>
      </c>
      <c r="ER8" s="70">
        <v>7</v>
      </c>
      <c r="ES8" s="70"/>
      <c r="ET8" s="28">
        <f t="shared" si="100"/>
        <v>7.3</v>
      </c>
      <c r="EU8" s="29">
        <f t="shared" si="101"/>
        <v>7.3</v>
      </c>
      <c r="EV8" s="325" t="str">
        <f t="shared" si="102"/>
        <v>7.3</v>
      </c>
      <c r="EW8" s="30" t="str">
        <f t="shared" si="17"/>
        <v>B</v>
      </c>
      <c r="EX8" s="31">
        <f t="shared" si="18"/>
        <v>3</v>
      </c>
      <c r="EY8" s="31" t="str">
        <f t="shared" si="19"/>
        <v>3.0</v>
      </c>
      <c r="EZ8" s="42">
        <v>2</v>
      </c>
      <c r="FA8" s="43">
        <v>2</v>
      </c>
      <c r="FB8" s="180">
        <v>7</v>
      </c>
      <c r="FC8" s="70">
        <v>7</v>
      </c>
      <c r="FD8" s="602"/>
      <c r="FE8" s="28">
        <f t="shared" si="103"/>
        <v>7</v>
      </c>
      <c r="FF8" s="29">
        <f t="shared" si="104"/>
        <v>7</v>
      </c>
      <c r="FG8" s="325" t="str">
        <f t="shared" si="105"/>
        <v>7.0</v>
      </c>
      <c r="FH8" s="30" t="str">
        <f t="shared" si="20"/>
        <v>B</v>
      </c>
      <c r="FI8" s="31">
        <f t="shared" si="21"/>
        <v>3</v>
      </c>
      <c r="FJ8" s="31" t="str">
        <f t="shared" si="22"/>
        <v>3.0</v>
      </c>
      <c r="FK8" s="42">
        <v>2</v>
      </c>
      <c r="FL8" s="43">
        <v>2</v>
      </c>
      <c r="FM8" s="180">
        <v>7</v>
      </c>
      <c r="FN8" s="70">
        <v>6</v>
      </c>
      <c r="FO8" s="70"/>
      <c r="FP8" s="28">
        <f t="shared" si="106"/>
        <v>6.4</v>
      </c>
      <c r="FQ8" s="29">
        <f t="shared" si="107"/>
        <v>6.4</v>
      </c>
      <c r="FR8" s="325" t="str">
        <f t="shared" si="108"/>
        <v>6.4</v>
      </c>
      <c r="FS8" s="30" t="str">
        <f t="shared" si="23"/>
        <v>C</v>
      </c>
      <c r="FT8" s="31">
        <f t="shared" si="24"/>
        <v>2</v>
      </c>
      <c r="FU8" s="31" t="str">
        <f t="shared" si="25"/>
        <v>2.0</v>
      </c>
      <c r="FV8" s="42">
        <v>2</v>
      </c>
      <c r="FW8" s="43">
        <v>2</v>
      </c>
      <c r="FX8" s="48">
        <v>7.4</v>
      </c>
      <c r="FY8" s="70">
        <v>7</v>
      </c>
      <c r="FZ8" s="70"/>
      <c r="GA8" s="28">
        <f t="shared" si="109"/>
        <v>7.2</v>
      </c>
      <c r="GB8" s="29">
        <f t="shared" si="110"/>
        <v>7.2</v>
      </c>
      <c r="GC8" s="325" t="str">
        <f t="shared" si="111"/>
        <v>7.2</v>
      </c>
      <c r="GD8" s="30" t="str">
        <f t="shared" si="112"/>
        <v>B</v>
      </c>
      <c r="GE8" s="31">
        <f t="shared" si="113"/>
        <v>3</v>
      </c>
      <c r="GF8" s="31" t="str">
        <f t="shared" si="114"/>
        <v>3.0</v>
      </c>
      <c r="GG8" s="42">
        <v>2</v>
      </c>
      <c r="GH8" s="43">
        <v>2</v>
      </c>
      <c r="GI8" s="694">
        <f t="shared" si="115"/>
        <v>16</v>
      </c>
      <c r="GJ8" s="695">
        <f t="shared" si="116"/>
        <v>2.625</v>
      </c>
      <c r="GK8" s="696" t="str">
        <f t="shared" si="117"/>
        <v>2.63</v>
      </c>
      <c r="GL8" s="697" t="str">
        <f t="shared" si="118"/>
        <v>Lên lớp</v>
      </c>
      <c r="GM8" s="698">
        <f t="shared" si="119"/>
        <v>32</v>
      </c>
      <c r="GN8" s="695">
        <f t="shared" si="120"/>
        <v>2.640625</v>
      </c>
      <c r="GO8" s="696" t="str">
        <f t="shared" si="121"/>
        <v>2.64</v>
      </c>
      <c r="GP8" s="699">
        <f t="shared" si="122"/>
        <v>32</v>
      </c>
      <c r="GQ8" s="700">
        <f t="shared" si="123"/>
        <v>6.9249999999999998</v>
      </c>
      <c r="GR8" s="701">
        <f t="shared" si="124"/>
        <v>2.640625</v>
      </c>
      <c r="GS8" s="702" t="str">
        <f t="shared" si="125"/>
        <v>Lên lớp</v>
      </c>
      <c r="GT8" s="799"/>
      <c r="GU8" s="835">
        <v>6.7</v>
      </c>
      <c r="GV8" s="837">
        <v>7</v>
      </c>
      <c r="GW8" s="736"/>
      <c r="GX8" s="827">
        <f t="shared" si="126"/>
        <v>6.9</v>
      </c>
      <c r="GY8" s="839">
        <f t="shared" si="127"/>
        <v>6.9</v>
      </c>
      <c r="GZ8" s="840" t="str">
        <f t="shared" si="128"/>
        <v>6.9</v>
      </c>
      <c r="HA8" s="841" t="str">
        <f t="shared" si="129"/>
        <v>C+</v>
      </c>
      <c r="HB8" s="842">
        <f t="shared" si="130"/>
        <v>2.5</v>
      </c>
      <c r="HC8" s="842" t="str">
        <f t="shared" si="131"/>
        <v>2.5</v>
      </c>
      <c r="HD8" s="843">
        <v>2</v>
      </c>
      <c r="HE8" s="844">
        <v>2</v>
      </c>
      <c r="HF8" s="867">
        <v>6.4</v>
      </c>
      <c r="HG8" s="868">
        <v>6</v>
      </c>
      <c r="HH8" s="736"/>
      <c r="HI8" s="28">
        <f t="shared" si="132"/>
        <v>6.2</v>
      </c>
      <c r="HJ8" s="29">
        <f t="shared" si="133"/>
        <v>6.2</v>
      </c>
      <c r="HK8" s="325" t="str">
        <f t="shared" si="134"/>
        <v>6.2</v>
      </c>
      <c r="HL8" s="30" t="str">
        <f t="shared" si="135"/>
        <v>C</v>
      </c>
      <c r="HM8" s="31">
        <f t="shared" si="136"/>
        <v>2</v>
      </c>
      <c r="HN8" s="31" t="str">
        <f t="shared" si="137"/>
        <v>2.0</v>
      </c>
      <c r="HO8" s="42">
        <v>3</v>
      </c>
      <c r="HP8" s="43">
        <v>3</v>
      </c>
      <c r="HQ8" s="819">
        <v>7</v>
      </c>
      <c r="HR8" s="822">
        <v>6</v>
      </c>
      <c r="HS8" s="736"/>
      <c r="HT8" s="28">
        <f t="shared" si="138"/>
        <v>6.4</v>
      </c>
      <c r="HU8" s="29">
        <f t="shared" si="139"/>
        <v>6.4</v>
      </c>
      <c r="HV8" s="325" t="str">
        <f t="shared" si="140"/>
        <v>6.4</v>
      </c>
      <c r="HW8" s="30" t="str">
        <f t="shared" si="141"/>
        <v>C</v>
      </c>
      <c r="HX8" s="31">
        <f t="shared" si="142"/>
        <v>2</v>
      </c>
      <c r="HY8" s="31" t="str">
        <f t="shared" si="143"/>
        <v>2.0</v>
      </c>
      <c r="HZ8" s="42">
        <v>2</v>
      </c>
      <c r="IA8" s="43">
        <v>2</v>
      </c>
      <c r="IB8" s="819">
        <v>5.8</v>
      </c>
      <c r="IC8" s="822">
        <v>6</v>
      </c>
      <c r="ID8" s="736"/>
      <c r="IE8" s="28">
        <f t="shared" si="144"/>
        <v>5.9</v>
      </c>
      <c r="IF8" s="29">
        <f t="shared" si="145"/>
        <v>5.9</v>
      </c>
      <c r="IG8" s="325" t="str">
        <f t="shared" si="146"/>
        <v>5.9</v>
      </c>
      <c r="IH8" s="30" t="str">
        <f t="shared" si="147"/>
        <v>C</v>
      </c>
      <c r="II8" s="31">
        <f t="shared" si="148"/>
        <v>2</v>
      </c>
      <c r="IJ8" s="31" t="str">
        <f t="shared" si="149"/>
        <v>2.0</v>
      </c>
      <c r="IK8" s="42">
        <v>3</v>
      </c>
      <c r="IL8" s="43">
        <v>3</v>
      </c>
      <c r="IM8" s="819">
        <v>6.2</v>
      </c>
      <c r="IN8" s="822">
        <v>6</v>
      </c>
      <c r="IO8" s="736"/>
      <c r="IP8" s="28">
        <f t="shared" si="150"/>
        <v>6.1</v>
      </c>
      <c r="IQ8" s="29">
        <f t="shared" si="151"/>
        <v>6.1</v>
      </c>
      <c r="IR8" s="325" t="str">
        <f t="shared" si="152"/>
        <v>6.1</v>
      </c>
      <c r="IS8" s="30" t="str">
        <f t="shared" si="153"/>
        <v>C</v>
      </c>
      <c r="IT8" s="31">
        <f t="shared" si="154"/>
        <v>2</v>
      </c>
      <c r="IU8" s="31" t="str">
        <f t="shared" si="155"/>
        <v>2.0</v>
      </c>
      <c r="IV8" s="42">
        <v>3</v>
      </c>
      <c r="IW8" s="43">
        <v>3</v>
      </c>
      <c r="IX8" s="1032">
        <v>7.2</v>
      </c>
      <c r="IY8" s="1068">
        <v>7</v>
      </c>
      <c r="IZ8" s="736"/>
      <c r="JA8" s="827">
        <f t="shared" si="156"/>
        <v>7.1</v>
      </c>
      <c r="JB8" s="839">
        <f t="shared" si="157"/>
        <v>7.1</v>
      </c>
      <c r="JC8" s="840" t="str">
        <f t="shared" si="158"/>
        <v>7.1</v>
      </c>
      <c r="JD8" s="841" t="str">
        <f t="shared" si="159"/>
        <v>B</v>
      </c>
      <c r="JE8" s="842">
        <f t="shared" si="160"/>
        <v>3</v>
      </c>
      <c r="JF8" s="842" t="str">
        <f t="shared" si="161"/>
        <v>3.0</v>
      </c>
      <c r="JG8" s="846">
        <v>5</v>
      </c>
      <c r="JH8" s="844">
        <v>5</v>
      </c>
      <c r="JI8" s="742">
        <f t="shared" si="162"/>
        <v>18</v>
      </c>
      <c r="JJ8" s="734">
        <f t="shared" si="163"/>
        <v>2.3333333333333335</v>
      </c>
      <c r="JK8" s="735" t="str">
        <f t="shared" si="164"/>
        <v>2.33</v>
      </c>
    </row>
    <row r="9" spans="1:272" ht="18.75" x14ac:dyDescent="0.3">
      <c r="A9" s="16">
        <v>9</v>
      </c>
      <c r="B9" s="269" t="s">
        <v>623</v>
      </c>
      <c r="C9" s="298" t="s">
        <v>605</v>
      </c>
      <c r="D9" s="271" t="s">
        <v>629</v>
      </c>
      <c r="E9" s="272" t="s">
        <v>17</v>
      </c>
      <c r="F9" s="276"/>
      <c r="G9" s="288" t="s">
        <v>649</v>
      </c>
      <c r="H9" s="276" t="s">
        <v>23</v>
      </c>
      <c r="I9" s="276" t="s">
        <v>179</v>
      </c>
      <c r="J9" s="169">
        <v>8</v>
      </c>
      <c r="K9" s="1" t="str">
        <f t="shared" si="38"/>
        <v>B+</v>
      </c>
      <c r="L9" s="2">
        <f t="shared" si="39"/>
        <v>3.5</v>
      </c>
      <c r="M9" s="170" t="str">
        <f t="shared" si="40"/>
        <v>3.5</v>
      </c>
      <c r="N9" s="665">
        <v>7.7</v>
      </c>
      <c r="O9" s="1" t="str">
        <f t="shared" si="41"/>
        <v>B</v>
      </c>
      <c r="P9" s="2">
        <f t="shared" si="42"/>
        <v>3</v>
      </c>
      <c r="Q9" s="172" t="str">
        <f t="shared" si="43"/>
        <v>3.0</v>
      </c>
      <c r="R9" s="150">
        <v>6.8</v>
      </c>
      <c r="S9" s="45">
        <v>6</v>
      </c>
      <c r="T9" s="45"/>
      <c r="U9" s="28">
        <f t="shared" si="44"/>
        <v>6.3</v>
      </c>
      <c r="V9" s="29">
        <f t="shared" si="45"/>
        <v>6.3</v>
      </c>
      <c r="W9" s="325" t="str">
        <f t="shared" si="46"/>
        <v>6.3</v>
      </c>
      <c r="X9" s="30" t="str">
        <f t="shared" si="47"/>
        <v>C</v>
      </c>
      <c r="Y9" s="31">
        <f t="shared" si="48"/>
        <v>2</v>
      </c>
      <c r="Z9" s="31" t="str">
        <f t="shared" si="49"/>
        <v>2.0</v>
      </c>
      <c r="AA9" s="42">
        <v>4</v>
      </c>
      <c r="AB9" s="43">
        <v>4</v>
      </c>
      <c r="AC9" s="180">
        <v>6</v>
      </c>
      <c r="AD9" s="55">
        <v>7</v>
      </c>
      <c r="AE9" s="55"/>
      <c r="AF9" s="28">
        <f t="shared" si="50"/>
        <v>6.6</v>
      </c>
      <c r="AG9" s="29">
        <f t="shared" si="51"/>
        <v>6.6</v>
      </c>
      <c r="AH9" s="325" t="str">
        <f t="shared" si="52"/>
        <v>6.6</v>
      </c>
      <c r="AI9" s="30" t="str">
        <f t="shared" si="53"/>
        <v>C+</v>
      </c>
      <c r="AJ9" s="31">
        <f t="shared" si="54"/>
        <v>2.5</v>
      </c>
      <c r="AK9" s="31" t="str">
        <f t="shared" si="55"/>
        <v>2.5</v>
      </c>
      <c r="AL9" s="42">
        <v>2</v>
      </c>
      <c r="AM9" s="43">
        <v>2</v>
      </c>
      <c r="AN9" s="312">
        <v>7</v>
      </c>
      <c r="AO9" s="246">
        <v>7</v>
      </c>
      <c r="AP9" s="246"/>
      <c r="AQ9" s="28">
        <f t="shared" si="56"/>
        <v>7</v>
      </c>
      <c r="AR9" s="29">
        <f t="shared" si="57"/>
        <v>7</v>
      </c>
      <c r="AS9" s="325" t="str">
        <f t="shared" si="58"/>
        <v>7.0</v>
      </c>
      <c r="AT9" s="30" t="str">
        <f t="shared" si="59"/>
        <v>B</v>
      </c>
      <c r="AU9" s="31">
        <f t="shared" si="60"/>
        <v>3</v>
      </c>
      <c r="AV9" s="31" t="str">
        <f t="shared" si="61"/>
        <v>3.0</v>
      </c>
      <c r="AW9" s="42">
        <v>2</v>
      </c>
      <c r="AX9" s="43">
        <v>2</v>
      </c>
      <c r="AY9" s="224">
        <v>5.3</v>
      </c>
      <c r="AZ9" s="314">
        <v>7</v>
      </c>
      <c r="BA9" s="157"/>
      <c r="BB9" s="28">
        <f t="shared" si="62"/>
        <v>6.3</v>
      </c>
      <c r="BC9" s="29">
        <f t="shared" si="0"/>
        <v>6.3</v>
      </c>
      <c r="BD9" s="325" t="str">
        <f t="shared" si="63"/>
        <v>6.3</v>
      </c>
      <c r="BE9" s="30" t="str">
        <f t="shared" si="1"/>
        <v>C</v>
      </c>
      <c r="BF9" s="31">
        <f t="shared" si="2"/>
        <v>2</v>
      </c>
      <c r="BG9" s="31" t="str">
        <f t="shared" si="3"/>
        <v>2.0</v>
      </c>
      <c r="BH9" s="42">
        <v>2</v>
      </c>
      <c r="BI9" s="43">
        <v>2</v>
      </c>
      <c r="BJ9" s="245">
        <v>7.7</v>
      </c>
      <c r="BK9" s="93">
        <v>9</v>
      </c>
      <c r="BL9" s="93"/>
      <c r="BM9" s="28">
        <f t="shared" si="64"/>
        <v>8.5</v>
      </c>
      <c r="BN9" s="29">
        <f t="shared" si="65"/>
        <v>8.5</v>
      </c>
      <c r="BO9" s="325" t="str">
        <f t="shared" si="66"/>
        <v>8.5</v>
      </c>
      <c r="BP9" s="30" t="str">
        <f t="shared" si="67"/>
        <v>A</v>
      </c>
      <c r="BQ9" s="31">
        <f t="shared" si="68"/>
        <v>4</v>
      </c>
      <c r="BR9" s="31" t="str">
        <f t="shared" si="69"/>
        <v>4.0</v>
      </c>
      <c r="BS9" s="42">
        <v>1</v>
      </c>
      <c r="BT9" s="149">
        <v>1</v>
      </c>
      <c r="BU9" s="403">
        <v>6.2</v>
      </c>
      <c r="BV9" s="147">
        <v>7</v>
      </c>
      <c r="BW9" s="157"/>
      <c r="BX9" s="225">
        <f t="shared" si="70"/>
        <v>6.7</v>
      </c>
      <c r="BY9" s="226">
        <f t="shared" si="71"/>
        <v>6.7</v>
      </c>
      <c r="BZ9" s="342" t="str">
        <f t="shared" si="72"/>
        <v>6.7</v>
      </c>
      <c r="CA9" s="227" t="str">
        <f t="shared" si="4"/>
        <v>C+</v>
      </c>
      <c r="CB9" s="226">
        <f t="shared" si="5"/>
        <v>2.5</v>
      </c>
      <c r="CC9" s="226" t="str">
        <f t="shared" si="6"/>
        <v>2.5</v>
      </c>
      <c r="CD9" s="157">
        <v>2</v>
      </c>
      <c r="CE9" s="43">
        <v>2</v>
      </c>
      <c r="CF9" s="438">
        <v>6.6</v>
      </c>
      <c r="CG9" s="439">
        <v>8</v>
      </c>
      <c r="CH9" s="68"/>
      <c r="CI9" s="225">
        <f t="shared" si="73"/>
        <v>7.4</v>
      </c>
      <c r="CJ9" s="226">
        <f t="shared" si="74"/>
        <v>7.4</v>
      </c>
      <c r="CK9" s="342" t="str">
        <f t="shared" si="75"/>
        <v>7.4</v>
      </c>
      <c r="CL9" s="227" t="str">
        <f t="shared" si="7"/>
        <v>B</v>
      </c>
      <c r="CM9" s="226">
        <f t="shared" si="8"/>
        <v>3</v>
      </c>
      <c r="CN9" s="226" t="str">
        <f t="shared" si="9"/>
        <v>3.0</v>
      </c>
      <c r="CO9" s="157">
        <v>3</v>
      </c>
      <c r="CP9" s="43">
        <v>3</v>
      </c>
      <c r="CQ9" s="84">
        <f t="shared" si="76"/>
        <v>16</v>
      </c>
      <c r="CR9" s="87">
        <f t="shared" si="77"/>
        <v>2.5625</v>
      </c>
      <c r="CS9" s="88" t="str">
        <f t="shared" si="78"/>
        <v>2.56</v>
      </c>
      <c r="CT9" s="64" t="str">
        <f t="shared" si="79"/>
        <v>Lên lớp</v>
      </c>
      <c r="CU9" s="128">
        <f t="shared" si="80"/>
        <v>16</v>
      </c>
      <c r="CV9" s="129">
        <f t="shared" si="81"/>
        <v>2.5625</v>
      </c>
      <c r="CW9" s="64" t="str">
        <f t="shared" si="82"/>
        <v>Lên lớp</v>
      </c>
      <c r="CX9" s="504"/>
      <c r="CY9" s="214">
        <v>6</v>
      </c>
      <c r="CZ9" s="439">
        <v>6</v>
      </c>
      <c r="DA9" s="439"/>
      <c r="DB9" s="28">
        <f t="shared" si="83"/>
        <v>6</v>
      </c>
      <c r="DC9" s="29">
        <f t="shared" si="84"/>
        <v>6</v>
      </c>
      <c r="DD9" s="325" t="str">
        <f t="shared" si="85"/>
        <v>6.0</v>
      </c>
      <c r="DE9" s="30" t="str">
        <f t="shared" si="10"/>
        <v>C</v>
      </c>
      <c r="DF9" s="31">
        <f t="shared" si="11"/>
        <v>2</v>
      </c>
      <c r="DG9" s="31" t="str">
        <f t="shared" si="12"/>
        <v>2.0</v>
      </c>
      <c r="DH9" s="42">
        <v>2</v>
      </c>
      <c r="DI9" s="43">
        <v>2</v>
      </c>
      <c r="DJ9" s="557">
        <v>6</v>
      </c>
      <c r="DK9" s="73">
        <v>7</v>
      </c>
      <c r="DL9" s="73"/>
      <c r="DM9" s="28">
        <f t="shared" si="86"/>
        <v>6.6</v>
      </c>
      <c r="DN9" s="29">
        <f t="shared" si="13"/>
        <v>6.6</v>
      </c>
      <c r="DO9" s="325" t="str">
        <f t="shared" si="87"/>
        <v>6.6</v>
      </c>
      <c r="DP9" s="30" t="str">
        <f t="shared" si="14"/>
        <v>C+</v>
      </c>
      <c r="DQ9" s="31">
        <f t="shared" si="15"/>
        <v>2.5</v>
      </c>
      <c r="DR9" s="31" t="str">
        <f t="shared" si="16"/>
        <v>2.5</v>
      </c>
      <c r="DS9" s="42">
        <v>2</v>
      </c>
      <c r="DT9" s="43">
        <v>2</v>
      </c>
      <c r="DU9" s="180">
        <v>6.3</v>
      </c>
      <c r="DV9" s="55">
        <v>7</v>
      </c>
      <c r="DW9" s="55"/>
      <c r="DX9" s="28">
        <f t="shared" si="88"/>
        <v>6.7</v>
      </c>
      <c r="DY9" s="29">
        <f t="shared" si="89"/>
        <v>6.7</v>
      </c>
      <c r="DZ9" s="325" t="str">
        <f t="shared" si="90"/>
        <v>6.7</v>
      </c>
      <c r="EA9" s="30" t="str">
        <f t="shared" si="91"/>
        <v>C+</v>
      </c>
      <c r="EB9" s="31">
        <f t="shared" si="92"/>
        <v>2.5</v>
      </c>
      <c r="EC9" s="31" t="str">
        <f t="shared" si="93"/>
        <v>2.5</v>
      </c>
      <c r="ED9" s="42">
        <v>2</v>
      </c>
      <c r="EE9" s="43">
        <v>2</v>
      </c>
      <c r="EF9" s="180">
        <v>6</v>
      </c>
      <c r="EG9" s="70">
        <v>7</v>
      </c>
      <c r="EH9" s="70"/>
      <c r="EI9" s="28">
        <f t="shared" si="94"/>
        <v>6.6</v>
      </c>
      <c r="EJ9" s="29">
        <f t="shared" si="95"/>
        <v>6.6</v>
      </c>
      <c r="EK9" s="325" t="str">
        <f t="shared" si="96"/>
        <v>6.6</v>
      </c>
      <c r="EL9" s="30" t="str">
        <f t="shared" si="97"/>
        <v>C+</v>
      </c>
      <c r="EM9" s="31">
        <f t="shared" si="98"/>
        <v>2.5</v>
      </c>
      <c r="EN9" s="31" t="str">
        <f t="shared" si="99"/>
        <v>2.5</v>
      </c>
      <c r="EO9" s="42">
        <v>2</v>
      </c>
      <c r="EP9" s="43">
        <v>2</v>
      </c>
      <c r="EQ9" s="180">
        <v>8</v>
      </c>
      <c r="ER9" s="70">
        <v>8</v>
      </c>
      <c r="ES9" s="70"/>
      <c r="ET9" s="28">
        <f t="shared" si="100"/>
        <v>8</v>
      </c>
      <c r="EU9" s="29">
        <f t="shared" si="101"/>
        <v>8</v>
      </c>
      <c r="EV9" s="325" t="str">
        <f t="shared" si="102"/>
        <v>8.0</v>
      </c>
      <c r="EW9" s="30" t="str">
        <f t="shared" si="17"/>
        <v>B+</v>
      </c>
      <c r="EX9" s="31">
        <f t="shared" si="18"/>
        <v>3.5</v>
      </c>
      <c r="EY9" s="31" t="str">
        <f t="shared" si="19"/>
        <v>3.5</v>
      </c>
      <c r="EZ9" s="42">
        <v>2</v>
      </c>
      <c r="FA9" s="43">
        <v>2</v>
      </c>
      <c r="FB9" s="180">
        <v>7</v>
      </c>
      <c r="FC9" s="70">
        <v>7</v>
      </c>
      <c r="FD9" s="602"/>
      <c r="FE9" s="28">
        <f t="shared" si="103"/>
        <v>7</v>
      </c>
      <c r="FF9" s="29">
        <f t="shared" si="104"/>
        <v>7</v>
      </c>
      <c r="FG9" s="325" t="str">
        <f t="shared" si="105"/>
        <v>7.0</v>
      </c>
      <c r="FH9" s="30" t="str">
        <f t="shared" si="20"/>
        <v>B</v>
      </c>
      <c r="FI9" s="31">
        <f t="shared" si="21"/>
        <v>3</v>
      </c>
      <c r="FJ9" s="31" t="str">
        <f t="shared" si="22"/>
        <v>3.0</v>
      </c>
      <c r="FK9" s="42">
        <v>2</v>
      </c>
      <c r="FL9" s="43">
        <v>2</v>
      </c>
      <c r="FM9" s="180">
        <v>6.3</v>
      </c>
      <c r="FN9" s="70">
        <v>8</v>
      </c>
      <c r="FO9" s="70"/>
      <c r="FP9" s="28">
        <f t="shared" si="106"/>
        <v>7.3</v>
      </c>
      <c r="FQ9" s="29">
        <f t="shared" si="107"/>
        <v>7.3</v>
      </c>
      <c r="FR9" s="325" t="str">
        <f t="shared" si="108"/>
        <v>7.3</v>
      </c>
      <c r="FS9" s="30" t="str">
        <f t="shared" si="23"/>
        <v>B</v>
      </c>
      <c r="FT9" s="31">
        <f t="shared" si="24"/>
        <v>3</v>
      </c>
      <c r="FU9" s="31" t="str">
        <f t="shared" si="25"/>
        <v>3.0</v>
      </c>
      <c r="FV9" s="42">
        <v>2</v>
      </c>
      <c r="FW9" s="43">
        <v>2</v>
      </c>
      <c r="FX9" s="48">
        <v>7</v>
      </c>
      <c r="FY9" s="70">
        <v>6</v>
      </c>
      <c r="FZ9" s="70"/>
      <c r="GA9" s="28">
        <f t="shared" si="109"/>
        <v>6.4</v>
      </c>
      <c r="GB9" s="29">
        <f t="shared" si="110"/>
        <v>6.4</v>
      </c>
      <c r="GC9" s="325" t="str">
        <f t="shared" si="111"/>
        <v>6.4</v>
      </c>
      <c r="GD9" s="30" t="str">
        <f t="shared" si="112"/>
        <v>C</v>
      </c>
      <c r="GE9" s="31">
        <f t="shared" si="113"/>
        <v>2</v>
      </c>
      <c r="GF9" s="31" t="str">
        <f t="shared" si="114"/>
        <v>2.0</v>
      </c>
      <c r="GG9" s="42">
        <v>2</v>
      </c>
      <c r="GH9" s="43">
        <v>2</v>
      </c>
      <c r="GI9" s="694">
        <f t="shared" si="115"/>
        <v>16</v>
      </c>
      <c r="GJ9" s="695">
        <f t="shared" si="116"/>
        <v>2.625</v>
      </c>
      <c r="GK9" s="696" t="str">
        <f t="shared" si="117"/>
        <v>2.63</v>
      </c>
      <c r="GL9" s="697" t="str">
        <f t="shared" si="118"/>
        <v>Lên lớp</v>
      </c>
      <c r="GM9" s="698">
        <f t="shared" si="119"/>
        <v>32</v>
      </c>
      <c r="GN9" s="695">
        <f t="shared" si="120"/>
        <v>2.59375</v>
      </c>
      <c r="GO9" s="696" t="str">
        <f t="shared" si="121"/>
        <v>2.59</v>
      </c>
      <c r="GP9" s="699">
        <f t="shared" si="122"/>
        <v>32</v>
      </c>
      <c r="GQ9" s="700">
        <f t="shared" si="123"/>
        <v>6.8218749999999995</v>
      </c>
      <c r="GR9" s="701">
        <f t="shared" si="124"/>
        <v>2.59375</v>
      </c>
      <c r="GS9" s="702" t="str">
        <f t="shared" si="125"/>
        <v>Lên lớp</v>
      </c>
      <c r="GT9" s="799"/>
      <c r="GU9" s="835">
        <v>7</v>
      </c>
      <c r="GV9" s="837">
        <v>7</v>
      </c>
      <c r="GW9" s="736"/>
      <c r="GX9" s="827">
        <f t="shared" si="126"/>
        <v>7</v>
      </c>
      <c r="GY9" s="839">
        <f t="shared" si="127"/>
        <v>7</v>
      </c>
      <c r="GZ9" s="840" t="str">
        <f t="shared" si="128"/>
        <v>7.0</v>
      </c>
      <c r="HA9" s="841" t="str">
        <f t="shared" si="129"/>
        <v>B</v>
      </c>
      <c r="HB9" s="842">
        <f t="shared" si="130"/>
        <v>3</v>
      </c>
      <c r="HC9" s="842" t="str">
        <f t="shared" si="131"/>
        <v>3.0</v>
      </c>
      <c r="HD9" s="843">
        <v>2</v>
      </c>
      <c r="HE9" s="844">
        <v>2</v>
      </c>
      <c r="HF9" s="867">
        <v>7</v>
      </c>
      <c r="HG9" s="868">
        <v>7</v>
      </c>
      <c r="HH9" s="736"/>
      <c r="HI9" s="28">
        <f t="shared" si="132"/>
        <v>7</v>
      </c>
      <c r="HJ9" s="29">
        <f t="shared" si="133"/>
        <v>7</v>
      </c>
      <c r="HK9" s="325" t="str">
        <f t="shared" si="134"/>
        <v>7.0</v>
      </c>
      <c r="HL9" s="30" t="str">
        <f t="shared" si="135"/>
        <v>B</v>
      </c>
      <c r="HM9" s="31">
        <f t="shared" si="136"/>
        <v>3</v>
      </c>
      <c r="HN9" s="31" t="str">
        <f t="shared" si="137"/>
        <v>3.0</v>
      </c>
      <c r="HO9" s="42">
        <v>3</v>
      </c>
      <c r="HP9" s="43">
        <v>3</v>
      </c>
      <c r="HQ9" s="819">
        <v>7.7</v>
      </c>
      <c r="HR9" s="822">
        <v>7</v>
      </c>
      <c r="HS9" s="736"/>
      <c r="HT9" s="28">
        <f t="shared" si="138"/>
        <v>7.3</v>
      </c>
      <c r="HU9" s="29">
        <f t="shared" si="139"/>
        <v>7.3</v>
      </c>
      <c r="HV9" s="325" t="str">
        <f t="shared" si="140"/>
        <v>7.3</v>
      </c>
      <c r="HW9" s="30" t="str">
        <f t="shared" si="141"/>
        <v>B</v>
      </c>
      <c r="HX9" s="31">
        <f t="shared" si="142"/>
        <v>3</v>
      </c>
      <c r="HY9" s="31" t="str">
        <f t="shared" si="143"/>
        <v>3.0</v>
      </c>
      <c r="HZ9" s="42">
        <v>2</v>
      </c>
      <c r="IA9" s="43">
        <v>2</v>
      </c>
      <c r="IB9" s="819">
        <v>7.2</v>
      </c>
      <c r="IC9" s="822">
        <v>6</v>
      </c>
      <c r="ID9" s="736"/>
      <c r="IE9" s="28">
        <f t="shared" si="144"/>
        <v>6.5</v>
      </c>
      <c r="IF9" s="29">
        <f t="shared" si="145"/>
        <v>6.5</v>
      </c>
      <c r="IG9" s="325" t="str">
        <f t="shared" si="146"/>
        <v>6.5</v>
      </c>
      <c r="IH9" s="30" t="str">
        <f t="shared" si="147"/>
        <v>C+</v>
      </c>
      <c r="II9" s="31">
        <f t="shared" si="148"/>
        <v>2.5</v>
      </c>
      <c r="IJ9" s="31" t="str">
        <f t="shared" si="149"/>
        <v>2.5</v>
      </c>
      <c r="IK9" s="42">
        <v>3</v>
      </c>
      <c r="IL9" s="43">
        <v>3</v>
      </c>
      <c r="IM9" s="819">
        <v>8.4</v>
      </c>
      <c r="IN9" s="822">
        <v>8</v>
      </c>
      <c r="IO9" s="736"/>
      <c r="IP9" s="28">
        <f t="shared" si="150"/>
        <v>8.1999999999999993</v>
      </c>
      <c r="IQ9" s="29">
        <f t="shared" si="151"/>
        <v>8.1999999999999993</v>
      </c>
      <c r="IR9" s="325" t="str">
        <f t="shared" si="152"/>
        <v>8.2</v>
      </c>
      <c r="IS9" s="30" t="str">
        <f t="shared" si="153"/>
        <v>B+</v>
      </c>
      <c r="IT9" s="31">
        <f t="shared" si="154"/>
        <v>3.5</v>
      </c>
      <c r="IU9" s="31" t="str">
        <f t="shared" si="155"/>
        <v>3.5</v>
      </c>
      <c r="IV9" s="42">
        <v>3</v>
      </c>
      <c r="IW9" s="43">
        <v>3</v>
      </c>
      <c r="IX9" s="1032">
        <v>7.8</v>
      </c>
      <c r="IY9" s="1068">
        <v>8</v>
      </c>
      <c r="IZ9" s="736"/>
      <c r="JA9" s="827">
        <f t="shared" si="156"/>
        <v>7.9</v>
      </c>
      <c r="JB9" s="839">
        <f t="shared" si="157"/>
        <v>7.9</v>
      </c>
      <c r="JC9" s="840" t="str">
        <f t="shared" si="158"/>
        <v>7.9</v>
      </c>
      <c r="JD9" s="841" t="str">
        <f t="shared" si="159"/>
        <v>B</v>
      </c>
      <c r="JE9" s="842">
        <f t="shared" si="160"/>
        <v>3</v>
      </c>
      <c r="JF9" s="842" t="str">
        <f t="shared" si="161"/>
        <v>3.0</v>
      </c>
      <c r="JG9" s="846">
        <v>5</v>
      </c>
      <c r="JH9" s="844">
        <v>5</v>
      </c>
      <c r="JI9" s="742">
        <f t="shared" si="162"/>
        <v>18</v>
      </c>
      <c r="JJ9" s="734">
        <f t="shared" si="163"/>
        <v>3</v>
      </c>
      <c r="JK9" s="735" t="str">
        <f t="shared" si="164"/>
        <v>3.00</v>
      </c>
    </row>
    <row r="10" spans="1:272" ht="18.75" x14ac:dyDescent="0.3">
      <c r="A10" s="16">
        <v>10</v>
      </c>
      <c r="B10" s="269" t="s">
        <v>623</v>
      </c>
      <c r="C10" s="298" t="s">
        <v>606</v>
      </c>
      <c r="D10" s="616" t="s">
        <v>630</v>
      </c>
      <c r="E10" s="617" t="s">
        <v>17</v>
      </c>
      <c r="F10" s="276"/>
      <c r="G10" s="288" t="s">
        <v>650</v>
      </c>
      <c r="H10" s="276" t="s">
        <v>23</v>
      </c>
      <c r="I10" s="276" t="s">
        <v>179</v>
      </c>
      <c r="J10" s="169">
        <v>3.9</v>
      </c>
      <c r="K10" s="1" t="str">
        <f t="shared" si="38"/>
        <v>F</v>
      </c>
      <c r="L10" s="2">
        <f t="shared" si="39"/>
        <v>0</v>
      </c>
      <c r="M10" s="170" t="str">
        <f t="shared" si="40"/>
        <v>0.0</v>
      </c>
      <c r="N10" s="178">
        <v>6</v>
      </c>
      <c r="O10" s="1" t="str">
        <f t="shared" si="41"/>
        <v>C</v>
      </c>
      <c r="P10" s="2">
        <f t="shared" si="42"/>
        <v>2</v>
      </c>
      <c r="Q10" s="172" t="str">
        <f t="shared" si="43"/>
        <v>2.0</v>
      </c>
      <c r="R10" s="150">
        <v>5.8</v>
      </c>
      <c r="S10" s="45">
        <v>4</v>
      </c>
      <c r="T10" s="45"/>
      <c r="U10" s="28">
        <f t="shared" si="44"/>
        <v>4.7</v>
      </c>
      <c r="V10" s="29">
        <f t="shared" si="45"/>
        <v>4.7</v>
      </c>
      <c r="W10" s="325" t="str">
        <f t="shared" si="46"/>
        <v>4.7</v>
      </c>
      <c r="X10" s="30" t="str">
        <f t="shared" si="47"/>
        <v>D</v>
      </c>
      <c r="Y10" s="31">
        <f t="shared" si="48"/>
        <v>1</v>
      </c>
      <c r="Z10" s="31" t="str">
        <f t="shared" si="49"/>
        <v>1.0</v>
      </c>
      <c r="AA10" s="42">
        <v>4</v>
      </c>
      <c r="AB10" s="43">
        <v>4</v>
      </c>
      <c r="AC10" s="180">
        <v>6</v>
      </c>
      <c r="AD10" s="161"/>
      <c r="AE10" s="55">
        <v>8</v>
      </c>
      <c r="AF10" s="28">
        <f t="shared" si="50"/>
        <v>2.4</v>
      </c>
      <c r="AG10" s="29">
        <f t="shared" si="51"/>
        <v>7.2</v>
      </c>
      <c r="AH10" s="325" t="str">
        <f t="shared" si="52"/>
        <v>7.2</v>
      </c>
      <c r="AI10" s="30" t="str">
        <f t="shared" si="53"/>
        <v>B</v>
      </c>
      <c r="AJ10" s="31">
        <f t="shared" si="54"/>
        <v>3</v>
      </c>
      <c r="AK10" s="31" t="str">
        <f t="shared" si="55"/>
        <v>3.0</v>
      </c>
      <c r="AL10" s="42">
        <v>2</v>
      </c>
      <c r="AM10" s="43">
        <v>2</v>
      </c>
      <c r="AN10" s="312">
        <v>6.3</v>
      </c>
      <c r="AO10" s="246">
        <v>8</v>
      </c>
      <c r="AP10" s="246"/>
      <c r="AQ10" s="28">
        <f t="shared" si="56"/>
        <v>7.3</v>
      </c>
      <c r="AR10" s="29">
        <f t="shared" si="57"/>
        <v>7.3</v>
      </c>
      <c r="AS10" s="325" t="str">
        <f t="shared" si="58"/>
        <v>7.3</v>
      </c>
      <c r="AT10" s="30" t="str">
        <f t="shared" si="59"/>
        <v>B</v>
      </c>
      <c r="AU10" s="31">
        <f t="shared" si="60"/>
        <v>3</v>
      </c>
      <c r="AV10" s="31" t="str">
        <f t="shared" si="61"/>
        <v>3.0</v>
      </c>
      <c r="AW10" s="42">
        <v>2</v>
      </c>
      <c r="AX10" s="43">
        <v>2</v>
      </c>
      <c r="AY10" s="224">
        <v>7</v>
      </c>
      <c r="AZ10" s="314">
        <v>8</v>
      </c>
      <c r="BA10" s="157"/>
      <c r="BB10" s="28">
        <f t="shared" si="62"/>
        <v>7.6</v>
      </c>
      <c r="BC10" s="29">
        <f t="shared" si="0"/>
        <v>7.6</v>
      </c>
      <c r="BD10" s="325" t="str">
        <f t="shared" si="63"/>
        <v>7.6</v>
      </c>
      <c r="BE10" s="30" t="str">
        <f t="shared" si="1"/>
        <v>B</v>
      </c>
      <c r="BF10" s="31">
        <f t="shared" si="2"/>
        <v>3</v>
      </c>
      <c r="BG10" s="31" t="str">
        <f t="shared" si="3"/>
        <v>3.0</v>
      </c>
      <c r="BH10" s="42">
        <v>2</v>
      </c>
      <c r="BI10" s="43">
        <v>2</v>
      </c>
      <c r="BJ10" s="245">
        <v>7</v>
      </c>
      <c r="BK10" s="93">
        <v>7</v>
      </c>
      <c r="BL10" s="93"/>
      <c r="BM10" s="28">
        <f t="shared" si="64"/>
        <v>7</v>
      </c>
      <c r="BN10" s="29">
        <f t="shared" si="65"/>
        <v>7</v>
      </c>
      <c r="BO10" s="325" t="str">
        <f t="shared" si="66"/>
        <v>7.0</v>
      </c>
      <c r="BP10" s="30" t="str">
        <f t="shared" si="67"/>
        <v>B</v>
      </c>
      <c r="BQ10" s="31">
        <f t="shared" si="68"/>
        <v>3</v>
      </c>
      <c r="BR10" s="31" t="str">
        <f t="shared" si="69"/>
        <v>3.0</v>
      </c>
      <c r="BS10" s="42">
        <v>1</v>
      </c>
      <c r="BT10" s="149">
        <v>1</v>
      </c>
      <c r="BU10" s="403">
        <v>6</v>
      </c>
      <c r="BV10" s="147">
        <v>8</v>
      </c>
      <c r="BW10" s="157"/>
      <c r="BX10" s="225">
        <f t="shared" si="70"/>
        <v>7.2</v>
      </c>
      <c r="BY10" s="226">
        <f t="shared" si="71"/>
        <v>7.2</v>
      </c>
      <c r="BZ10" s="342" t="str">
        <f t="shared" si="72"/>
        <v>7.2</v>
      </c>
      <c r="CA10" s="227" t="str">
        <f t="shared" si="4"/>
        <v>B</v>
      </c>
      <c r="CB10" s="226">
        <f t="shared" si="5"/>
        <v>3</v>
      </c>
      <c r="CC10" s="226" t="str">
        <f t="shared" si="6"/>
        <v>3.0</v>
      </c>
      <c r="CD10" s="157">
        <v>2</v>
      </c>
      <c r="CE10" s="43">
        <v>2</v>
      </c>
      <c r="CF10" s="438">
        <v>8</v>
      </c>
      <c r="CG10" s="439">
        <v>8</v>
      </c>
      <c r="CH10" s="68"/>
      <c r="CI10" s="225">
        <f t="shared" si="73"/>
        <v>8</v>
      </c>
      <c r="CJ10" s="226">
        <f t="shared" si="74"/>
        <v>8</v>
      </c>
      <c r="CK10" s="342" t="str">
        <f t="shared" si="75"/>
        <v>8.0</v>
      </c>
      <c r="CL10" s="227" t="str">
        <f t="shared" si="7"/>
        <v>B+</v>
      </c>
      <c r="CM10" s="226">
        <f t="shared" si="8"/>
        <v>3.5</v>
      </c>
      <c r="CN10" s="226" t="str">
        <f t="shared" si="9"/>
        <v>3.5</v>
      </c>
      <c r="CO10" s="157">
        <v>3</v>
      </c>
      <c r="CP10" s="43">
        <v>3</v>
      </c>
      <c r="CQ10" s="84">
        <f t="shared" si="76"/>
        <v>16</v>
      </c>
      <c r="CR10" s="87">
        <f t="shared" si="77"/>
        <v>2.59375</v>
      </c>
      <c r="CS10" s="88" t="str">
        <f t="shared" si="78"/>
        <v>2.59</v>
      </c>
      <c r="CT10" s="64" t="str">
        <f t="shared" si="79"/>
        <v>Lên lớp</v>
      </c>
      <c r="CU10" s="128">
        <f t="shared" si="80"/>
        <v>16</v>
      </c>
      <c r="CV10" s="129">
        <f t="shared" si="81"/>
        <v>2.59375</v>
      </c>
      <c r="CW10" s="64" t="str">
        <f t="shared" si="82"/>
        <v>Lên lớp</v>
      </c>
      <c r="CX10" s="504"/>
      <c r="CY10" s="214">
        <v>6.2</v>
      </c>
      <c r="CZ10" s="439">
        <v>9</v>
      </c>
      <c r="DA10" s="439"/>
      <c r="DB10" s="28">
        <f t="shared" si="83"/>
        <v>7.9</v>
      </c>
      <c r="DC10" s="29">
        <f t="shared" si="84"/>
        <v>7.9</v>
      </c>
      <c r="DD10" s="325" t="str">
        <f t="shared" si="85"/>
        <v>7.9</v>
      </c>
      <c r="DE10" s="30" t="str">
        <f t="shared" si="10"/>
        <v>B</v>
      </c>
      <c r="DF10" s="31">
        <f t="shared" si="11"/>
        <v>3</v>
      </c>
      <c r="DG10" s="31" t="str">
        <f t="shared" si="12"/>
        <v>3.0</v>
      </c>
      <c r="DH10" s="42">
        <v>2</v>
      </c>
      <c r="DI10" s="43">
        <v>2</v>
      </c>
      <c r="DJ10" s="557">
        <v>7</v>
      </c>
      <c r="DK10" s="73">
        <v>5</v>
      </c>
      <c r="DL10" s="73"/>
      <c r="DM10" s="28">
        <f t="shared" si="86"/>
        <v>5.8</v>
      </c>
      <c r="DN10" s="29">
        <f t="shared" si="13"/>
        <v>5.8</v>
      </c>
      <c r="DO10" s="325" t="str">
        <f t="shared" si="87"/>
        <v>5.8</v>
      </c>
      <c r="DP10" s="30" t="str">
        <f t="shared" si="14"/>
        <v>C</v>
      </c>
      <c r="DQ10" s="31">
        <f t="shared" si="15"/>
        <v>2</v>
      </c>
      <c r="DR10" s="31" t="str">
        <f t="shared" si="16"/>
        <v>2.0</v>
      </c>
      <c r="DS10" s="42">
        <v>2</v>
      </c>
      <c r="DT10" s="43">
        <v>2</v>
      </c>
      <c r="DU10" s="180">
        <v>6.3</v>
      </c>
      <c r="DV10" s="55">
        <v>8</v>
      </c>
      <c r="DW10" s="55"/>
      <c r="DX10" s="28">
        <f t="shared" si="88"/>
        <v>7.3</v>
      </c>
      <c r="DY10" s="29">
        <f t="shared" si="89"/>
        <v>7.3</v>
      </c>
      <c r="DZ10" s="325" t="str">
        <f t="shared" si="90"/>
        <v>7.3</v>
      </c>
      <c r="EA10" s="30" t="str">
        <f t="shared" si="91"/>
        <v>B</v>
      </c>
      <c r="EB10" s="31">
        <f t="shared" si="92"/>
        <v>3</v>
      </c>
      <c r="EC10" s="31" t="str">
        <f t="shared" si="93"/>
        <v>3.0</v>
      </c>
      <c r="ED10" s="42">
        <v>2</v>
      </c>
      <c r="EE10" s="43">
        <v>2</v>
      </c>
      <c r="EF10" s="180">
        <v>6</v>
      </c>
      <c r="EG10" s="70">
        <v>7</v>
      </c>
      <c r="EH10" s="70"/>
      <c r="EI10" s="28">
        <f t="shared" si="94"/>
        <v>6.6</v>
      </c>
      <c r="EJ10" s="29">
        <f t="shared" si="95"/>
        <v>6.6</v>
      </c>
      <c r="EK10" s="325" t="str">
        <f t="shared" si="96"/>
        <v>6.6</v>
      </c>
      <c r="EL10" s="30" t="str">
        <f t="shared" si="97"/>
        <v>C+</v>
      </c>
      <c r="EM10" s="31">
        <f t="shared" si="98"/>
        <v>2.5</v>
      </c>
      <c r="EN10" s="31" t="str">
        <f t="shared" si="99"/>
        <v>2.5</v>
      </c>
      <c r="EO10" s="42">
        <v>2</v>
      </c>
      <c r="EP10" s="43">
        <v>2</v>
      </c>
      <c r="EQ10" s="180">
        <v>7</v>
      </c>
      <c r="ER10" s="70">
        <v>6</v>
      </c>
      <c r="ES10" s="70"/>
      <c r="ET10" s="28">
        <f t="shared" si="100"/>
        <v>6.4</v>
      </c>
      <c r="EU10" s="29">
        <f t="shared" si="101"/>
        <v>6.4</v>
      </c>
      <c r="EV10" s="325" t="str">
        <f t="shared" si="102"/>
        <v>6.4</v>
      </c>
      <c r="EW10" s="30" t="str">
        <f t="shared" si="17"/>
        <v>C</v>
      </c>
      <c r="EX10" s="31">
        <f t="shared" si="18"/>
        <v>2</v>
      </c>
      <c r="EY10" s="31" t="str">
        <f t="shared" si="19"/>
        <v>2.0</v>
      </c>
      <c r="EZ10" s="42">
        <v>2</v>
      </c>
      <c r="FA10" s="43">
        <v>2</v>
      </c>
      <c r="FB10" s="180">
        <v>7</v>
      </c>
      <c r="FC10" s="70">
        <v>7</v>
      </c>
      <c r="FD10" s="602"/>
      <c r="FE10" s="28">
        <f t="shared" si="103"/>
        <v>7</v>
      </c>
      <c r="FF10" s="29">
        <f t="shared" si="104"/>
        <v>7</v>
      </c>
      <c r="FG10" s="325" t="str">
        <f t="shared" si="105"/>
        <v>7.0</v>
      </c>
      <c r="FH10" s="30" t="str">
        <f t="shared" si="20"/>
        <v>B</v>
      </c>
      <c r="FI10" s="31">
        <f t="shared" si="21"/>
        <v>3</v>
      </c>
      <c r="FJ10" s="31" t="str">
        <f t="shared" si="22"/>
        <v>3.0</v>
      </c>
      <c r="FK10" s="42">
        <v>2</v>
      </c>
      <c r="FL10" s="43">
        <v>2</v>
      </c>
      <c r="FM10" s="180">
        <v>7</v>
      </c>
      <c r="FN10" s="70">
        <v>5</v>
      </c>
      <c r="FO10" s="70"/>
      <c r="FP10" s="28">
        <f t="shared" si="106"/>
        <v>5.8</v>
      </c>
      <c r="FQ10" s="29">
        <f t="shared" si="107"/>
        <v>5.8</v>
      </c>
      <c r="FR10" s="325" t="str">
        <f t="shared" si="108"/>
        <v>5.8</v>
      </c>
      <c r="FS10" s="30" t="str">
        <f t="shared" si="23"/>
        <v>C</v>
      </c>
      <c r="FT10" s="31">
        <f t="shared" si="24"/>
        <v>2</v>
      </c>
      <c r="FU10" s="31" t="str">
        <f t="shared" si="25"/>
        <v>2.0</v>
      </c>
      <c r="FV10" s="42">
        <v>2</v>
      </c>
      <c r="FW10" s="43">
        <v>2</v>
      </c>
      <c r="FX10" s="48">
        <v>6</v>
      </c>
      <c r="FY10" s="70">
        <v>5</v>
      </c>
      <c r="FZ10" s="70"/>
      <c r="GA10" s="28">
        <f t="shared" si="109"/>
        <v>5.4</v>
      </c>
      <c r="GB10" s="29">
        <f t="shared" si="110"/>
        <v>5.4</v>
      </c>
      <c r="GC10" s="325" t="str">
        <f t="shared" si="111"/>
        <v>5.4</v>
      </c>
      <c r="GD10" s="30" t="str">
        <f t="shared" si="112"/>
        <v>D+</v>
      </c>
      <c r="GE10" s="31">
        <f t="shared" si="113"/>
        <v>1.5</v>
      </c>
      <c r="GF10" s="31" t="str">
        <f t="shared" si="114"/>
        <v>1.5</v>
      </c>
      <c r="GG10" s="42">
        <v>2</v>
      </c>
      <c r="GH10" s="43">
        <v>2</v>
      </c>
      <c r="GI10" s="694">
        <f t="shared" si="115"/>
        <v>16</v>
      </c>
      <c r="GJ10" s="695">
        <f t="shared" si="116"/>
        <v>2.375</v>
      </c>
      <c r="GK10" s="696" t="str">
        <f t="shared" si="117"/>
        <v>2.38</v>
      </c>
      <c r="GL10" s="697" t="str">
        <f t="shared" si="118"/>
        <v>Lên lớp</v>
      </c>
      <c r="GM10" s="698">
        <f t="shared" si="119"/>
        <v>32</v>
      </c>
      <c r="GN10" s="695">
        <f t="shared" si="120"/>
        <v>2.484375</v>
      </c>
      <c r="GO10" s="696" t="str">
        <f t="shared" si="121"/>
        <v>2.48</v>
      </c>
      <c r="GP10" s="699">
        <f t="shared" si="122"/>
        <v>32</v>
      </c>
      <c r="GQ10" s="700">
        <f t="shared" si="123"/>
        <v>6.6499999999999995</v>
      </c>
      <c r="GR10" s="701">
        <f t="shared" si="124"/>
        <v>2.484375</v>
      </c>
      <c r="GS10" s="702" t="str">
        <f t="shared" si="125"/>
        <v>Lên lớp</v>
      </c>
      <c r="GT10" s="799"/>
      <c r="GU10" s="835">
        <v>5</v>
      </c>
      <c r="GV10" s="837">
        <v>6</v>
      </c>
      <c r="GW10" s="736"/>
      <c r="GX10" s="827">
        <f t="shared" si="126"/>
        <v>5.6</v>
      </c>
      <c r="GY10" s="839">
        <f t="shared" si="127"/>
        <v>5.6</v>
      </c>
      <c r="GZ10" s="840" t="str">
        <f t="shared" si="128"/>
        <v>5.6</v>
      </c>
      <c r="HA10" s="841" t="str">
        <f t="shared" si="129"/>
        <v>C</v>
      </c>
      <c r="HB10" s="842">
        <f t="shared" si="130"/>
        <v>2</v>
      </c>
      <c r="HC10" s="842" t="str">
        <f t="shared" si="131"/>
        <v>2.0</v>
      </c>
      <c r="HD10" s="843">
        <v>2</v>
      </c>
      <c r="HE10" s="844">
        <v>2</v>
      </c>
      <c r="HF10" s="867">
        <v>6.3</v>
      </c>
      <c r="HG10" s="868">
        <v>5</v>
      </c>
      <c r="HH10" s="736"/>
      <c r="HI10" s="28">
        <f t="shared" si="132"/>
        <v>5.5</v>
      </c>
      <c r="HJ10" s="29">
        <f t="shared" si="133"/>
        <v>5.5</v>
      </c>
      <c r="HK10" s="325" t="str">
        <f t="shared" si="134"/>
        <v>5.5</v>
      </c>
      <c r="HL10" s="30" t="str">
        <f t="shared" si="135"/>
        <v>C</v>
      </c>
      <c r="HM10" s="31">
        <f t="shared" si="136"/>
        <v>2</v>
      </c>
      <c r="HN10" s="31" t="str">
        <f t="shared" si="137"/>
        <v>2.0</v>
      </c>
      <c r="HO10" s="42">
        <v>3</v>
      </c>
      <c r="HP10" s="43">
        <v>3</v>
      </c>
      <c r="HQ10" s="819">
        <v>6</v>
      </c>
      <c r="HR10" s="822">
        <v>6</v>
      </c>
      <c r="HS10" s="736"/>
      <c r="HT10" s="28">
        <f t="shared" si="138"/>
        <v>6</v>
      </c>
      <c r="HU10" s="29">
        <f t="shared" si="139"/>
        <v>6</v>
      </c>
      <c r="HV10" s="325" t="str">
        <f t="shared" si="140"/>
        <v>6.0</v>
      </c>
      <c r="HW10" s="30" t="str">
        <f t="shared" si="141"/>
        <v>C</v>
      </c>
      <c r="HX10" s="31">
        <f t="shared" si="142"/>
        <v>2</v>
      </c>
      <c r="HY10" s="31" t="str">
        <f t="shared" si="143"/>
        <v>2.0</v>
      </c>
      <c r="HZ10" s="42">
        <v>2</v>
      </c>
      <c r="IA10" s="43">
        <v>2</v>
      </c>
      <c r="IB10" s="819">
        <v>5.2</v>
      </c>
      <c r="IC10" s="822">
        <v>4</v>
      </c>
      <c r="ID10" s="736"/>
      <c r="IE10" s="28">
        <f t="shared" si="144"/>
        <v>4.5</v>
      </c>
      <c r="IF10" s="29">
        <f t="shared" si="145"/>
        <v>4.5</v>
      </c>
      <c r="IG10" s="325" t="str">
        <f t="shared" si="146"/>
        <v>4.5</v>
      </c>
      <c r="IH10" s="30" t="str">
        <f t="shared" si="147"/>
        <v>D</v>
      </c>
      <c r="II10" s="31">
        <f t="shared" si="148"/>
        <v>1</v>
      </c>
      <c r="IJ10" s="31" t="str">
        <f t="shared" si="149"/>
        <v>1.0</v>
      </c>
      <c r="IK10" s="42">
        <v>3</v>
      </c>
      <c r="IL10" s="43">
        <v>3</v>
      </c>
      <c r="IM10" s="819">
        <v>6</v>
      </c>
      <c r="IN10" s="822">
        <v>6</v>
      </c>
      <c r="IO10" s="736"/>
      <c r="IP10" s="28">
        <f t="shared" si="150"/>
        <v>6</v>
      </c>
      <c r="IQ10" s="29">
        <f t="shared" si="151"/>
        <v>6</v>
      </c>
      <c r="IR10" s="325" t="str">
        <f t="shared" si="152"/>
        <v>6.0</v>
      </c>
      <c r="IS10" s="30" t="str">
        <f t="shared" si="153"/>
        <v>C</v>
      </c>
      <c r="IT10" s="31">
        <f t="shared" si="154"/>
        <v>2</v>
      </c>
      <c r="IU10" s="31" t="str">
        <f t="shared" si="155"/>
        <v>2.0</v>
      </c>
      <c r="IV10" s="42">
        <v>3</v>
      </c>
      <c r="IW10" s="43">
        <v>3</v>
      </c>
      <c r="IX10" s="1032">
        <v>6.2</v>
      </c>
      <c r="IY10" s="1068">
        <v>6</v>
      </c>
      <c r="IZ10" s="736"/>
      <c r="JA10" s="827">
        <f t="shared" si="156"/>
        <v>6.1</v>
      </c>
      <c r="JB10" s="839">
        <f t="shared" si="157"/>
        <v>6.1</v>
      </c>
      <c r="JC10" s="840" t="str">
        <f t="shared" si="158"/>
        <v>6.1</v>
      </c>
      <c r="JD10" s="841" t="str">
        <f t="shared" si="159"/>
        <v>C</v>
      </c>
      <c r="JE10" s="842">
        <f t="shared" si="160"/>
        <v>2</v>
      </c>
      <c r="JF10" s="842" t="str">
        <f t="shared" si="161"/>
        <v>2.0</v>
      </c>
      <c r="JG10" s="846">
        <v>5</v>
      </c>
      <c r="JH10" s="844">
        <v>5</v>
      </c>
      <c r="JI10" s="742">
        <f t="shared" si="162"/>
        <v>18</v>
      </c>
      <c r="JJ10" s="734">
        <f t="shared" si="163"/>
        <v>1.8333333333333333</v>
      </c>
      <c r="JK10" s="735" t="str">
        <f t="shared" si="164"/>
        <v>1.83</v>
      </c>
    </row>
    <row r="11" spans="1:272" ht="18.75" x14ac:dyDescent="0.3">
      <c r="A11" s="16">
        <v>11</v>
      </c>
      <c r="B11" s="269" t="s">
        <v>623</v>
      </c>
      <c r="C11" s="298" t="s">
        <v>607</v>
      </c>
      <c r="D11" s="271" t="s">
        <v>26</v>
      </c>
      <c r="E11" s="272" t="s">
        <v>17</v>
      </c>
      <c r="F11" s="276"/>
      <c r="G11" s="288" t="s">
        <v>651</v>
      </c>
      <c r="H11" s="276" t="s">
        <v>23</v>
      </c>
      <c r="I11" s="276" t="s">
        <v>179</v>
      </c>
      <c r="J11" s="169">
        <v>8.1999999999999993</v>
      </c>
      <c r="K11" s="1" t="str">
        <f t="shared" si="38"/>
        <v>B+</v>
      </c>
      <c r="L11" s="2">
        <f t="shared" si="39"/>
        <v>3.5</v>
      </c>
      <c r="M11" s="170" t="str">
        <f t="shared" si="40"/>
        <v>3.5</v>
      </c>
      <c r="N11" s="665">
        <v>8</v>
      </c>
      <c r="O11" s="1" t="str">
        <f t="shared" si="41"/>
        <v>B+</v>
      </c>
      <c r="P11" s="2">
        <f t="shared" si="42"/>
        <v>3.5</v>
      </c>
      <c r="Q11" s="172" t="str">
        <f t="shared" si="43"/>
        <v>3.5</v>
      </c>
      <c r="R11" s="150">
        <v>6.8</v>
      </c>
      <c r="S11" s="45">
        <v>4</v>
      </c>
      <c r="T11" s="45"/>
      <c r="U11" s="28">
        <f t="shared" si="44"/>
        <v>5.0999999999999996</v>
      </c>
      <c r="V11" s="29">
        <f t="shared" si="45"/>
        <v>5.0999999999999996</v>
      </c>
      <c r="W11" s="325" t="str">
        <f t="shared" si="46"/>
        <v>5.1</v>
      </c>
      <c r="X11" s="30" t="str">
        <f t="shared" si="47"/>
        <v>D+</v>
      </c>
      <c r="Y11" s="31">
        <f t="shared" si="48"/>
        <v>1.5</v>
      </c>
      <c r="Z11" s="31" t="str">
        <f t="shared" si="49"/>
        <v>1.5</v>
      </c>
      <c r="AA11" s="42">
        <v>4</v>
      </c>
      <c r="AB11" s="43">
        <v>4</v>
      </c>
      <c r="AC11" s="180">
        <v>7.7</v>
      </c>
      <c r="AD11" s="55">
        <v>8</v>
      </c>
      <c r="AE11" s="55"/>
      <c r="AF11" s="28">
        <f t="shared" si="50"/>
        <v>7.9</v>
      </c>
      <c r="AG11" s="29">
        <f t="shared" si="51"/>
        <v>7.9</v>
      </c>
      <c r="AH11" s="325" t="str">
        <f t="shared" si="52"/>
        <v>7.9</v>
      </c>
      <c r="AI11" s="30" t="str">
        <f t="shared" si="53"/>
        <v>B</v>
      </c>
      <c r="AJ11" s="31">
        <f t="shared" si="54"/>
        <v>3</v>
      </c>
      <c r="AK11" s="31" t="str">
        <f t="shared" si="55"/>
        <v>3.0</v>
      </c>
      <c r="AL11" s="42">
        <v>2</v>
      </c>
      <c r="AM11" s="43">
        <v>2</v>
      </c>
      <c r="AN11" s="312">
        <v>6.3</v>
      </c>
      <c r="AO11" s="246">
        <v>7</v>
      </c>
      <c r="AP11" s="246"/>
      <c r="AQ11" s="28">
        <f t="shared" si="56"/>
        <v>6.7</v>
      </c>
      <c r="AR11" s="29">
        <f t="shared" si="57"/>
        <v>6.7</v>
      </c>
      <c r="AS11" s="325" t="str">
        <f t="shared" si="58"/>
        <v>6.7</v>
      </c>
      <c r="AT11" s="30" t="str">
        <f t="shared" si="59"/>
        <v>C+</v>
      </c>
      <c r="AU11" s="31">
        <f t="shared" si="60"/>
        <v>2.5</v>
      </c>
      <c r="AV11" s="31" t="str">
        <f t="shared" si="61"/>
        <v>2.5</v>
      </c>
      <c r="AW11" s="42">
        <v>2</v>
      </c>
      <c r="AX11" s="43">
        <v>2</v>
      </c>
      <c r="AY11" s="224">
        <v>5.3</v>
      </c>
      <c r="AZ11" s="314">
        <v>7</v>
      </c>
      <c r="BA11" s="157"/>
      <c r="BB11" s="28">
        <f t="shared" si="62"/>
        <v>6.3</v>
      </c>
      <c r="BC11" s="29">
        <f t="shared" si="0"/>
        <v>6.3</v>
      </c>
      <c r="BD11" s="325" t="str">
        <f t="shared" si="63"/>
        <v>6.3</v>
      </c>
      <c r="BE11" s="30" t="str">
        <f t="shared" si="1"/>
        <v>C</v>
      </c>
      <c r="BF11" s="31">
        <f t="shared" si="2"/>
        <v>2</v>
      </c>
      <c r="BG11" s="31" t="str">
        <f t="shared" si="3"/>
        <v>2.0</v>
      </c>
      <c r="BH11" s="42">
        <v>2</v>
      </c>
      <c r="BI11" s="43">
        <v>2</v>
      </c>
      <c r="BJ11" s="245">
        <v>7.3</v>
      </c>
      <c r="BK11" s="93">
        <v>10</v>
      </c>
      <c r="BL11" s="93"/>
      <c r="BM11" s="28">
        <f t="shared" si="64"/>
        <v>8.9</v>
      </c>
      <c r="BN11" s="29">
        <f t="shared" si="65"/>
        <v>8.9</v>
      </c>
      <c r="BO11" s="325" t="str">
        <f t="shared" si="66"/>
        <v>8.9</v>
      </c>
      <c r="BP11" s="30" t="str">
        <f t="shared" si="67"/>
        <v>A</v>
      </c>
      <c r="BQ11" s="31">
        <f t="shared" si="68"/>
        <v>4</v>
      </c>
      <c r="BR11" s="31" t="str">
        <f t="shared" si="69"/>
        <v>4.0</v>
      </c>
      <c r="BS11" s="42">
        <v>1</v>
      </c>
      <c r="BT11" s="149">
        <v>1</v>
      </c>
      <c r="BU11" s="403">
        <v>6.6</v>
      </c>
      <c r="BV11" s="147">
        <v>8</v>
      </c>
      <c r="BW11" s="157"/>
      <c r="BX11" s="225">
        <f t="shared" si="70"/>
        <v>7.4</v>
      </c>
      <c r="BY11" s="226">
        <f t="shared" si="71"/>
        <v>7.4</v>
      </c>
      <c r="BZ11" s="342" t="str">
        <f t="shared" si="72"/>
        <v>7.4</v>
      </c>
      <c r="CA11" s="227" t="str">
        <f t="shared" si="4"/>
        <v>B</v>
      </c>
      <c r="CB11" s="226">
        <f t="shared" si="5"/>
        <v>3</v>
      </c>
      <c r="CC11" s="226" t="str">
        <f t="shared" si="6"/>
        <v>3.0</v>
      </c>
      <c r="CD11" s="157">
        <v>2</v>
      </c>
      <c r="CE11" s="43">
        <v>2</v>
      </c>
      <c r="CF11" s="438">
        <v>9</v>
      </c>
      <c r="CG11" s="439">
        <v>8</v>
      </c>
      <c r="CH11" s="68"/>
      <c r="CI11" s="225">
        <f t="shared" si="73"/>
        <v>8.4</v>
      </c>
      <c r="CJ11" s="226">
        <f t="shared" si="74"/>
        <v>8.4</v>
      </c>
      <c r="CK11" s="342" t="str">
        <f t="shared" si="75"/>
        <v>8.4</v>
      </c>
      <c r="CL11" s="227" t="str">
        <f t="shared" si="7"/>
        <v>B+</v>
      </c>
      <c r="CM11" s="226">
        <f t="shared" si="8"/>
        <v>3.5</v>
      </c>
      <c r="CN11" s="226" t="str">
        <f t="shared" si="9"/>
        <v>3.5</v>
      </c>
      <c r="CO11" s="157">
        <v>3</v>
      </c>
      <c r="CP11" s="43">
        <v>3</v>
      </c>
      <c r="CQ11" s="84">
        <f t="shared" si="76"/>
        <v>16</v>
      </c>
      <c r="CR11" s="87">
        <f t="shared" si="77"/>
        <v>2.59375</v>
      </c>
      <c r="CS11" s="88" t="str">
        <f t="shared" si="78"/>
        <v>2.59</v>
      </c>
      <c r="CT11" s="64" t="str">
        <f t="shared" si="79"/>
        <v>Lên lớp</v>
      </c>
      <c r="CU11" s="128">
        <f t="shared" si="80"/>
        <v>16</v>
      </c>
      <c r="CV11" s="129">
        <f t="shared" si="81"/>
        <v>2.59375</v>
      </c>
      <c r="CW11" s="64" t="str">
        <f t="shared" si="82"/>
        <v>Lên lớp</v>
      </c>
      <c r="CX11" s="504"/>
      <c r="CY11" s="214">
        <v>7</v>
      </c>
      <c r="CZ11" s="439">
        <v>8</v>
      </c>
      <c r="DA11" s="439"/>
      <c r="DB11" s="28">
        <f t="shared" si="83"/>
        <v>7.6</v>
      </c>
      <c r="DC11" s="29">
        <f t="shared" si="84"/>
        <v>7.6</v>
      </c>
      <c r="DD11" s="325" t="str">
        <f t="shared" si="85"/>
        <v>7.6</v>
      </c>
      <c r="DE11" s="30" t="str">
        <f t="shared" si="10"/>
        <v>B</v>
      </c>
      <c r="DF11" s="31">
        <f t="shared" si="11"/>
        <v>3</v>
      </c>
      <c r="DG11" s="31" t="str">
        <f t="shared" si="12"/>
        <v>3.0</v>
      </c>
      <c r="DH11" s="42">
        <v>2</v>
      </c>
      <c r="DI11" s="43">
        <v>2</v>
      </c>
      <c r="DJ11" s="557">
        <v>6</v>
      </c>
      <c r="DK11" s="73">
        <v>7</v>
      </c>
      <c r="DL11" s="73"/>
      <c r="DM11" s="28">
        <f t="shared" si="86"/>
        <v>6.6</v>
      </c>
      <c r="DN11" s="29">
        <f t="shared" si="13"/>
        <v>6.6</v>
      </c>
      <c r="DO11" s="325" t="str">
        <f t="shared" si="87"/>
        <v>6.6</v>
      </c>
      <c r="DP11" s="30" t="str">
        <f t="shared" si="14"/>
        <v>C+</v>
      </c>
      <c r="DQ11" s="31">
        <f t="shared" si="15"/>
        <v>2.5</v>
      </c>
      <c r="DR11" s="31" t="str">
        <f t="shared" si="16"/>
        <v>2.5</v>
      </c>
      <c r="DS11" s="42">
        <v>2</v>
      </c>
      <c r="DT11" s="43">
        <v>2</v>
      </c>
      <c r="DU11" s="180">
        <v>7</v>
      </c>
      <c r="DV11" s="55">
        <v>8</v>
      </c>
      <c r="DW11" s="55"/>
      <c r="DX11" s="28">
        <f t="shared" si="88"/>
        <v>7.6</v>
      </c>
      <c r="DY11" s="29">
        <f t="shared" si="89"/>
        <v>7.6</v>
      </c>
      <c r="DZ11" s="325" t="str">
        <f t="shared" si="90"/>
        <v>7.6</v>
      </c>
      <c r="EA11" s="30" t="str">
        <f t="shared" si="91"/>
        <v>B</v>
      </c>
      <c r="EB11" s="31">
        <f t="shared" si="92"/>
        <v>3</v>
      </c>
      <c r="EC11" s="31" t="str">
        <f t="shared" si="93"/>
        <v>3.0</v>
      </c>
      <c r="ED11" s="42">
        <v>2</v>
      </c>
      <c r="EE11" s="43">
        <v>2</v>
      </c>
      <c r="EF11" s="180">
        <v>7.4</v>
      </c>
      <c r="EG11" s="70">
        <v>8</v>
      </c>
      <c r="EH11" s="70"/>
      <c r="EI11" s="28">
        <f t="shared" si="94"/>
        <v>7.8</v>
      </c>
      <c r="EJ11" s="29">
        <f t="shared" si="95"/>
        <v>7.8</v>
      </c>
      <c r="EK11" s="325" t="str">
        <f t="shared" si="96"/>
        <v>7.8</v>
      </c>
      <c r="EL11" s="30" t="str">
        <f t="shared" si="97"/>
        <v>B</v>
      </c>
      <c r="EM11" s="31">
        <f t="shared" si="98"/>
        <v>3</v>
      </c>
      <c r="EN11" s="31" t="str">
        <f t="shared" si="99"/>
        <v>3.0</v>
      </c>
      <c r="EO11" s="42">
        <v>2</v>
      </c>
      <c r="EP11" s="43">
        <v>2</v>
      </c>
      <c r="EQ11" s="180">
        <v>8.6999999999999993</v>
      </c>
      <c r="ER11" s="70">
        <v>8</v>
      </c>
      <c r="ES11" s="70"/>
      <c r="ET11" s="28">
        <f t="shared" si="100"/>
        <v>8.3000000000000007</v>
      </c>
      <c r="EU11" s="29">
        <f t="shared" si="101"/>
        <v>8.3000000000000007</v>
      </c>
      <c r="EV11" s="325" t="str">
        <f t="shared" si="102"/>
        <v>8.3</v>
      </c>
      <c r="EW11" s="30" t="str">
        <f t="shared" si="17"/>
        <v>B+</v>
      </c>
      <c r="EX11" s="31">
        <f t="shared" si="18"/>
        <v>3.5</v>
      </c>
      <c r="EY11" s="31" t="str">
        <f t="shared" si="19"/>
        <v>3.5</v>
      </c>
      <c r="EZ11" s="42">
        <v>2</v>
      </c>
      <c r="FA11" s="43">
        <v>2</v>
      </c>
      <c r="FB11" s="180">
        <v>8</v>
      </c>
      <c r="FC11" s="70">
        <v>8</v>
      </c>
      <c r="FD11" s="602"/>
      <c r="FE11" s="28">
        <f t="shared" si="103"/>
        <v>8</v>
      </c>
      <c r="FF11" s="29">
        <f t="shared" si="104"/>
        <v>8</v>
      </c>
      <c r="FG11" s="325" t="str">
        <f t="shared" si="105"/>
        <v>8.0</v>
      </c>
      <c r="FH11" s="30" t="str">
        <f t="shared" si="20"/>
        <v>B+</v>
      </c>
      <c r="FI11" s="31">
        <f t="shared" si="21"/>
        <v>3.5</v>
      </c>
      <c r="FJ11" s="31" t="str">
        <f t="shared" si="22"/>
        <v>3.5</v>
      </c>
      <c r="FK11" s="42">
        <v>2</v>
      </c>
      <c r="FL11" s="43">
        <v>2</v>
      </c>
      <c r="FM11" s="180">
        <v>8</v>
      </c>
      <c r="FN11" s="70">
        <v>8</v>
      </c>
      <c r="FO11" s="70"/>
      <c r="FP11" s="28">
        <f t="shared" si="106"/>
        <v>8</v>
      </c>
      <c r="FQ11" s="29">
        <f t="shared" si="107"/>
        <v>8</v>
      </c>
      <c r="FR11" s="325" t="str">
        <f t="shared" si="108"/>
        <v>8.0</v>
      </c>
      <c r="FS11" s="30" t="str">
        <f t="shared" si="23"/>
        <v>B+</v>
      </c>
      <c r="FT11" s="31">
        <f t="shared" si="24"/>
        <v>3.5</v>
      </c>
      <c r="FU11" s="31" t="str">
        <f t="shared" si="25"/>
        <v>3.5</v>
      </c>
      <c r="FV11" s="42">
        <v>2</v>
      </c>
      <c r="FW11" s="43">
        <v>2</v>
      </c>
      <c r="FX11" s="48">
        <v>8.4</v>
      </c>
      <c r="FY11" s="70">
        <v>8</v>
      </c>
      <c r="FZ11" s="70"/>
      <c r="GA11" s="28">
        <f t="shared" si="109"/>
        <v>8.1999999999999993</v>
      </c>
      <c r="GB11" s="29">
        <f t="shared" si="110"/>
        <v>8.1999999999999993</v>
      </c>
      <c r="GC11" s="325" t="str">
        <f t="shared" si="111"/>
        <v>8.2</v>
      </c>
      <c r="GD11" s="30" t="str">
        <f t="shared" si="112"/>
        <v>B+</v>
      </c>
      <c r="GE11" s="31">
        <f t="shared" si="113"/>
        <v>3.5</v>
      </c>
      <c r="GF11" s="31" t="str">
        <f t="shared" si="114"/>
        <v>3.5</v>
      </c>
      <c r="GG11" s="42">
        <v>2</v>
      </c>
      <c r="GH11" s="43">
        <v>2</v>
      </c>
      <c r="GI11" s="694">
        <f t="shared" si="115"/>
        <v>16</v>
      </c>
      <c r="GJ11" s="695">
        <f t="shared" si="116"/>
        <v>3.1875</v>
      </c>
      <c r="GK11" s="696" t="str">
        <f t="shared" si="117"/>
        <v>3.19</v>
      </c>
      <c r="GL11" s="697" t="str">
        <f t="shared" si="118"/>
        <v>Lên lớp</v>
      </c>
      <c r="GM11" s="698">
        <f t="shared" si="119"/>
        <v>32</v>
      </c>
      <c r="GN11" s="695">
        <f t="shared" si="120"/>
        <v>2.890625</v>
      </c>
      <c r="GO11" s="696" t="str">
        <f t="shared" si="121"/>
        <v>2.89</v>
      </c>
      <c r="GP11" s="699">
        <f t="shared" si="122"/>
        <v>32</v>
      </c>
      <c r="GQ11" s="700">
        <f t="shared" si="123"/>
        <v>7.3531250000000012</v>
      </c>
      <c r="GR11" s="701">
        <f t="shared" si="124"/>
        <v>2.890625</v>
      </c>
      <c r="GS11" s="702" t="str">
        <f t="shared" si="125"/>
        <v>Lên lớp</v>
      </c>
      <c r="GT11" s="799"/>
      <c r="GU11" s="835">
        <v>7.7</v>
      </c>
      <c r="GV11" s="837">
        <v>8</v>
      </c>
      <c r="GW11" s="736"/>
      <c r="GX11" s="827">
        <f t="shared" si="126"/>
        <v>7.9</v>
      </c>
      <c r="GY11" s="839">
        <f t="shared" si="127"/>
        <v>7.9</v>
      </c>
      <c r="GZ11" s="840" t="str">
        <f t="shared" si="128"/>
        <v>7.9</v>
      </c>
      <c r="HA11" s="841" t="str">
        <f t="shared" si="129"/>
        <v>B</v>
      </c>
      <c r="HB11" s="842">
        <f t="shared" si="130"/>
        <v>3</v>
      </c>
      <c r="HC11" s="842" t="str">
        <f t="shared" si="131"/>
        <v>3.0</v>
      </c>
      <c r="HD11" s="843">
        <v>2</v>
      </c>
      <c r="HE11" s="844">
        <v>2</v>
      </c>
      <c r="HF11" s="867">
        <v>8.4</v>
      </c>
      <c r="HG11" s="868">
        <v>9</v>
      </c>
      <c r="HH11" s="736"/>
      <c r="HI11" s="28">
        <f t="shared" si="132"/>
        <v>8.8000000000000007</v>
      </c>
      <c r="HJ11" s="29">
        <f t="shared" si="133"/>
        <v>8.8000000000000007</v>
      </c>
      <c r="HK11" s="325" t="str">
        <f t="shared" si="134"/>
        <v>8.8</v>
      </c>
      <c r="HL11" s="30" t="str">
        <f t="shared" si="135"/>
        <v>A</v>
      </c>
      <c r="HM11" s="31">
        <f t="shared" si="136"/>
        <v>4</v>
      </c>
      <c r="HN11" s="31" t="str">
        <f t="shared" si="137"/>
        <v>4.0</v>
      </c>
      <c r="HO11" s="42">
        <v>3</v>
      </c>
      <c r="HP11" s="43">
        <v>3</v>
      </c>
      <c r="HQ11" s="819">
        <v>8</v>
      </c>
      <c r="HR11" s="822">
        <v>8</v>
      </c>
      <c r="HS11" s="736"/>
      <c r="HT11" s="28">
        <f t="shared" si="138"/>
        <v>8</v>
      </c>
      <c r="HU11" s="29">
        <f t="shared" si="139"/>
        <v>8</v>
      </c>
      <c r="HV11" s="325" t="str">
        <f t="shared" si="140"/>
        <v>8.0</v>
      </c>
      <c r="HW11" s="30" t="str">
        <f t="shared" si="141"/>
        <v>B+</v>
      </c>
      <c r="HX11" s="31">
        <f t="shared" si="142"/>
        <v>3.5</v>
      </c>
      <c r="HY11" s="31" t="str">
        <f t="shared" si="143"/>
        <v>3.5</v>
      </c>
      <c r="HZ11" s="42">
        <v>2</v>
      </c>
      <c r="IA11" s="43">
        <v>2</v>
      </c>
      <c r="IB11" s="819">
        <v>7.6</v>
      </c>
      <c r="IC11" s="822">
        <v>7</v>
      </c>
      <c r="ID11" s="736"/>
      <c r="IE11" s="28">
        <f t="shared" si="144"/>
        <v>7.2</v>
      </c>
      <c r="IF11" s="29">
        <f t="shared" si="145"/>
        <v>7.2</v>
      </c>
      <c r="IG11" s="325" t="str">
        <f t="shared" si="146"/>
        <v>7.2</v>
      </c>
      <c r="IH11" s="30" t="str">
        <f t="shared" si="147"/>
        <v>B</v>
      </c>
      <c r="II11" s="31">
        <f t="shared" si="148"/>
        <v>3</v>
      </c>
      <c r="IJ11" s="31" t="str">
        <f t="shared" si="149"/>
        <v>3.0</v>
      </c>
      <c r="IK11" s="42">
        <v>3</v>
      </c>
      <c r="IL11" s="43">
        <v>3</v>
      </c>
      <c r="IM11" s="819">
        <v>8.1999999999999993</v>
      </c>
      <c r="IN11" s="822">
        <v>7</v>
      </c>
      <c r="IO11" s="736"/>
      <c r="IP11" s="28">
        <f t="shared" si="150"/>
        <v>7.5</v>
      </c>
      <c r="IQ11" s="29">
        <f t="shared" si="151"/>
        <v>7.5</v>
      </c>
      <c r="IR11" s="325" t="str">
        <f t="shared" si="152"/>
        <v>7.5</v>
      </c>
      <c r="IS11" s="30" t="str">
        <f t="shared" si="153"/>
        <v>B</v>
      </c>
      <c r="IT11" s="31">
        <f t="shared" si="154"/>
        <v>3</v>
      </c>
      <c r="IU11" s="31" t="str">
        <f t="shared" si="155"/>
        <v>3.0</v>
      </c>
      <c r="IV11" s="42">
        <v>3</v>
      </c>
      <c r="IW11" s="43">
        <v>3</v>
      </c>
      <c r="IX11" s="1032">
        <v>7.8</v>
      </c>
      <c r="IY11" s="1068">
        <v>8</v>
      </c>
      <c r="IZ11" s="736"/>
      <c r="JA11" s="827">
        <f t="shared" si="156"/>
        <v>7.9</v>
      </c>
      <c r="JB11" s="839">
        <f t="shared" si="157"/>
        <v>7.9</v>
      </c>
      <c r="JC11" s="840" t="str">
        <f t="shared" si="158"/>
        <v>7.9</v>
      </c>
      <c r="JD11" s="841" t="str">
        <f t="shared" si="159"/>
        <v>B</v>
      </c>
      <c r="JE11" s="842">
        <f t="shared" si="160"/>
        <v>3</v>
      </c>
      <c r="JF11" s="842" t="str">
        <f t="shared" si="161"/>
        <v>3.0</v>
      </c>
      <c r="JG11" s="846">
        <v>5</v>
      </c>
      <c r="JH11" s="844">
        <v>5</v>
      </c>
      <c r="JI11" s="742">
        <f t="shared" si="162"/>
        <v>18</v>
      </c>
      <c r="JJ11" s="734">
        <f t="shared" si="163"/>
        <v>3.2222222222222223</v>
      </c>
      <c r="JK11" s="735" t="str">
        <f t="shared" si="164"/>
        <v>3.22</v>
      </c>
    </row>
    <row r="12" spans="1:272" ht="18.75" x14ac:dyDescent="0.3">
      <c r="A12" s="16">
        <v>12</v>
      </c>
      <c r="B12" s="269" t="s">
        <v>623</v>
      </c>
      <c r="C12" s="298" t="s">
        <v>608</v>
      </c>
      <c r="D12" s="271" t="s">
        <v>631</v>
      </c>
      <c r="E12" s="272" t="s">
        <v>632</v>
      </c>
      <c r="F12" s="276"/>
      <c r="G12" s="288" t="s">
        <v>652</v>
      </c>
      <c r="H12" s="276" t="s">
        <v>23</v>
      </c>
      <c r="I12" s="276" t="s">
        <v>179</v>
      </c>
      <c r="J12" s="169">
        <v>5.4</v>
      </c>
      <c r="K12" s="1" t="str">
        <f t="shared" si="38"/>
        <v>D+</v>
      </c>
      <c r="L12" s="2">
        <f t="shared" si="39"/>
        <v>1.5</v>
      </c>
      <c r="M12" s="170" t="str">
        <f t="shared" si="40"/>
        <v>1.5</v>
      </c>
      <c r="N12" s="665">
        <v>6.3</v>
      </c>
      <c r="O12" s="1" t="str">
        <f t="shared" si="41"/>
        <v>C</v>
      </c>
      <c r="P12" s="2">
        <f t="shared" si="42"/>
        <v>2</v>
      </c>
      <c r="Q12" s="172" t="str">
        <f t="shared" si="43"/>
        <v>2.0</v>
      </c>
      <c r="R12" s="788">
        <v>8</v>
      </c>
      <c r="S12" s="706">
        <v>4</v>
      </c>
      <c r="T12" s="706"/>
      <c r="U12" s="707">
        <f t="shared" si="44"/>
        <v>5.6</v>
      </c>
      <c r="V12" s="708">
        <f t="shared" si="45"/>
        <v>5.6</v>
      </c>
      <c r="W12" s="325" t="str">
        <f t="shared" si="46"/>
        <v>5.6</v>
      </c>
      <c r="X12" s="30" t="str">
        <f t="shared" si="47"/>
        <v>C</v>
      </c>
      <c r="Y12" s="31">
        <f t="shared" si="48"/>
        <v>2</v>
      </c>
      <c r="Z12" s="31" t="str">
        <f t="shared" si="49"/>
        <v>2.0</v>
      </c>
      <c r="AA12" s="42">
        <v>4</v>
      </c>
      <c r="AB12" s="43">
        <v>4</v>
      </c>
      <c r="AC12" s="181">
        <v>6.7</v>
      </c>
      <c r="AD12" s="55">
        <v>8</v>
      </c>
      <c r="AE12" s="55"/>
      <c r="AF12" s="28">
        <f t="shared" si="50"/>
        <v>7.5</v>
      </c>
      <c r="AG12" s="29">
        <f t="shared" si="51"/>
        <v>7.5</v>
      </c>
      <c r="AH12" s="325" t="str">
        <f t="shared" si="52"/>
        <v>7.5</v>
      </c>
      <c r="AI12" s="30" t="str">
        <f t="shared" si="53"/>
        <v>B</v>
      </c>
      <c r="AJ12" s="31">
        <f t="shared" si="54"/>
        <v>3</v>
      </c>
      <c r="AK12" s="31" t="str">
        <f t="shared" si="55"/>
        <v>3.0</v>
      </c>
      <c r="AL12" s="42">
        <v>2</v>
      </c>
      <c r="AM12" s="43">
        <v>2</v>
      </c>
      <c r="AN12" s="312">
        <v>6</v>
      </c>
      <c r="AO12" s="246">
        <v>3</v>
      </c>
      <c r="AP12" s="246"/>
      <c r="AQ12" s="28">
        <f t="shared" si="56"/>
        <v>4.2</v>
      </c>
      <c r="AR12" s="29">
        <f t="shared" si="57"/>
        <v>4.2</v>
      </c>
      <c r="AS12" s="325" t="str">
        <f t="shared" si="58"/>
        <v>4.2</v>
      </c>
      <c r="AT12" s="30" t="str">
        <f t="shared" si="59"/>
        <v>D</v>
      </c>
      <c r="AU12" s="31">
        <f t="shared" si="60"/>
        <v>1</v>
      </c>
      <c r="AV12" s="31" t="str">
        <f t="shared" si="61"/>
        <v>1.0</v>
      </c>
      <c r="AW12" s="42">
        <v>2</v>
      </c>
      <c r="AX12" s="43">
        <v>2</v>
      </c>
      <c r="AY12" s="224">
        <v>5.7</v>
      </c>
      <c r="AZ12" s="314">
        <v>3</v>
      </c>
      <c r="BA12" s="157"/>
      <c r="BB12" s="28">
        <f t="shared" si="62"/>
        <v>4.0999999999999996</v>
      </c>
      <c r="BC12" s="29">
        <f t="shared" si="0"/>
        <v>4.0999999999999996</v>
      </c>
      <c r="BD12" s="325" t="str">
        <f t="shared" si="63"/>
        <v>4.1</v>
      </c>
      <c r="BE12" s="30" t="str">
        <f t="shared" si="1"/>
        <v>D</v>
      </c>
      <c r="BF12" s="31">
        <f t="shared" si="2"/>
        <v>1</v>
      </c>
      <c r="BG12" s="31" t="str">
        <f t="shared" si="3"/>
        <v>1.0</v>
      </c>
      <c r="BH12" s="42">
        <v>2</v>
      </c>
      <c r="BI12" s="43">
        <v>2</v>
      </c>
      <c r="BJ12" s="245">
        <v>7.7</v>
      </c>
      <c r="BK12" s="93">
        <v>6</v>
      </c>
      <c r="BL12" s="93"/>
      <c r="BM12" s="28">
        <f t="shared" si="64"/>
        <v>6.7</v>
      </c>
      <c r="BN12" s="29">
        <f t="shared" si="65"/>
        <v>6.7</v>
      </c>
      <c r="BO12" s="325" t="str">
        <f t="shared" si="66"/>
        <v>6.7</v>
      </c>
      <c r="BP12" s="30" t="str">
        <f t="shared" si="67"/>
        <v>C+</v>
      </c>
      <c r="BQ12" s="31">
        <f t="shared" si="68"/>
        <v>2.5</v>
      </c>
      <c r="BR12" s="31" t="str">
        <f t="shared" si="69"/>
        <v>2.5</v>
      </c>
      <c r="BS12" s="42">
        <v>1</v>
      </c>
      <c r="BT12" s="149">
        <v>1</v>
      </c>
      <c r="BU12" s="403">
        <v>6</v>
      </c>
      <c r="BV12" s="147">
        <v>4</v>
      </c>
      <c r="BW12" s="157"/>
      <c r="BX12" s="225">
        <f t="shared" si="70"/>
        <v>4.8</v>
      </c>
      <c r="BY12" s="226">
        <f t="shared" si="71"/>
        <v>4.8</v>
      </c>
      <c r="BZ12" s="342" t="str">
        <f t="shared" si="72"/>
        <v>4.8</v>
      </c>
      <c r="CA12" s="227" t="str">
        <f t="shared" si="4"/>
        <v>D</v>
      </c>
      <c r="CB12" s="226">
        <f t="shared" si="5"/>
        <v>1</v>
      </c>
      <c r="CC12" s="226" t="str">
        <f t="shared" si="6"/>
        <v>1.0</v>
      </c>
      <c r="CD12" s="157">
        <v>2</v>
      </c>
      <c r="CE12" s="43">
        <v>2</v>
      </c>
      <c r="CF12" s="438">
        <v>7.4</v>
      </c>
      <c r="CG12" s="439">
        <v>8</v>
      </c>
      <c r="CH12" s="68"/>
      <c r="CI12" s="225">
        <f t="shared" si="73"/>
        <v>7.8</v>
      </c>
      <c r="CJ12" s="226">
        <f t="shared" si="74"/>
        <v>7.8</v>
      </c>
      <c r="CK12" s="342" t="str">
        <f t="shared" si="75"/>
        <v>7.8</v>
      </c>
      <c r="CL12" s="227" t="str">
        <f t="shared" si="7"/>
        <v>B</v>
      </c>
      <c r="CM12" s="226">
        <f t="shared" si="8"/>
        <v>3</v>
      </c>
      <c r="CN12" s="226" t="str">
        <f t="shared" si="9"/>
        <v>3.0</v>
      </c>
      <c r="CO12" s="157">
        <v>3</v>
      </c>
      <c r="CP12" s="43">
        <v>3</v>
      </c>
      <c r="CQ12" s="84">
        <f t="shared" si="76"/>
        <v>16</v>
      </c>
      <c r="CR12" s="87">
        <f t="shared" si="77"/>
        <v>1.96875</v>
      </c>
      <c r="CS12" s="88" t="str">
        <f t="shared" si="78"/>
        <v>1.97</v>
      </c>
      <c r="CT12" s="64" t="str">
        <f t="shared" si="79"/>
        <v>Lên lớp</v>
      </c>
      <c r="CU12" s="128">
        <f t="shared" si="80"/>
        <v>16</v>
      </c>
      <c r="CV12" s="129">
        <f t="shared" si="81"/>
        <v>1.96875</v>
      </c>
      <c r="CW12" s="64" t="str">
        <f t="shared" si="82"/>
        <v>Lên lớp</v>
      </c>
      <c r="CX12" s="496"/>
      <c r="CY12" s="214">
        <v>7</v>
      </c>
      <c r="CZ12" s="439">
        <v>3</v>
      </c>
      <c r="DA12" s="439"/>
      <c r="DB12" s="28">
        <f t="shared" si="83"/>
        <v>4.5999999999999996</v>
      </c>
      <c r="DC12" s="29">
        <f t="shared" si="84"/>
        <v>4.5999999999999996</v>
      </c>
      <c r="DD12" s="325" t="str">
        <f t="shared" si="85"/>
        <v>4.6</v>
      </c>
      <c r="DE12" s="30" t="str">
        <f t="shared" si="10"/>
        <v>D</v>
      </c>
      <c r="DF12" s="31">
        <f t="shared" si="11"/>
        <v>1</v>
      </c>
      <c r="DG12" s="31" t="str">
        <f t="shared" si="12"/>
        <v>1.0</v>
      </c>
      <c r="DH12" s="42">
        <v>2</v>
      </c>
      <c r="DI12" s="43">
        <v>2</v>
      </c>
      <c r="DJ12" s="557">
        <v>5</v>
      </c>
      <c r="DK12" s="73">
        <v>3</v>
      </c>
      <c r="DL12" s="73">
        <v>5</v>
      </c>
      <c r="DM12" s="28">
        <f t="shared" si="86"/>
        <v>3.8</v>
      </c>
      <c r="DN12" s="29">
        <f t="shared" si="13"/>
        <v>5</v>
      </c>
      <c r="DO12" s="325" t="str">
        <f t="shared" si="87"/>
        <v>5.0</v>
      </c>
      <c r="DP12" s="30" t="str">
        <f t="shared" si="14"/>
        <v>D+</v>
      </c>
      <c r="DQ12" s="31">
        <f t="shared" si="15"/>
        <v>1.5</v>
      </c>
      <c r="DR12" s="31" t="str">
        <f t="shared" si="16"/>
        <v>1.5</v>
      </c>
      <c r="DS12" s="42">
        <v>2</v>
      </c>
      <c r="DT12" s="43">
        <v>2</v>
      </c>
      <c r="DU12" s="180">
        <v>6</v>
      </c>
      <c r="DV12" s="55">
        <v>9</v>
      </c>
      <c r="DW12" s="55"/>
      <c r="DX12" s="28">
        <f t="shared" si="88"/>
        <v>7.8</v>
      </c>
      <c r="DY12" s="29">
        <f t="shared" si="89"/>
        <v>7.8</v>
      </c>
      <c r="DZ12" s="325" t="str">
        <f t="shared" si="90"/>
        <v>7.8</v>
      </c>
      <c r="EA12" s="30" t="str">
        <f t="shared" si="91"/>
        <v>B</v>
      </c>
      <c r="EB12" s="31">
        <f t="shared" si="92"/>
        <v>3</v>
      </c>
      <c r="EC12" s="31" t="str">
        <f t="shared" si="93"/>
        <v>3.0</v>
      </c>
      <c r="ED12" s="42">
        <v>2</v>
      </c>
      <c r="EE12" s="43">
        <v>2</v>
      </c>
      <c r="EF12" s="180">
        <v>7</v>
      </c>
      <c r="EG12" s="70">
        <v>7</v>
      </c>
      <c r="EH12" s="70"/>
      <c r="EI12" s="28">
        <f t="shared" si="94"/>
        <v>7</v>
      </c>
      <c r="EJ12" s="29">
        <f t="shared" si="95"/>
        <v>7</v>
      </c>
      <c r="EK12" s="325" t="str">
        <f t="shared" si="96"/>
        <v>7.0</v>
      </c>
      <c r="EL12" s="30" t="str">
        <f t="shared" si="97"/>
        <v>B</v>
      </c>
      <c r="EM12" s="31">
        <f t="shared" si="98"/>
        <v>3</v>
      </c>
      <c r="EN12" s="31" t="str">
        <f t="shared" si="99"/>
        <v>3.0</v>
      </c>
      <c r="EO12" s="42">
        <v>2</v>
      </c>
      <c r="EP12" s="43">
        <v>2</v>
      </c>
      <c r="EQ12" s="180">
        <v>6.3</v>
      </c>
      <c r="ER12" s="70">
        <v>5</v>
      </c>
      <c r="ES12" s="70"/>
      <c r="ET12" s="28">
        <f t="shared" si="100"/>
        <v>5.5</v>
      </c>
      <c r="EU12" s="29">
        <f t="shared" si="101"/>
        <v>5.5</v>
      </c>
      <c r="EV12" s="325" t="str">
        <f t="shared" si="102"/>
        <v>5.5</v>
      </c>
      <c r="EW12" s="30" t="str">
        <f t="shared" si="17"/>
        <v>C</v>
      </c>
      <c r="EX12" s="31">
        <f t="shared" si="18"/>
        <v>2</v>
      </c>
      <c r="EY12" s="31" t="str">
        <f t="shared" si="19"/>
        <v>2.0</v>
      </c>
      <c r="EZ12" s="42">
        <v>2</v>
      </c>
      <c r="FA12" s="43">
        <v>2</v>
      </c>
      <c r="FB12" s="180">
        <v>6</v>
      </c>
      <c r="FC12" s="70">
        <v>7</v>
      </c>
      <c r="FD12" s="602"/>
      <c r="FE12" s="28">
        <f t="shared" si="103"/>
        <v>6.6</v>
      </c>
      <c r="FF12" s="29">
        <f t="shared" si="104"/>
        <v>6.6</v>
      </c>
      <c r="FG12" s="325" t="str">
        <f t="shared" si="105"/>
        <v>6.6</v>
      </c>
      <c r="FH12" s="30" t="str">
        <f t="shared" si="20"/>
        <v>C+</v>
      </c>
      <c r="FI12" s="31">
        <f t="shared" si="21"/>
        <v>2.5</v>
      </c>
      <c r="FJ12" s="31" t="str">
        <f t="shared" si="22"/>
        <v>2.5</v>
      </c>
      <c r="FK12" s="42">
        <v>2</v>
      </c>
      <c r="FL12" s="43">
        <v>2</v>
      </c>
      <c r="FM12" s="180">
        <v>6</v>
      </c>
      <c r="FN12" s="70">
        <v>6</v>
      </c>
      <c r="FO12" s="70"/>
      <c r="FP12" s="28">
        <f t="shared" si="106"/>
        <v>6</v>
      </c>
      <c r="FQ12" s="29">
        <f t="shared" si="107"/>
        <v>6</v>
      </c>
      <c r="FR12" s="325" t="str">
        <f t="shared" si="108"/>
        <v>6.0</v>
      </c>
      <c r="FS12" s="30" t="str">
        <f t="shared" si="23"/>
        <v>C</v>
      </c>
      <c r="FT12" s="31">
        <f t="shared" si="24"/>
        <v>2</v>
      </c>
      <c r="FU12" s="31" t="str">
        <f t="shared" si="25"/>
        <v>2.0</v>
      </c>
      <c r="FV12" s="42">
        <v>2</v>
      </c>
      <c r="FW12" s="43">
        <v>2</v>
      </c>
      <c r="FX12" s="48">
        <v>7.4</v>
      </c>
      <c r="FY12" s="70">
        <v>5</v>
      </c>
      <c r="FZ12" s="70"/>
      <c r="GA12" s="28">
        <f t="shared" si="109"/>
        <v>6</v>
      </c>
      <c r="GB12" s="29">
        <f t="shared" si="110"/>
        <v>6</v>
      </c>
      <c r="GC12" s="325" t="str">
        <f t="shared" si="111"/>
        <v>6.0</v>
      </c>
      <c r="GD12" s="30" t="str">
        <f t="shared" si="112"/>
        <v>C</v>
      </c>
      <c r="GE12" s="31">
        <f t="shared" si="113"/>
        <v>2</v>
      </c>
      <c r="GF12" s="31" t="str">
        <f t="shared" si="114"/>
        <v>2.0</v>
      </c>
      <c r="GG12" s="42">
        <v>2</v>
      </c>
      <c r="GH12" s="43">
        <v>2</v>
      </c>
      <c r="GI12" s="694">
        <f t="shared" si="115"/>
        <v>16</v>
      </c>
      <c r="GJ12" s="695">
        <f t="shared" si="116"/>
        <v>2.125</v>
      </c>
      <c r="GK12" s="696" t="str">
        <f t="shared" si="117"/>
        <v>2.13</v>
      </c>
      <c r="GL12" s="697" t="str">
        <f t="shared" si="118"/>
        <v>Lên lớp</v>
      </c>
      <c r="GM12" s="698">
        <f t="shared" si="119"/>
        <v>32</v>
      </c>
      <c r="GN12" s="695">
        <f t="shared" si="120"/>
        <v>2.046875</v>
      </c>
      <c r="GO12" s="696" t="str">
        <f t="shared" si="121"/>
        <v>2.05</v>
      </c>
      <c r="GP12" s="699">
        <f t="shared" si="122"/>
        <v>32</v>
      </c>
      <c r="GQ12" s="700">
        <f t="shared" si="123"/>
        <v>5.9593749999999996</v>
      </c>
      <c r="GR12" s="701">
        <f t="shared" si="124"/>
        <v>2.046875</v>
      </c>
      <c r="GS12" s="702" t="str">
        <f t="shared" si="125"/>
        <v>Lên lớp</v>
      </c>
      <c r="GT12" s="799"/>
      <c r="GU12" s="835">
        <v>7</v>
      </c>
      <c r="GV12" s="837">
        <v>6</v>
      </c>
      <c r="GW12" s="736"/>
      <c r="GX12" s="827">
        <f t="shared" si="126"/>
        <v>6.4</v>
      </c>
      <c r="GY12" s="839">
        <f t="shared" si="127"/>
        <v>6.4</v>
      </c>
      <c r="GZ12" s="840" t="str">
        <f t="shared" si="128"/>
        <v>6.4</v>
      </c>
      <c r="HA12" s="841" t="str">
        <f t="shared" si="129"/>
        <v>C</v>
      </c>
      <c r="HB12" s="842">
        <f t="shared" si="130"/>
        <v>2</v>
      </c>
      <c r="HC12" s="842" t="str">
        <f t="shared" si="131"/>
        <v>2.0</v>
      </c>
      <c r="HD12" s="843">
        <v>2</v>
      </c>
      <c r="HE12" s="844">
        <v>2</v>
      </c>
      <c r="HF12" s="867">
        <v>7.1</v>
      </c>
      <c r="HG12" s="868">
        <v>7</v>
      </c>
      <c r="HH12" s="736"/>
      <c r="HI12" s="28">
        <f t="shared" si="132"/>
        <v>7</v>
      </c>
      <c r="HJ12" s="29">
        <f t="shared" si="133"/>
        <v>7</v>
      </c>
      <c r="HK12" s="325" t="str">
        <f t="shared" si="134"/>
        <v>7.0</v>
      </c>
      <c r="HL12" s="30" t="str">
        <f t="shared" si="135"/>
        <v>B</v>
      </c>
      <c r="HM12" s="31">
        <f t="shared" si="136"/>
        <v>3</v>
      </c>
      <c r="HN12" s="31" t="str">
        <f t="shared" si="137"/>
        <v>3.0</v>
      </c>
      <c r="HO12" s="42">
        <v>3</v>
      </c>
      <c r="HP12" s="43">
        <v>3</v>
      </c>
      <c r="HQ12" s="819">
        <v>7</v>
      </c>
      <c r="HR12" s="822">
        <v>6</v>
      </c>
      <c r="HS12" s="736"/>
      <c r="HT12" s="28">
        <f t="shared" si="138"/>
        <v>6.4</v>
      </c>
      <c r="HU12" s="29">
        <f t="shared" si="139"/>
        <v>6.4</v>
      </c>
      <c r="HV12" s="325" t="str">
        <f t="shared" si="140"/>
        <v>6.4</v>
      </c>
      <c r="HW12" s="30" t="str">
        <f t="shared" si="141"/>
        <v>C</v>
      </c>
      <c r="HX12" s="31">
        <f t="shared" si="142"/>
        <v>2</v>
      </c>
      <c r="HY12" s="31" t="str">
        <f t="shared" si="143"/>
        <v>2.0</v>
      </c>
      <c r="HZ12" s="42">
        <v>2</v>
      </c>
      <c r="IA12" s="43">
        <v>2</v>
      </c>
      <c r="IB12" s="819">
        <v>6.2</v>
      </c>
      <c r="IC12" s="822">
        <v>4</v>
      </c>
      <c r="ID12" s="736"/>
      <c r="IE12" s="28">
        <f t="shared" si="144"/>
        <v>4.9000000000000004</v>
      </c>
      <c r="IF12" s="29">
        <f t="shared" si="145"/>
        <v>4.9000000000000004</v>
      </c>
      <c r="IG12" s="325" t="str">
        <f t="shared" si="146"/>
        <v>4.9</v>
      </c>
      <c r="IH12" s="30" t="str">
        <f t="shared" si="147"/>
        <v>D</v>
      </c>
      <c r="II12" s="31">
        <f t="shared" si="148"/>
        <v>1</v>
      </c>
      <c r="IJ12" s="31" t="str">
        <f t="shared" si="149"/>
        <v>1.0</v>
      </c>
      <c r="IK12" s="42">
        <v>3</v>
      </c>
      <c r="IL12" s="43">
        <v>3</v>
      </c>
      <c r="IM12" s="819">
        <v>7</v>
      </c>
      <c r="IN12" s="822">
        <v>6</v>
      </c>
      <c r="IO12" s="736"/>
      <c r="IP12" s="28">
        <f t="shared" si="150"/>
        <v>6.4</v>
      </c>
      <c r="IQ12" s="29">
        <f t="shared" si="151"/>
        <v>6.4</v>
      </c>
      <c r="IR12" s="325" t="str">
        <f t="shared" si="152"/>
        <v>6.4</v>
      </c>
      <c r="IS12" s="30" t="str">
        <f t="shared" si="153"/>
        <v>C</v>
      </c>
      <c r="IT12" s="31">
        <f t="shared" si="154"/>
        <v>2</v>
      </c>
      <c r="IU12" s="31" t="str">
        <f t="shared" si="155"/>
        <v>2.0</v>
      </c>
      <c r="IV12" s="42">
        <v>3</v>
      </c>
      <c r="IW12" s="43">
        <v>3</v>
      </c>
      <c r="IX12" s="1032">
        <v>7.2</v>
      </c>
      <c r="IY12" s="1068">
        <v>7</v>
      </c>
      <c r="IZ12" s="736"/>
      <c r="JA12" s="827">
        <f t="shared" si="156"/>
        <v>7.1</v>
      </c>
      <c r="JB12" s="839">
        <f t="shared" si="157"/>
        <v>7.1</v>
      </c>
      <c r="JC12" s="840" t="str">
        <f t="shared" si="158"/>
        <v>7.1</v>
      </c>
      <c r="JD12" s="841" t="str">
        <f t="shared" si="159"/>
        <v>B</v>
      </c>
      <c r="JE12" s="842">
        <f t="shared" si="160"/>
        <v>3</v>
      </c>
      <c r="JF12" s="842" t="str">
        <f t="shared" si="161"/>
        <v>3.0</v>
      </c>
      <c r="JG12" s="846">
        <v>5</v>
      </c>
      <c r="JH12" s="844">
        <v>5</v>
      </c>
      <c r="JI12" s="742">
        <f t="shared" si="162"/>
        <v>18</v>
      </c>
      <c r="JJ12" s="734">
        <f t="shared" si="163"/>
        <v>2.2777777777777777</v>
      </c>
      <c r="JK12" s="735" t="str">
        <f t="shared" si="164"/>
        <v>2.28</v>
      </c>
    </row>
    <row r="13" spans="1:272" ht="18.75" x14ac:dyDescent="0.3">
      <c r="A13" s="16">
        <v>13</v>
      </c>
      <c r="B13" s="269" t="s">
        <v>623</v>
      </c>
      <c r="C13" s="298" t="s">
        <v>609</v>
      </c>
      <c r="D13" s="271" t="s">
        <v>633</v>
      </c>
      <c r="E13" s="272" t="s">
        <v>27</v>
      </c>
      <c r="F13" s="276"/>
      <c r="G13" s="288" t="s">
        <v>653</v>
      </c>
      <c r="H13" s="276" t="s">
        <v>23</v>
      </c>
      <c r="I13" s="276" t="s">
        <v>179</v>
      </c>
      <c r="J13" s="169">
        <v>6.2</v>
      </c>
      <c r="K13" s="1" t="str">
        <f t="shared" si="38"/>
        <v>C</v>
      </c>
      <c r="L13" s="2">
        <f t="shared" si="39"/>
        <v>2</v>
      </c>
      <c r="M13" s="170" t="str">
        <f t="shared" si="40"/>
        <v>2.0</v>
      </c>
      <c r="N13" s="665">
        <v>7</v>
      </c>
      <c r="O13" s="1" t="str">
        <f t="shared" si="41"/>
        <v>B</v>
      </c>
      <c r="P13" s="2">
        <f t="shared" si="42"/>
        <v>3</v>
      </c>
      <c r="Q13" s="172" t="str">
        <f t="shared" si="43"/>
        <v>3.0</v>
      </c>
      <c r="R13" s="150">
        <v>6</v>
      </c>
      <c r="S13" s="45">
        <v>5</v>
      </c>
      <c r="T13" s="45"/>
      <c r="U13" s="28">
        <f t="shared" si="44"/>
        <v>5.4</v>
      </c>
      <c r="V13" s="29">
        <f t="shared" si="45"/>
        <v>5.4</v>
      </c>
      <c r="W13" s="325" t="str">
        <f t="shared" si="46"/>
        <v>5.4</v>
      </c>
      <c r="X13" s="30" t="str">
        <f t="shared" si="47"/>
        <v>D+</v>
      </c>
      <c r="Y13" s="31">
        <f t="shared" si="48"/>
        <v>1.5</v>
      </c>
      <c r="Z13" s="31" t="str">
        <f t="shared" si="49"/>
        <v>1.5</v>
      </c>
      <c r="AA13" s="42">
        <v>4</v>
      </c>
      <c r="AB13" s="43">
        <v>4</v>
      </c>
      <c r="AC13" s="180">
        <v>8</v>
      </c>
      <c r="AD13" s="55">
        <v>7</v>
      </c>
      <c r="AE13" s="55"/>
      <c r="AF13" s="28">
        <f t="shared" si="50"/>
        <v>7.4</v>
      </c>
      <c r="AG13" s="29">
        <f t="shared" si="51"/>
        <v>7.4</v>
      </c>
      <c r="AH13" s="325" t="str">
        <f t="shared" si="52"/>
        <v>7.4</v>
      </c>
      <c r="AI13" s="30" t="str">
        <f t="shared" si="53"/>
        <v>B</v>
      </c>
      <c r="AJ13" s="31">
        <f t="shared" si="54"/>
        <v>3</v>
      </c>
      <c r="AK13" s="31" t="str">
        <f t="shared" si="55"/>
        <v>3.0</v>
      </c>
      <c r="AL13" s="42">
        <v>2</v>
      </c>
      <c r="AM13" s="43">
        <v>2</v>
      </c>
      <c r="AN13" s="312">
        <v>8</v>
      </c>
      <c r="AO13" s="246">
        <v>9</v>
      </c>
      <c r="AP13" s="246"/>
      <c r="AQ13" s="28">
        <f t="shared" si="56"/>
        <v>8.6</v>
      </c>
      <c r="AR13" s="29">
        <f t="shared" si="57"/>
        <v>8.6</v>
      </c>
      <c r="AS13" s="325" t="str">
        <f t="shared" si="58"/>
        <v>8.6</v>
      </c>
      <c r="AT13" s="30" t="str">
        <f t="shared" si="59"/>
        <v>A</v>
      </c>
      <c r="AU13" s="31">
        <f t="shared" si="60"/>
        <v>4</v>
      </c>
      <c r="AV13" s="31" t="str">
        <f t="shared" si="61"/>
        <v>4.0</v>
      </c>
      <c r="AW13" s="42">
        <v>2</v>
      </c>
      <c r="AX13" s="43">
        <v>2</v>
      </c>
      <c r="AY13" s="224">
        <v>6.7</v>
      </c>
      <c r="AZ13" s="314">
        <v>6</v>
      </c>
      <c r="BA13" s="157"/>
      <c r="BB13" s="28">
        <f t="shared" si="62"/>
        <v>6.3</v>
      </c>
      <c r="BC13" s="29">
        <f t="shared" si="0"/>
        <v>6.3</v>
      </c>
      <c r="BD13" s="325" t="str">
        <f t="shared" si="63"/>
        <v>6.3</v>
      </c>
      <c r="BE13" s="30" t="str">
        <f t="shared" si="1"/>
        <v>C</v>
      </c>
      <c r="BF13" s="31">
        <f t="shared" si="2"/>
        <v>2</v>
      </c>
      <c r="BG13" s="31" t="str">
        <f t="shared" si="3"/>
        <v>2.0</v>
      </c>
      <c r="BH13" s="42">
        <v>2</v>
      </c>
      <c r="BI13" s="43">
        <v>2</v>
      </c>
      <c r="BJ13" s="245">
        <v>9</v>
      </c>
      <c r="BK13" s="93">
        <v>9</v>
      </c>
      <c r="BL13" s="93"/>
      <c r="BM13" s="28">
        <f t="shared" si="64"/>
        <v>9</v>
      </c>
      <c r="BN13" s="29">
        <f t="shared" si="65"/>
        <v>9</v>
      </c>
      <c r="BO13" s="325" t="str">
        <f t="shared" si="66"/>
        <v>9.0</v>
      </c>
      <c r="BP13" s="30" t="str">
        <f t="shared" si="67"/>
        <v>A</v>
      </c>
      <c r="BQ13" s="31">
        <f t="shared" si="68"/>
        <v>4</v>
      </c>
      <c r="BR13" s="31" t="str">
        <f t="shared" si="69"/>
        <v>4.0</v>
      </c>
      <c r="BS13" s="42">
        <v>1</v>
      </c>
      <c r="BT13" s="149">
        <v>1</v>
      </c>
      <c r="BU13" s="403">
        <v>7.2</v>
      </c>
      <c r="BV13" s="147">
        <v>7</v>
      </c>
      <c r="BW13" s="157"/>
      <c r="BX13" s="225">
        <f t="shared" si="70"/>
        <v>7.1</v>
      </c>
      <c r="BY13" s="226">
        <f t="shared" si="71"/>
        <v>7.1</v>
      </c>
      <c r="BZ13" s="342" t="str">
        <f t="shared" si="72"/>
        <v>7.1</v>
      </c>
      <c r="CA13" s="227" t="str">
        <f t="shared" si="4"/>
        <v>B</v>
      </c>
      <c r="CB13" s="226">
        <f t="shared" si="5"/>
        <v>3</v>
      </c>
      <c r="CC13" s="226" t="str">
        <f t="shared" si="6"/>
        <v>3.0</v>
      </c>
      <c r="CD13" s="157">
        <v>2</v>
      </c>
      <c r="CE13" s="43">
        <v>2</v>
      </c>
      <c r="CF13" s="438">
        <v>8.4</v>
      </c>
      <c r="CG13" s="439">
        <v>9</v>
      </c>
      <c r="CH13" s="68"/>
      <c r="CI13" s="225">
        <f t="shared" si="73"/>
        <v>8.8000000000000007</v>
      </c>
      <c r="CJ13" s="226">
        <f t="shared" si="74"/>
        <v>8.8000000000000007</v>
      </c>
      <c r="CK13" s="342" t="str">
        <f t="shared" si="75"/>
        <v>8.8</v>
      </c>
      <c r="CL13" s="227" t="str">
        <f t="shared" si="7"/>
        <v>A</v>
      </c>
      <c r="CM13" s="226">
        <f t="shared" si="8"/>
        <v>4</v>
      </c>
      <c r="CN13" s="226" t="str">
        <f t="shared" si="9"/>
        <v>4.0</v>
      </c>
      <c r="CO13" s="157">
        <v>3</v>
      </c>
      <c r="CP13" s="43">
        <v>3</v>
      </c>
      <c r="CQ13" s="84">
        <f t="shared" si="76"/>
        <v>16</v>
      </c>
      <c r="CR13" s="87">
        <f t="shared" si="77"/>
        <v>2.875</v>
      </c>
      <c r="CS13" s="88" t="str">
        <f t="shared" si="78"/>
        <v>2.88</v>
      </c>
      <c r="CT13" s="64" t="str">
        <f t="shared" si="79"/>
        <v>Lên lớp</v>
      </c>
      <c r="CU13" s="128">
        <f t="shared" si="80"/>
        <v>16</v>
      </c>
      <c r="CV13" s="129">
        <f t="shared" si="81"/>
        <v>2.875</v>
      </c>
      <c r="CW13" s="64" t="str">
        <f t="shared" si="82"/>
        <v>Lên lớp</v>
      </c>
      <c r="CX13" s="504"/>
      <c r="CY13" s="214">
        <v>7.8</v>
      </c>
      <c r="CZ13" s="439">
        <v>8</v>
      </c>
      <c r="DA13" s="439"/>
      <c r="DB13" s="28">
        <f t="shared" si="83"/>
        <v>7.9</v>
      </c>
      <c r="DC13" s="29">
        <f t="shared" si="84"/>
        <v>7.9</v>
      </c>
      <c r="DD13" s="325" t="str">
        <f t="shared" si="85"/>
        <v>7.9</v>
      </c>
      <c r="DE13" s="30" t="str">
        <f t="shared" si="10"/>
        <v>B</v>
      </c>
      <c r="DF13" s="31">
        <f t="shared" si="11"/>
        <v>3</v>
      </c>
      <c r="DG13" s="31" t="str">
        <f t="shared" si="12"/>
        <v>3.0</v>
      </c>
      <c r="DH13" s="42">
        <v>2</v>
      </c>
      <c r="DI13" s="43">
        <v>2</v>
      </c>
      <c r="DJ13" s="557">
        <v>8</v>
      </c>
      <c r="DK13" s="73">
        <v>7</v>
      </c>
      <c r="DL13" s="73"/>
      <c r="DM13" s="28">
        <f t="shared" si="86"/>
        <v>7.4</v>
      </c>
      <c r="DN13" s="29">
        <f t="shared" si="13"/>
        <v>7.4</v>
      </c>
      <c r="DO13" s="325" t="str">
        <f t="shared" si="87"/>
        <v>7.4</v>
      </c>
      <c r="DP13" s="30" t="str">
        <f t="shared" si="14"/>
        <v>B</v>
      </c>
      <c r="DQ13" s="31">
        <f t="shared" si="15"/>
        <v>3</v>
      </c>
      <c r="DR13" s="31" t="str">
        <f t="shared" si="16"/>
        <v>3.0</v>
      </c>
      <c r="DS13" s="42">
        <v>2</v>
      </c>
      <c r="DT13" s="43">
        <v>2</v>
      </c>
      <c r="DU13" s="180">
        <v>8.6999999999999993</v>
      </c>
      <c r="DV13" s="55">
        <v>7</v>
      </c>
      <c r="DW13" s="55"/>
      <c r="DX13" s="28">
        <f t="shared" si="88"/>
        <v>7.7</v>
      </c>
      <c r="DY13" s="29">
        <f t="shared" si="89"/>
        <v>7.7</v>
      </c>
      <c r="DZ13" s="325" t="str">
        <f t="shared" si="90"/>
        <v>7.7</v>
      </c>
      <c r="EA13" s="30" t="str">
        <f t="shared" si="91"/>
        <v>B</v>
      </c>
      <c r="EB13" s="31">
        <f t="shared" si="92"/>
        <v>3</v>
      </c>
      <c r="EC13" s="31" t="str">
        <f t="shared" si="93"/>
        <v>3.0</v>
      </c>
      <c r="ED13" s="42">
        <v>2</v>
      </c>
      <c r="EE13" s="43">
        <v>2</v>
      </c>
      <c r="EF13" s="180">
        <v>7.6</v>
      </c>
      <c r="EG13" s="70">
        <v>7</v>
      </c>
      <c r="EH13" s="70"/>
      <c r="EI13" s="28">
        <f t="shared" si="94"/>
        <v>7.2</v>
      </c>
      <c r="EJ13" s="29">
        <f t="shared" si="95"/>
        <v>7.2</v>
      </c>
      <c r="EK13" s="325" t="str">
        <f t="shared" si="96"/>
        <v>7.2</v>
      </c>
      <c r="EL13" s="30" t="str">
        <f t="shared" si="97"/>
        <v>B</v>
      </c>
      <c r="EM13" s="31">
        <f t="shared" si="98"/>
        <v>3</v>
      </c>
      <c r="EN13" s="31" t="str">
        <f t="shared" si="99"/>
        <v>3.0</v>
      </c>
      <c r="EO13" s="42">
        <v>2</v>
      </c>
      <c r="EP13" s="43">
        <v>2</v>
      </c>
      <c r="EQ13" s="180">
        <v>8</v>
      </c>
      <c r="ER13" s="70">
        <v>9</v>
      </c>
      <c r="ES13" s="70"/>
      <c r="ET13" s="28">
        <f t="shared" si="100"/>
        <v>8.6</v>
      </c>
      <c r="EU13" s="29">
        <f t="shared" si="101"/>
        <v>8.6</v>
      </c>
      <c r="EV13" s="325" t="str">
        <f t="shared" si="102"/>
        <v>8.6</v>
      </c>
      <c r="EW13" s="30" t="str">
        <f t="shared" si="17"/>
        <v>A</v>
      </c>
      <c r="EX13" s="31">
        <f t="shared" si="18"/>
        <v>4</v>
      </c>
      <c r="EY13" s="31" t="str">
        <f t="shared" si="19"/>
        <v>4.0</v>
      </c>
      <c r="EZ13" s="42">
        <v>2</v>
      </c>
      <c r="FA13" s="43">
        <v>2</v>
      </c>
      <c r="FB13" s="180">
        <v>6.7</v>
      </c>
      <c r="FC13" s="70">
        <v>7</v>
      </c>
      <c r="FD13" s="602"/>
      <c r="FE13" s="28">
        <f t="shared" si="103"/>
        <v>6.9</v>
      </c>
      <c r="FF13" s="29">
        <f t="shared" si="104"/>
        <v>6.9</v>
      </c>
      <c r="FG13" s="325" t="str">
        <f t="shared" si="105"/>
        <v>6.9</v>
      </c>
      <c r="FH13" s="30" t="str">
        <f t="shared" si="20"/>
        <v>C+</v>
      </c>
      <c r="FI13" s="31">
        <f t="shared" si="21"/>
        <v>2.5</v>
      </c>
      <c r="FJ13" s="31" t="str">
        <f t="shared" si="22"/>
        <v>2.5</v>
      </c>
      <c r="FK13" s="42">
        <v>2</v>
      </c>
      <c r="FL13" s="43">
        <v>2</v>
      </c>
      <c r="FM13" s="180">
        <v>7</v>
      </c>
      <c r="FN13" s="70">
        <v>7</v>
      </c>
      <c r="FO13" s="70"/>
      <c r="FP13" s="28">
        <f t="shared" si="106"/>
        <v>7</v>
      </c>
      <c r="FQ13" s="29">
        <f t="shared" si="107"/>
        <v>7</v>
      </c>
      <c r="FR13" s="325" t="str">
        <f t="shared" si="108"/>
        <v>7.0</v>
      </c>
      <c r="FS13" s="30" t="str">
        <f t="shared" si="23"/>
        <v>B</v>
      </c>
      <c r="FT13" s="31">
        <f t="shared" si="24"/>
        <v>3</v>
      </c>
      <c r="FU13" s="31" t="str">
        <f t="shared" si="25"/>
        <v>3.0</v>
      </c>
      <c r="FV13" s="42">
        <v>2</v>
      </c>
      <c r="FW13" s="43">
        <v>2</v>
      </c>
      <c r="FX13" s="48">
        <v>6.6</v>
      </c>
      <c r="FY13" s="70">
        <v>5</v>
      </c>
      <c r="FZ13" s="70"/>
      <c r="GA13" s="28">
        <f t="shared" si="109"/>
        <v>5.6</v>
      </c>
      <c r="GB13" s="29">
        <f t="shared" si="110"/>
        <v>5.6</v>
      </c>
      <c r="GC13" s="325" t="str">
        <f t="shared" si="111"/>
        <v>5.6</v>
      </c>
      <c r="GD13" s="30" t="str">
        <f t="shared" si="112"/>
        <v>C</v>
      </c>
      <c r="GE13" s="31">
        <f t="shared" si="113"/>
        <v>2</v>
      </c>
      <c r="GF13" s="31" t="str">
        <f t="shared" si="114"/>
        <v>2.0</v>
      </c>
      <c r="GG13" s="42">
        <v>2</v>
      </c>
      <c r="GH13" s="43">
        <v>2</v>
      </c>
      <c r="GI13" s="694">
        <f t="shared" si="115"/>
        <v>16</v>
      </c>
      <c r="GJ13" s="695">
        <f t="shared" si="116"/>
        <v>2.9375</v>
      </c>
      <c r="GK13" s="696" t="str">
        <f t="shared" si="117"/>
        <v>2.94</v>
      </c>
      <c r="GL13" s="697" t="str">
        <f t="shared" si="118"/>
        <v>Lên lớp</v>
      </c>
      <c r="GM13" s="698">
        <f t="shared" si="119"/>
        <v>32</v>
      </c>
      <c r="GN13" s="695">
        <f t="shared" si="120"/>
        <v>2.90625</v>
      </c>
      <c r="GO13" s="696" t="str">
        <f t="shared" si="121"/>
        <v>2.91</v>
      </c>
      <c r="GP13" s="699">
        <f t="shared" si="122"/>
        <v>32</v>
      </c>
      <c r="GQ13" s="700">
        <f t="shared" si="123"/>
        <v>7.2624999999999993</v>
      </c>
      <c r="GR13" s="701">
        <f t="shared" si="124"/>
        <v>2.90625</v>
      </c>
      <c r="GS13" s="702" t="str">
        <f t="shared" si="125"/>
        <v>Lên lớp</v>
      </c>
      <c r="GT13" s="799"/>
      <c r="GU13" s="835">
        <v>7.7</v>
      </c>
      <c r="GV13" s="837">
        <v>7</v>
      </c>
      <c r="GW13" s="736"/>
      <c r="GX13" s="827">
        <f t="shared" si="126"/>
        <v>7.3</v>
      </c>
      <c r="GY13" s="839">
        <f t="shared" si="127"/>
        <v>7.3</v>
      </c>
      <c r="GZ13" s="840" t="str">
        <f t="shared" si="128"/>
        <v>7.3</v>
      </c>
      <c r="HA13" s="841" t="str">
        <f t="shared" si="129"/>
        <v>B</v>
      </c>
      <c r="HB13" s="842">
        <f t="shared" si="130"/>
        <v>3</v>
      </c>
      <c r="HC13" s="842" t="str">
        <f t="shared" si="131"/>
        <v>3.0</v>
      </c>
      <c r="HD13" s="843">
        <v>2</v>
      </c>
      <c r="HE13" s="844">
        <v>2</v>
      </c>
      <c r="HF13" s="867">
        <v>6.7</v>
      </c>
      <c r="HG13" s="868">
        <v>7</v>
      </c>
      <c r="HH13" s="736"/>
      <c r="HI13" s="28">
        <f t="shared" si="132"/>
        <v>6.9</v>
      </c>
      <c r="HJ13" s="29">
        <f t="shared" si="133"/>
        <v>6.9</v>
      </c>
      <c r="HK13" s="325" t="str">
        <f t="shared" si="134"/>
        <v>6.9</v>
      </c>
      <c r="HL13" s="30" t="str">
        <f t="shared" si="135"/>
        <v>C+</v>
      </c>
      <c r="HM13" s="31">
        <f t="shared" si="136"/>
        <v>2.5</v>
      </c>
      <c r="HN13" s="31" t="str">
        <f t="shared" si="137"/>
        <v>2.5</v>
      </c>
      <c r="HO13" s="42">
        <v>3</v>
      </c>
      <c r="HP13" s="43">
        <v>3</v>
      </c>
      <c r="HQ13" s="819">
        <v>7</v>
      </c>
      <c r="HR13" s="822">
        <v>7</v>
      </c>
      <c r="HS13" s="736"/>
      <c r="HT13" s="28">
        <f t="shared" si="138"/>
        <v>7</v>
      </c>
      <c r="HU13" s="29">
        <f t="shared" si="139"/>
        <v>7</v>
      </c>
      <c r="HV13" s="325" t="str">
        <f t="shared" si="140"/>
        <v>7.0</v>
      </c>
      <c r="HW13" s="30" t="str">
        <f t="shared" si="141"/>
        <v>B</v>
      </c>
      <c r="HX13" s="31">
        <f t="shared" si="142"/>
        <v>3</v>
      </c>
      <c r="HY13" s="31" t="str">
        <f t="shared" si="143"/>
        <v>3.0</v>
      </c>
      <c r="HZ13" s="42">
        <v>2</v>
      </c>
      <c r="IA13" s="43">
        <v>2</v>
      </c>
      <c r="IB13" s="819">
        <v>6.8</v>
      </c>
      <c r="IC13" s="822">
        <v>7</v>
      </c>
      <c r="ID13" s="736"/>
      <c r="IE13" s="28">
        <f t="shared" si="144"/>
        <v>6.9</v>
      </c>
      <c r="IF13" s="29">
        <f t="shared" si="145"/>
        <v>6.9</v>
      </c>
      <c r="IG13" s="325" t="str">
        <f t="shared" si="146"/>
        <v>6.9</v>
      </c>
      <c r="IH13" s="30" t="str">
        <f t="shared" si="147"/>
        <v>C+</v>
      </c>
      <c r="II13" s="31">
        <f t="shared" si="148"/>
        <v>2.5</v>
      </c>
      <c r="IJ13" s="31" t="str">
        <f t="shared" si="149"/>
        <v>2.5</v>
      </c>
      <c r="IK13" s="42">
        <v>3</v>
      </c>
      <c r="IL13" s="43">
        <v>3</v>
      </c>
      <c r="IM13" s="819">
        <v>7.8</v>
      </c>
      <c r="IN13" s="822">
        <v>7</v>
      </c>
      <c r="IO13" s="736"/>
      <c r="IP13" s="28">
        <f t="shared" si="150"/>
        <v>7.3</v>
      </c>
      <c r="IQ13" s="29">
        <f t="shared" si="151"/>
        <v>7.3</v>
      </c>
      <c r="IR13" s="325" t="str">
        <f t="shared" si="152"/>
        <v>7.3</v>
      </c>
      <c r="IS13" s="30" t="str">
        <f t="shared" si="153"/>
        <v>B</v>
      </c>
      <c r="IT13" s="31">
        <f t="shared" si="154"/>
        <v>3</v>
      </c>
      <c r="IU13" s="31" t="str">
        <f t="shared" si="155"/>
        <v>3.0</v>
      </c>
      <c r="IV13" s="42">
        <v>3</v>
      </c>
      <c r="IW13" s="43">
        <v>3</v>
      </c>
      <c r="IX13" s="1032">
        <v>7.6</v>
      </c>
      <c r="IY13" s="1068">
        <v>7</v>
      </c>
      <c r="IZ13" s="736"/>
      <c r="JA13" s="827">
        <f t="shared" si="156"/>
        <v>7.2</v>
      </c>
      <c r="JB13" s="839">
        <f t="shared" si="157"/>
        <v>7.2</v>
      </c>
      <c r="JC13" s="840" t="str">
        <f t="shared" si="158"/>
        <v>7.2</v>
      </c>
      <c r="JD13" s="841" t="str">
        <f t="shared" si="159"/>
        <v>B</v>
      </c>
      <c r="JE13" s="842">
        <f t="shared" si="160"/>
        <v>3</v>
      </c>
      <c r="JF13" s="842" t="str">
        <f t="shared" si="161"/>
        <v>3.0</v>
      </c>
      <c r="JG13" s="846">
        <v>5</v>
      </c>
      <c r="JH13" s="844">
        <v>5</v>
      </c>
      <c r="JI13" s="742">
        <f t="shared" si="162"/>
        <v>18</v>
      </c>
      <c r="JJ13" s="734">
        <f t="shared" si="163"/>
        <v>2.8333333333333335</v>
      </c>
      <c r="JK13" s="735" t="str">
        <f t="shared" si="164"/>
        <v>2.83</v>
      </c>
    </row>
    <row r="14" spans="1:272" ht="18.75" x14ac:dyDescent="0.3">
      <c r="A14" s="16">
        <v>14</v>
      </c>
      <c r="B14" s="269" t="s">
        <v>623</v>
      </c>
      <c r="C14" s="298" t="s">
        <v>610</v>
      </c>
      <c r="D14" s="271" t="s">
        <v>634</v>
      </c>
      <c r="E14" s="272" t="s">
        <v>635</v>
      </c>
      <c r="F14" s="276"/>
      <c r="G14" s="288" t="s">
        <v>377</v>
      </c>
      <c r="H14" s="276" t="s">
        <v>23</v>
      </c>
      <c r="I14" s="276" t="s">
        <v>179</v>
      </c>
      <c r="J14" s="169">
        <v>5.8</v>
      </c>
      <c r="K14" s="1" t="str">
        <f t="shared" si="38"/>
        <v>C</v>
      </c>
      <c r="L14" s="2">
        <f t="shared" si="39"/>
        <v>2</v>
      </c>
      <c r="M14" s="170" t="str">
        <f t="shared" si="40"/>
        <v>2.0</v>
      </c>
      <c r="N14" s="665">
        <v>7</v>
      </c>
      <c r="O14" s="1" t="str">
        <f t="shared" si="41"/>
        <v>B</v>
      </c>
      <c r="P14" s="2">
        <f t="shared" si="42"/>
        <v>3</v>
      </c>
      <c r="Q14" s="172" t="str">
        <f t="shared" si="43"/>
        <v>3.0</v>
      </c>
      <c r="R14" s="150">
        <v>8.3000000000000007</v>
      </c>
      <c r="S14" s="45">
        <v>9</v>
      </c>
      <c r="T14" s="45"/>
      <c r="U14" s="28">
        <f t="shared" si="44"/>
        <v>8.6999999999999993</v>
      </c>
      <c r="V14" s="29">
        <f t="shared" si="45"/>
        <v>8.6999999999999993</v>
      </c>
      <c r="W14" s="325" t="str">
        <f t="shared" si="46"/>
        <v>8.7</v>
      </c>
      <c r="X14" s="30" t="str">
        <f t="shared" si="47"/>
        <v>A</v>
      </c>
      <c r="Y14" s="31">
        <f t="shared" si="48"/>
        <v>4</v>
      </c>
      <c r="Z14" s="31" t="str">
        <f t="shared" si="49"/>
        <v>4.0</v>
      </c>
      <c r="AA14" s="42">
        <v>4</v>
      </c>
      <c r="AB14" s="43">
        <v>4</v>
      </c>
      <c r="AC14" s="180">
        <v>6.7</v>
      </c>
      <c r="AD14" s="55">
        <v>8</v>
      </c>
      <c r="AE14" s="55"/>
      <c r="AF14" s="28">
        <f t="shared" si="50"/>
        <v>7.5</v>
      </c>
      <c r="AG14" s="29">
        <f t="shared" si="51"/>
        <v>7.5</v>
      </c>
      <c r="AH14" s="325" t="str">
        <f t="shared" si="52"/>
        <v>7.5</v>
      </c>
      <c r="AI14" s="30" t="str">
        <f t="shared" si="53"/>
        <v>B</v>
      </c>
      <c r="AJ14" s="31">
        <f t="shared" si="54"/>
        <v>3</v>
      </c>
      <c r="AK14" s="31" t="str">
        <f t="shared" si="55"/>
        <v>3.0</v>
      </c>
      <c r="AL14" s="42">
        <v>2</v>
      </c>
      <c r="AM14" s="43">
        <v>2</v>
      </c>
      <c r="AN14" s="312">
        <v>8.6999999999999993</v>
      </c>
      <c r="AO14" s="246">
        <v>9</v>
      </c>
      <c r="AP14" s="246"/>
      <c r="AQ14" s="28">
        <f t="shared" si="56"/>
        <v>8.9</v>
      </c>
      <c r="AR14" s="29">
        <f t="shared" si="57"/>
        <v>8.9</v>
      </c>
      <c r="AS14" s="325" t="str">
        <f t="shared" si="58"/>
        <v>8.9</v>
      </c>
      <c r="AT14" s="30" t="str">
        <f t="shared" si="59"/>
        <v>A</v>
      </c>
      <c r="AU14" s="31">
        <f t="shared" si="60"/>
        <v>4</v>
      </c>
      <c r="AV14" s="31" t="str">
        <f t="shared" si="61"/>
        <v>4.0</v>
      </c>
      <c r="AW14" s="42">
        <v>2</v>
      </c>
      <c r="AX14" s="43">
        <v>2</v>
      </c>
      <c r="AY14" s="224">
        <v>7.7</v>
      </c>
      <c r="AZ14" s="314">
        <v>7</v>
      </c>
      <c r="BA14" s="157"/>
      <c r="BB14" s="28">
        <f t="shared" si="62"/>
        <v>7.3</v>
      </c>
      <c r="BC14" s="29">
        <f t="shared" si="0"/>
        <v>7.3</v>
      </c>
      <c r="BD14" s="325" t="str">
        <f t="shared" si="63"/>
        <v>7.3</v>
      </c>
      <c r="BE14" s="30" t="str">
        <f t="shared" si="1"/>
        <v>B</v>
      </c>
      <c r="BF14" s="31">
        <f t="shared" si="2"/>
        <v>3</v>
      </c>
      <c r="BG14" s="31" t="str">
        <f t="shared" si="3"/>
        <v>3.0</v>
      </c>
      <c r="BH14" s="42">
        <v>2</v>
      </c>
      <c r="BI14" s="43">
        <v>2</v>
      </c>
      <c r="BJ14" s="245">
        <v>6.7</v>
      </c>
      <c r="BK14" s="93">
        <v>9</v>
      </c>
      <c r="BL14" s="93"/>
      <c r="BM14" s="28">
        <f t="shared" si="64"/>
        <v>8.1</v>
      </c>
      <c r="BN14" s="29">
        <f t="shared" si="65"/>
        <v>8.1</v>
      </c>
      <c r="BO14" s="325" t="str">
        <f t="shared" si="66"/>
        <v>8.1</v>
      </c>
      <c r="BP14" s="30" t="str">
        <f t="shared" si="67"/>
        <v>B+</v>
      </c>
      <c r="BQ14" s="31">
        <f t="shared" si="68"/>
        <v>3.5</v>
      </c>
      <c r="BR14" s="31" t="str">
        <f t="shared" si="69"/>
        <v>3.5</v>
      </c>
      <c r="BS14" s="42">
        <v>1</v>
      </c>
      <c r="BT14" s="149">
        <v>1</v>
      </c>
      <c r="BU14" s="403">
        <v>7.2</v>
      </c>
      <c r="BV14" s="147">
        <v>7</v>
      </c>
      <c r="BW14" s="157"/>
      <c r="BX14" s="225">
        <f t="shared" si="70"/>
        <v>7.1</v>
      </c>
      <c r="BY14" s="226">
        <f t="shared" si="71"/>
        <v>7.1</v>
      </c>
      <c r="BZ14" s="342" t="str">
        <f t="shared" si="72"/>
        <v>7.1</v>
      </c>
      <c r="CA14" s="227" t="str">
        <f t="shared" si="4"/>
        <v>B</v>
      </c>
      <c r="CB14" s="226">
        <f t="shared" si="5"/>
        <v>3</v>
      </c>
      <c r="CC14" s="226" t="str">
        <f t="shared" si="6"/>
        <v>3.0</v>
      </c>
      <c r="CD14" s="157">
        <v>2</v>
      </c>
      <c r="CE14" s="43">
        <v>2</v>
      </c>
      <c r="CF14" s="438">
        <v>7.8</v>
      </c>
      <c r="CG14" s="439">
        <v>8</v>
      </c>
      <c r="CH14" s="68"/>
      <c r="CI14" s="225">
        <f t="shared" si="73"/>
        <v>7.9</v>
      </c>
      <c r="CJ14" s="226">
        <f t="shared" si="74"/>
        <v>7.9</v>
      </c>
      <c r="CK14" s="342" t="str">
        <f t="shared" si="75"/>
        <v>7.9</v>
      </c>
      <c r="CL14" s="227" t="str">
        <f t="shared" si="7"/>
        <v>B</v>
      </c>
      <c r="CM14" s="226">
        <f t="shared" si="8"/>
        <v>3</v>
      </c>
      <c r="CN14" s="226" t="str">
        <f t="shared" si="9"/>
        <v>3.0</v>
      </c>
      <c r="CO14" s="157">
        <v>3</v>
      </c>
      <c r="CP14" s="43">
        <v>3</v>
      </c>
      <c r="CQ14" s="84">
        <f t="shared" si="76"/>
        <v>16</v>
      </c>
      <c r="CR14" s="87">
        <f t="shared" si="77"/>
        <v>3.40625</v>
      </c>
      <c r="CS14" s="88" t="str">
        <f t="shared" si="78"/>
        <v>3.41</v>
      </c>
      <c r="CT14" s="64" t="str">
        <f t="shared" si="79"/>
        <v>Lên lớp</v>
      </c>
      <c r="CU14" s="128">
        <f t="shared" si="80"/>
        <v>16</v>
      </c>
      <c r="CV14" s="129">
        <f t="shared" si="81"/>
        <v>3.40625</v>
      </c>
      <c r="CW14" s="64" t="str">
        <f t="shared" si="82"/>
        <v>Lên lớp</v>
      </c>
      <c r="CX14" s="504"/>
      <c r="CY14" s="214">
        <v>5.8</v>
      </c>
      <c r="CZ14" s="439">
        <v>9</v>
      </c>
      <c r="DA14" s="439"/>
      <c r="DB14" s="28">
        <f t="shared" si="83"/>
        <v>7.7</v>
      </c>
      <c r="DC14" s="29">
        <f t="shared" si="84"/>
        <v>7.7</v>
      </c>
      <c r="DD14" s="325" t="str">
        <f t="shared" si="85"/>
        <v>7.7</v>
      </c>
      <c r="DE14" s="30" t="str">
        <f t="shared" si="10"/>
        <v>B</v>
      </c>
      <c r="DF14" s="31">
        <f t="shared" si="11"/>
        <v>3</v>
      </c>
      <c r="DG14" s="31" t="str">
        <f t="shared" si="12"/>
        <v>3.0</v>
      </c>
      <c r="DH14" s="42">
        <v>2</v>
      </c>
      <c r="DI14" s="43">
        <v>2</v>
      </c>
      <c r="DJ14" s="557">
        <v>5</v>
      </c>
      <c r="DK14" s="73">
        <v>6</v>
      </c>
      <c r="DL14" s="73"/>
      <c r="DM14" s="28">
        <f t="shared" si="86"/>
        <v>5.6</v>
      </c>
      <c r="DN14" s="29">
        <f t="shared" si="13"/>
        <v>5.6</v>
      </c>
      <c r="DO14" s="325" t="str">
        <f t="shared" si="87"/>
        <v>5.6</v>
      </c>
      <c r="DP14" s="30" t="str">
        <f t="shared" si="14"/>
        <v>C</v>
      </c>
      <c r="DQ14" s="31">
        <f t="shared" si="15"/>
        <v>2</v>
      </c>
      <c r="DR14" s="31" t="str">
        <f t="shared" si="16"/>
        <v>2.0</v>
      </c>
      <c r="DS14" s="42">
        <v>2</v>
      </c>
      <c r="DT14" s="43">
        <v>2</v>
      </c>
      <c r="DU14" s="180">
        <v>6.3</v>
      </c>
      <c r="DV14" s="55">
        <v>8</v>
      </c>
      <c r="DW14" s="55"/>
      <c r="DX14" s="28">
        <f t="shared" si="88"/>
        <v>7.3</v>
      </c>
      <c r="DY14" s="29">
        <f t="shared" si="89"/>
        <v>7.3</v>
      </c>
      <c r="DZ14" s="325" t="str">
        <f t="shared" si="90"/>
        <v>7.3</v>
      </c>
      <c r="EA14" s="30" t="str">
        <f t="shared" si="91"/>
        <v>B</v>
      </c>
      <c r="EB14" s="31">
        <f t="shared" si="92"/>
        <v>3</v>
      </c>
      <c r="EC14" s="31" t="str">
        <f t="shared" si="93"/>
        <v>3.0</v>
      </c>
      <c r="ED14" s="42">
        <v>2</v>
      </c>
      <c r="EE14" s="43">
        <v>2</v>
      </c>
      <c r="EF14" s="180">
        <v>6.8</v>
      </c>
      <c r="EG14" s="70">
        <v>7</v>
      </c>
      <c r="EH14" s="70"/>
      <c r="EI14" s="28">
        <f t="shared" si="94"/>
        <v>6.9</v>
      </c>
      <c r="EJ14" s="29">
        <f t="shared" si="95"/>
        <v>6.9</v>
      </c>
      <c r="EK14" s="325" t="str">
        <f t="shared" si="96"/>
        <v>6.9</v>
      </c>
      <c r="EL14" s="30" t="str">
        <f t="shared" si="97"/>
        <v>C+</v>
      </c>
      <c r="EM14" s="31">
        <f t="shared" si="98"/>
        <v>2.5</v>
      </c>
      <c r="EN14" s="31" t="str">
        <f t="shared" si="99"/>
        <v>2.5</v>
      </c>
      <c r="EO14" s="42">
        <v>2</v>
      </c>
      <c r="EP14" s="43">
        <v>2</v>
      </c>
      <c r="EQ14" s="180">
        <v>7.3</v>
      </c>
      <c r="ER14" s="70">
        <v>6</v>
      </c>
      <c r="ES14" s="70"/>
      <c r="ET14" s="28">
        <f t="shared" si="100"/>
        <v>6.5</v>
      </c>
      <c r="EU14" s="29">
        <f t="shared" si="101"/>
        <v>6.5</v>
      </c>
      <c r="EV14" s="325" t="str">
        <f t="shared" si="102"/>
        <v>6.5</v>
      </c>
      <c r="EW14" s="30" t="str">
        <f t="shared" si="17"/>
        <v>C+</v>
      </c>
      <c r="EX14" s="31">
        <f t="shared" si="18"/>
        <v>2.5</v>
      </c>
      <c r="EY14" s="31" t="str">
        <f t="shared" si="19"/>
        <v>2.5</v>
      </c>
      <c r="EZ14" s="42">
        <v>2</v>
      </c>
      <c r="FA14" s="43">
        <v>2</v>
      </c>
      <c r="FB14" s="180">
        <v>6</v>
      </c>
      <c r="FC14" s="70">
        <v>8</v>
      </c>
      <c r="FD14" s="602"/>
      <c r="FE14" s="28">
        <f t="shared" si="103"/>
        <v>7.2</v>
      </c>
      <c r="FF14" s="29">
        <f t="shared" si="104"/>
        <v>7.2</v>
      </c>
      <c r="FG14" s="325" t="str">
        <f t="shared" si="105"/>
        <v>7.2</v>
      </c>
      <c r="FH14" s="30" t="str">
        <f t="shared" si="20"/>
        <v>B</v>
      </c>
      <c r="FI14" s="31">
        <f t="shared" si="21"/>
        <v>3</v>
      </c>
      <c r="FJ14" s="31" t="str">
        <f t="shared" si="22"/>
        <v>3.0</v>
      </c>
      <c r="FK14" s="42">
        <v>2</v>
      </c>
      <c r="FL14" s="43">
        <v>2</v>
      </c>
      <c r="FM14" s="180">
        <v>6</v>
      </c>
      <c r="FN14" s="70">
        <v>7</v>
      </c>
      <c r="FO14" s="70"/>
      <c r="FP14" s="28">
        <f t="shared" si="106"/>
        <v>6.6</v>
      </c>
      <c r="FQ14" s="29">
        <f t="shared" si="107"/>
        <v>6.6</v>
      </c>
      <c r="FR14" s="325" t="str">
        <f t="shared" si="108"/>
        <v>6.6</v>
      </c>
      <c r="FS14" s="30" t="str">
        <f t="shared" si="23"/>
        <v>C+</v>
      </c>
      <c r="FT14" s="31">
        <f t="shared" si="24"/>
        <v>2.5</v>
      </c>
      <c r="FU14" s="31" t="str">
        <f t="shared" si="25"/>
        <v>2.5</v>
      </c>
      <c r="FV14" s="42">
        <v>2</v>
      </c>
      <c r="FW14" s="43">
        <v>2</v>
      </c>
      <c r="FX14" s="48">
        <v>5.8</v>
      </c>
      <c r="FY14" s="70">
        <v>5</v>
      </c>
      <c r="FZ14" s="70"/>
      <c r="GA14" s="28">
        <f t="shared" si="109"/>
        <v>5.3</v>
      </c>
      <c r="GB14" s="29">
        <f t="shared" si="110"/>
        <v>5.3</v>
      </c>
      <c r="GC14" s="325" t="str">
        <f t="shared" si="111"/>
        <v>5.3</v>
      </c>
      <c r="GD14" s="30" t="str">
        <f t="shared" si="112"/>
        <v>D+</v>
      </c>
      <c r="GE14" s="31">
        <f t="shared" si="113"/>
        <v>1.5</v>
      </c>
      <c r="GF14" s="31" t="str">
        <f t="shared" si="114"/>
        <v>1.5</v>
      </c>
      <c r="GG14" s="42">
        <v>2</v>
      </c>
      <c r="GH14" s="43">
        <v>2</v>
      </c>
      <c r="GI14" s="694">
        <f t="shared" si="115"/>
        <v>16</v>
      </c>
      <c r="GJ14" s="695">
        <f t="shared" si="116"/>
        <v>2.5</v>
      </c>
      <c r="GK14" s="696" t="str">
        <f t="shared" si="117"/>
        <v>2.50</v>
      </c>
      <c r="GL14" s="697" t="str">
        <f t="shared" si="118"/>
        <v>Lên lớp</v>
      </c>
      <c r="GM14" s="698">
        <f t="shared" si="119"/>
        <v>32</v>
      </c>
      <c r="GN14" s="695">
        <f t="shared" si="120"/>
        <v>2.953125</v>
      </c>
      <c r="GO14" s="696" t="str">
        <f t="shared" si="121"/>
        <v>2.95</v>
      </c>
      <c r="GP14" s="699">
        <f t="shared" si="122"/>
        <v>32</v>
      </c>
      <c r="GQ14" s="700">
        <f t="shared" si="123"/>
        <v>7.3249999999999993</v>
      </c>
      <c r="GR14" s="701">
        <f t="shared" si="124"/>
        <v>2.953125</v>
      </c>
      <c r="GS14" s="702" t="str">
        <f t="shared" si="125"/>
        <v>Lên lớp</v>
      </c>
      <c r="GT14" s="799"/>
      <c r="GU14" s="835">
        <v>6</v>
      </c>
      <c r="GV14" s="837">
        <v>6</v>
      </c>
      <c r="GW14" s="736"/>
      <c r="GX14" s="827">
        <f t="shared" si="126"/>
        <v>6</v>
      </c>
      <c r="GY14" s="839">
        <f t="shared" si="127"/>
        <v>6</v>
      </c>
      <c r="GZ14" s="840" t="str">
        <f t="shared" si="128"/>
        <v>6.0</v>
      </c>
      <c r="HA14" s="841" t="str">
        <f t="shared" si="129"/>
        <v>C</v>
      </c>
      <c r="HB14" s="842">
        <f t="shared" si="130"/>
        <v>2</v>
      </c>
      <c r="HC14" s="842" t="str">
        <f t="shared" si="131"/>
        <v>2.0</v>
      </c>
      <c r="HD14" s="843">
        <v>2</v>
      </c>
      <c r="HE14" s="844">
        <v>2</v>
      </c>
      <c r="HF14" s="867">
        <v>6.7</v>
      </c>
      <c r="HG14" s="868">
        <v>5</v>
      </c>
      <c r="HH14" s="736"/>
      <c r="HI14" s="28">
        <f t="shared" si="132"/>
        <v>5.7</v>
      </c>
      <c r="HJ14" s="29">
        <f t="shared" si="133"/>
        <v>5.7</v>
      </c>
      <c r="HK14" s="325" t="str">
        <f t="shared" si="134"/>
        <v>5.7</v>
      </c>
      <c r="HL14" s="30" t="str">
        <f t="shared" si="135"/>
        <v>C</v>
      </c>
      <c r="HM14" s="31">
        <f t="shared" si="136"/>
        <v>2</v>
      </c>
      <c r="HN14" s="31" t="str">
        <f t="shared" si="137"/>
        <v>2.0</v>
      </c>
      <c r="HO14" s="42">
        <v>3</v>
      </c>
      <c r="HP14" s="43">
        <v>3</v>
      </c>
      <c r="HQ14" s="819">
        <v>6</v>
      </c>
      <c r="HR14" s="822">
        <v>6</v>
      </c>
      <c r="HS14" s="736"/>
      <c r="HT14" s="28">
        <f t="shared" si="138"/>
        <v>6</v>
      </c>
      <c r="HU14" s="29">
        <f t="shared" si="139"/>
        <v>6</v>
      </c>
      <c r="HV14" s="325" t="str">
        <f t="shared" si="140"/>
        <v>6.0</v>
      </c>
      <c r="HW14" s="30" t="str">
        <f t="shared" si="141"/>
        <v>C</v>
      </c>
      <c r="HX14" s="31">
        <f t="shared" si="142"/>
        <v>2</v>
      </c>
      <c r="HY14" s="31" t="str">
        <f t="shared" si="143"/>
        <v>2.0</v>
      </c>
      <c r="HZ14" s="42">
        <v>2</v>
      </c>
      <c r="IA14" s="43">
        <v>2</v>
      </c>
      <c r="IB14" s="819">
        <v>6.2</v>
      </c>
      <c r="IC14" s="822">
        <v>6</v>
      </c>
      <c r="ID14" s="736"/>
      <c r="IE14" s="28">
        <f t="shared" si="144"/>
        <v>6.1</v>
      </c>
      <c r="IF14" s="29">
        <f t="shared" si="145"/>
        <v>6.1</v>
      </c>
      <c r="IG14" s="325" t="str">
        <f t="shared" si="146"/>
        <v>6.1</v>
      </c>
      <c r="IH14" s="30" t="str">
        <f t="shared" si="147"/>
        <v>C</v>
      </c>
      <c r="II14" s="31">
        <f t="shared" si="148"/>
        <v>2</v>
      </c>
      <c r="IJ14" s="31" t="str">
        <f t="shared" si="149"/>
        <v>2.0</v>
      </c>
      <c r="IK14" s="42">
        <v>3</v>
      </c>
      <c r="IL14" s="43">
        <v>3</v>
      </c>
      <c r="IM14" s="819">
        <v>7</v>
      </c>
      <c r="IN14" s="822">
        <v>7</v>
      </c>
      <c r="IO14" s="736"/>
      <c r="IP14" s="28">
        <f t="shared" si="150"/>
        <v>7</v>
      </c>
      <c r="IQ14" s="29">
        <f t="shared" si="151"/>
        <v>7</v>
      </c>
      <c r="IR14" s="325" t="str">
        <f t="shared" si="152"/>
        <v>7.0</v>
      </c>
      <c r="IS14" s="30" t="str">
        <f t="shared" si="153"/>
        <v>B</v>
      </c>
      <c r="IT14" s="31">
        <f t="shared" si="154"/>
        <v>3</v>
      </c>
      <c r="IU14" s="31" t="str">
        <f t="shared" si="155"/>
        <v>3.0</v>
      </c>
      <c r="IV14" s="42">
        <v>3</v>
      </c>
      <c r="IW14" s="43">
        <v>3</v>
      </c>
      <c r="IX14" s="1032">
        <v>6.8</v>
      </c>
      <c r="IY14" s="1068">
        <v>7</v>
      </c>
      <c r="IZ14" s="736"/>
      <c r="JA14" s="827">
        <f t="shared" si="156"/>
        <v>6.9</v>
      </c>
      <c r="JB14" s="839">
        <f t="shared" si="157"/>
        <v>6.9</v>
      </c>
      <c r="JC14" s="840" t="str">
        <f t="shared" si="158"/>
        <v>6.9</v>
      </c>
      <c r="JD14" s="841" t="str">
        <f t="shared" si="159"/>
        <v>C+</v>
      </c>
      <c r="JE14" s="842">
        <f t="shared" si="160"/>
        <v>2.5</v>
      </c>
      <c r="JF14" s="842" t="str">
        <f t="shared" si="161"/>
        <v>2.5</v>
      </c>
      <c r="JG14" s="846">
        <v>5</v>
      </c>
      <c r="JH14" s="844">
        <v>5</v>
      </c>
      <c r="JI14" s="742">
        <f t="shared" si="162"/>
        <v>18</v>
      </c>
      <c r="JJ14" s="734">
        <f t="shared" si="163"/>
        <v>2.3055555555555554</v>
      </c>
      <c r="JK14" s="735" t="str">
        <f t="shared" si="164"/>
        <v>2.31</v>
      </c>
    </row>
    <row r="15" spans="1:272" ht="18.75" x14ac:dyDescent="0.3">
      <c r="A15" s="16">
        <v>15</v>
      </c>
      <c r="B15" s="269" t="s">
        <v>623</v>
      </c>
      <c r="C15" s="298" t="s">
        <v>611</v>
      </c>
      <c r="D15" s="271" t="s">
        <v>636</v>
      </c>
      <c r="E15" s="272" t="s">
        <v>177</v>
      </c>
      <c r="F15" s="276"/>
      <c r="G15" s="288" t="s">
        <v>439</v>
      </c>
      <c r="H15" s="276" t="s">
        <v>23</v>
      </c>
      <c r="I15" s="276" t="s">
        <v>179</v>
      </c>
      <c r="J15" s="169">
        <v>7</v>
      </c>
      <c r="K15" s="1" t="str">
        <f t="shared" si="38"/>
        <v>B</v>
      </c>
      <c r="L15" s="2">
        <f t="shared" si="39"/>
        <v>3</v>
      </c>
      <c r="M15" s="170" t="str">
        <f t="shared" si="40"/>
        <v>3.0</v>
      </c>
      <c r="N15" s="665">
        <v>6.7</v>
      </c>
      <c r="O15" s="1" t="str">
        <f t="shared" si="41"/>
        <v>C+</v>
      </c>
      <c r="P15" s="2">
        <f t="shared" si="42"/>
        <v>2.5</v>
      </c>
      <c r="Q15" s="172" t="str">
        <f t="shared" si="43"/>
        <v>2.5</v>
      </c>
      <c r="R15" s="150">
        <v>6.2</v>
      </c>
      <c r="S15" s="45">
        <v>2</v>
      </c>
      <c r="T15" s="45">
        <v>5</v>
      </c>
      <c r="U15" s="28">
        <f t="shared" si="44"/>
        <v>3.7</v>
      </c>
      <c r="V15" s="29">
        <f t="shared" si="45"/>
        <v>5.5</v>
      </c>
      <c r="W15" s="325" t="str">
        <f t="shared" si="46"/>
        <v>5.5</v>
      </c>
      <c r="X15" s="30" t="str">
        <f t="shared" si="47"/>
        <v>C</v>
      </c>
      <c r="Y15" s="31">
        <f t="shared" si="48"/>
        <v>2</v>
      </c>
      <c r="Z15" s="31" t="str">
        <f t="shared" si="49"/>
        <v>2.0</v>
      </c>
      <c r="AA15" s="42">
        <v>4</v>
      </c>
      <c r="AB15" s="43">
        <v>4</v>
      </c>
      <c r="AC15" s="180">
        <v>7.3</v>
      </c>
      <c r="AD15" s="55">
        <v>7</v>
      </c>
      <c r="AE15" s="55"/>
      <c r="AF15" s="28">
        <f t="shared" si="50"/>
        <v>7.1</v>
      </c>
      <c r="AG15" s="29">
        <f t="shared" si="51"/>
        <v>7.1</v>
      </c>
      <c r="AH15" s="325" t="str">
        <f t="shared" si="52"/>
        <v>7.1</v>
      </c>
      <c r="AI15" s="30" t="str">
        <f t="shared" si="53"/>
        <v>B</v>
      </c>
      <c r="AJ15" s="31">
        <f t="shared" si="54"/>
        <v>3</v>
      </c>
      <c r="AK15" s="31" t="str">
        <f t="shared" si="55"/>
        <v>3.0</v>
      </c>
      <c r="AL15" s="42">
        <v>2</v>
      </c>
      <c r="AM15" s="43">
        <v>2</v>
      </c>
      <c r="AN15" s="312">
        <v>5.7</v>
      </c>
      <c r="AO15" s="246">
        <v>6</v>
      </c>
      <c r="AP15" s="246"/>
      <c r="AQ15" s="28">
        <f t="shared" si="56"/>
        <v>5.9</v>
      </c>
      <c r="AR15" s="29">
        <f t="shared" si="57"/>
        <v>5.9</v>
      </c>
      <c r="AS15" s="325" t="str">
        <f t="shared" si="58"/>
        <v>5.9</v>
      </c>
      <c r="AT15" s="30" t="str">
        <f t="shared" si="59"/>
        <v>C</v>
      </c>
      <c r="AU15" s="31">
        <f t="shared" si="60"/>
        <v>2</v>
      </c>
      <c r="AV15" s="31" t="str">
        <f t="shared" si="61"/>
        <v>2.0</v>
      </c>
      <c r="AW15" s="42">
        <v>2</v>
      </c>
      <c r="AX15" s="43">
        <v>2</v>
      </c>
      <c r="AY15" s="224">
        <v>6.3</v>
      </c>
      <c r="AZ15" s="314">
        <v>8</v>
      </c>
      <c r="BA15" s="157"/>
      <c r="BB15" s="28">
        <f t="shared" si="62"/>
        <v>7.3</v>
      </c>
      <c r="BC15" s="29">
        <f t="shared" si="0"/>
        <v>7.3</v>
      </c>
      <c r="BD15" s="325" t="str">
        <f t="shared" si="63"/>
        <v>7.3</v>
      </c>
      <c r="BE15" s="30" t="str">
        <f t="shared" si="1"/>
        <v>B</v>
      </c>
      <c r="BF15" s="31">
        <f t="shared" si="2"/>
        <v>3</v>
      </c>
      <c r="BG15" s="31" t="str">
        <f t="shared" si="3"/>
        <v>3.0</v>
      </c>
      <c r="BH15" s="42">
        <v>2</v>
      </c>
      <c r="BI15" s="43">
        <v>2</v>
      </c>
      <c r="BJ15" s="245">
        <v>7</v>
      </c>
      <c r="BK15" s="93">
        <v>5</v>
      </c>
      <c r="BL15" s="93"/>
      <c r="BM15" s="28">
        <f t="shared" si="64"/>
        <v>5.8</v>
      </c>
      <c r="BN15" s="29">
        <f t="shared" si="65"/>
        <v>5.8</v>
      </c>
      <c r="BO15" s="325" t="str">
        <f t="shared" si="66"/>
        <v>5.8</v>
      </c>
      <c r="BP15" s="30" t="str">
        <f t="shared" si="67"/>
        <v>C</v>
      </c>
      <c r="BQ15" s="31">
        <f t="shared" si="68"/>
        <v>2</v>
      </c>
      <c r="BR15" s="31" t="str">
        <f t="shared" si="69"/>
        <v>2.0</v>
      </c>
      <c r="BS15" s="42">
        <v>1</v>
      </c>
      <c r="BT15" s="149">
        <v>1</v>
      </c>
      <c r="BU15" s="403">
        <v>6.2</v>
      </c>
      <c r="BV15" s="147">
        <v>5</v>
      </c>
      <c r="BW15" s="157"/>
      <c r="BX15" s="225">
        <f t="shared" si="70"/>
        <v>5.5</v>
      </c>
      <c r="BY15" s="226">
        <f t="shared" si="71"/>
        <v>5.5</v>
      </c>
      <c r="BZ15" s="342" t="str">
        <f t="shared" si="72"/>
        <v>5.5</v>
      </c>
      <c r="CA15" s="227" t="str">
        <f t="shared" si="4"/>
        <v>C</v>
      </c>
      <c r="CB15" s="226">
        <f t="shared" si="5"/>
        <v>2</v>
      </c>
      <c r="CC15" s="226" t="str">
        <f t="shared" si="6"/>
        <v>2.0</v>
      </c>
      <c r="CD15" s="157">
        <v>2</v>
      </c>
      <c r="CE15" s="43">
        <v>2</v>
      </c>
      <c r="CF15" s="438">
        <v>7.4</v>
      </c>
      <c r="CG15" s="439">
        <v>6</v>
      </c>
      <c r="CH15" s="68"/>
      <c r="CI15" s="225">
        <f t="shared" si="73"/>
        <v>6.6</v>
      </c>
      <c r="CJ15" s="226">
        <f t="shared" si="74"/>
        <v>6.6</v>
      </c>
      <c r="CK15" s="342" t="str">
        <f t="shared" si="75"/>
        <v>6.6</v>
      </c>
      <c r="CL15" s="227" t="str">
        <f t="shared" si="7"/>
        <v>C+</v>
      </c>
      <c r="CM15" s="226">
        <f t="shared" si="8"/>
        <v>2.5</v>
      </c>
      <c r="CN15" s="226" t="str">
        <f t="shared" si="9"/>
        <v>2.5</v>
      </c>
      <c r="CO15" s="157">
        <v>3</v>
      </c>
      <c r="CP15" s="43">
        <v>3</v>
      </c>
      <c r="CQ15" s="84">
        <f t="shared" si="76"/>
        <v>16</v>
      </c>
      <c r="CR15" s="87">
        <f t="shared" si="77"/>
        <v>2.34375</v>
      </c>
      <c r="CS15" s="88" t="str">
        <f t="shared" si="78"/>
        <v>2.34</v>
      </c>
      <c r="CT15" s="64" t="str">
        <f t="shared" si="79"/>
        <v>Lên lớp</v>
      </c>
      <c r="CU15" s="128">
        <f t="shared" si="80"/>
        <v>16</v>
      </c>
      <c r="CV15" s="129">
        <f t="shared" si="81"/>
        <v>2.34375</v>
      </c>
      <c r="CW15" s="64" t="str">
        <f t="shared" si="82"/>
        <v>Lên lớp</v>
      </c>
      <c r="CX15" s="504"/>
      <c r="CY15" s="214">
        <v>6.2</v>
      </c>
      <c r="CZ15" s="439">
        <v>0</v>
      </c>
      <c r="DA15" s="439">
        <v>8</v>
      </c>
      <c r="DB15" s="28">
        <f t="shared" si="83"/>
        <v>2.5</v>
      </c>
      <c r="DC15" s="29">
        <f t="shared" si="84"/>
        <v>7.3</v>
      </c>
      <c r="DD15" s="325" t="str">
        <f t="shared" si="85"/>
        <v>7.3</v>
      </c>
      <c r="DE15" s="30" t="str">
        <f t="shared" si="10"/>
        <v>B</v>
      </c>
      <c r="DF15" s="31">
        <f t="shared" si="11"/>
        <v>3</v>
      </c>
      <c r="DG15" s="31" t="str">
        <f t="shared" si="12"/>
        <v>3.0</v>
      </c>
      <c r="DH15" s="42">
        <v>2</v>
      </c>
      <c r="DI15" s="43">
        <v>2</v>
      </c>
      <c r="DJ15" s="557">
        <v>5</v>
      </c>
      <c r="DK15" s="73">
        <v>8</v>
      </c>
      <c r="DL15" s="73"/>
      <c r="DM15" s="28">
        <f t="shared" si="86"/>
        <v>6.8</v>
      </c>
      <c r="DN15" s="29">
        <f t="shared" si="13"/>
        <v>6.8</v>
      </c>
      <c r="DO15" s="325" t="str">
        <f t="shared" si="87"/>
        <v>6.8</v>
      </c>
      <c r="DP15" s="30" t="str">
        <f t="shared" si="14"/>
        <v>C+</v>
      </c>
      <c r="DQ15" s="31">
        <f t="shared" si="15"/>
        <v>2.5</v>
      </c>
      <c r="DR15" s="31" t="str">
        <f t="shared" si="16"/>
        <v>2.5</v>
      </c>
      <c r="DS15" s="42">
        <v>2</v>
      </c>
      <c r="DT15" s="43">
        <v>2</v>
      </c>
      <c r="DU15" s="180">
        <v>6.3</v>
      </c>
      <c r="DV15" s="55">
        <v>8</v>
      </c>
      <c r="DW15" s="55"/>
      <c r="DX15" s="28">
        <f t="shared" si="88"/>
        <v>7.3</v>
      </c>
      <c r="DY15" s="29">
        <f t="shared" si="89"/>
        <v>7.3</v>
      </c>
      <c r="DZ15" s="325" t="str">
        <f t="shared" si="90"/>
        <v>7.3</v>
      </c>
      <c r="EA15" s="30" t="str">
        <f t="shared" si="91"/>
        <v>B</v>
      </c>
      <c r="EB15" s="31">
        <f t="shared" si="92"/>
        <v>3</v>
      </c>
      <c r="EC15" s="31" t="str">
        <f t="shared" si="93"/>
        <v>3.0</v>
      </c>
      <c r="ED15" s="42">
        <v>2</v>
      </c>
      <c r="EE15" s="43">
        <v>2</v>
      </c>
      <c r="EF15" s="180">
        <v>6.4</v>
      </c>
      <c r="EG15" s="70">
        <v>8</v>
      </c>
      <c r="EH15" s="70"/>
      <c r="EI15" s="28">
        <f t="shared" si="94"/>
        <v>7.4</v>
      </c>
      <c r="EJ15" s="29">
        <f t="shared" si="95"/>
        <v>7.4</v>
      </c>
      <c r="EK15" s="325" t="str">
        <f t="shared" si="96"/>
        <v>7.4</v>
      </c>
      <c r="EL15" s="30" t="str">
        <f t="shared" si="97"/>
        <v>B</v>
      </c>
      <c r="EM15" s="31">
        <f t="shared" si="98"/>
        <v>3</v>
      </c>
      <c r="EN15" s="31" t="str">
        <f t="shared" si="99"/>
        <v>3.0</v>
      </c>
      <c r="EO15" s="42">
        <v>2</v>
      </c>
      <c r="EP15" s="43">
        <v>2</v>
      </c>
      <c r="EQ15" s="180">
        <v>7.7</v>
      </c>
      <c r="ER15" s="70">
        <v>7</v>
      </c>
      <c r="ES15" s="70"/>
      <c r="ET15" s="28">
        <f t="shared" si="100"/>
        <v>7.3</v>
      </c>
      <c r="EU15" s="29">
        <f t="shared" si="101"/>
        <v>7.3</v>
      </c>
      <c r="EV15" s="325" t="str">
        <f t="shared" si="102"/>
        <v>7.3</v>
      </c>
      <c r="EW15" s="30" t="str">
        <f t="shared" si="17"/>
        <v>B</v>
      </c>
      <c r="EX15" s="31">
        <f t="shared" si="18"/>
        <v>3</v>
      </c>
      <c r="EY15" s="31" t="str">
        <f t="shared" si="19"/>
        <v>3.0</v>
      </c>
      <c r="EZ15" s="42">
        <v>2</v>
      </c>
      <c r="FA15" s="43">
        <v>2</v>
      </c>
      <c r="FB15" s="180">
        <v>6.7</v>
      </c>
      <c r="FC15" s="70">
        <v>7</v>
      </c>
      <c r="FD15" s="602"/>
      <c r="FE15" s="28">
        <f t="shared" si="103"/>
        <v>6.9</v>
      </c>
      <c r="FF15" s="29">
        <f t="shared" si="104"/>
        <v>6.9</v>
      </c>
      <c r="FG15" s="325" t="str">
        <f t="shared" si="105"/>
        <v>6.9</v>
      </c>
      <c r="FH15" s="30" t="str">
        <f t="shared" si="20"/>
        <v>C+</v>
      </c>
      <c r="FI15" s="31">
        <f t="shared" si="21"/>
        <v>2.5</v>
      </c>
      <c r="FJ15" s="31" t="str">
        <f t="shared" si="22"/>
        <v>2.5</v>
      </c>
      <c r="FK15" s="42">
        <v>2</v>
      </c>
      <c r="FL15" s="43">
        <v>2</v>
      </c>
      <c r="FM15" s="180">
        <v>6</v>
      </c>
      <c r="FN15" s="70">
        <v>7</v>
      </c>
      <c r="FO15" s="70"/>
      <c r="FP15" s="28">
        <f t="shared" si="106"/>
        <v>6.6</v>
      </c>
      <c r="FQ15" s="29">
        <f t="shared" si="107"/>
        <v>6.6</v>
      </c>
      <c r="FR15" s="325" t="str">
        <f t="shared" si="108"/>
        <v>6.6</v>
      </c>
      <c r="FS15" s="30" t="str">
        <f t="shared" si="23"/>
        <v>C+</v>
      </c>
      <c r="FT15" s="31">
        <f t="shared" si="24"/>
        <v>2.5</v>
      </c>
      <c r="FU15" s="31" t="str">
        <f t="shared" si="25"/>
        <v>2.5</v>
      </c>
      <c r="FV15" s="42">
        <v>2</v>
      </c>
      <c r="FW15" s="43">
        <v>2</v>
      </c>
      <c r="FX15" s="48">
        <v>6.4</v>
      </c>
      <c r="FY15" s="70">
        <v>7</v>
      </c>
      <c r="FZ15" s="70"/>
      <c r="GA15" s="28">
        <f t="shared" si="109"/>
        <v>6.8</v>
      </c>
      <c r="GB15" s="29">
        <f t="shared" si="110"/>
        <v>6.8</v>
      </c>
      <c r="GC15" s="325" t="str">
        <f t="shared" si="111"/>
        <v>6.8</v>
      </c>
      <c r="GD15" s="30" t="str">
        <f t="shared" si="112"/>
        <v>C+</v>
      </c>
      <c r="GE15" s="31">
        <f t="shared" si="113"/>
        <v>2.5</v>
      </c>
      <c r="GF15" s="31" t="str">
        <f t="shared" si="114"/>
        <v>2.5</v>
      </c>
      <c r="GG15" s="42">
        <v>2</v>
      </c>
      <c r="GH15" s="43">
        <v>2</v>
      </c>
      <c r="GI15" s="694">
        <f t="shared" si="115"/>
        <v>16</v>
      </c>
      <c r="GJ15" s="695">
        <f t="shared" si="116"/>
        <v>2.75</v>
      </c>
      <c r="GK15" s="696" t="str">
        <f t="shared" si="117"/>
        <v>2.75</v>
      </c>
      <c r="GL15" s="697" t="str">
        <f t="shared" si="118"/>
        <v>Lên lớp</v>
      </c>
      <c r="GM15" s="698">
        <f t="shared" si="119"/>
        <v>32</v>
      </c>
      <c r="GN15" s="695">
        <f t="shared" si="120"/>
        <v>2.546875</v>
      </c>
      <c r="GO15" s="696" t="str">
        <f t="shared" si="121"/>
        <v>2.55</v>
      </c>
      <c r="GP15" s="699">
        <f t="shared" si="122"/>
        <v>32</v>
      </c>
      <c r="GQ15" s="700">
        <f t="shared" si="123"/>
        <v>6.6249999999999991</v>
      </c>
      <c r="GR15" s="701">
        <f t="shared" si="124"/>
        <v>2.546875</v>
      </c>
      <c r="GS15" s="702" t="str">
        <f t="shared" si="125"/>
        <v>Lên lớp</v>
      </c>
      <c r="GT15" s="799"/>
      <c r="GU15" s="835">
        <v>7.7</v>
      </c>
      <c r="GV15" s="837">
        <v>6</v>
      </c>
      <c r="GW15" s="736"/>
      <c r="GX15" s="827">
        <f t="shared" si="126"/>
        <v>6.7</v>
      </c>
      <c r="GY15" s="839">
        <f t="shared" si="127"/>
        <v>6.7</v>
      </c>
      <c r="GZ15" s="840" t="str">
        <f t="shared" si="128"/>
        <v>6.7</v>
      </c>
      <c r="HA15" s="841" t="str">
        <f t="shared" si="129"/>
        <v>C+</v>
      </c>
      <c r="HB15" s="842">
        <f t="shared" si="130"/>
        <v>2.5</v>
      </c>
      <c r="HC15" s="842" t="str">
        <f t="shared" si="131"/>
        <v>2.5</v>
      </c>
      <c r="HD15" s="843">
        <v>2</v>
      </c>
      <c r="HE15" s="844">
        <v>2</v>
      </c>
      <c r="HF15" s="867">
        <v>6.7</v>
      </c>
      <c r="HG15" s="868">
        <v>6</v>
      </c>
      <c r="HH15" s="736"/>
      <c r="HI15" s="28">
        <f t="shared" si="132"/>
        <v>6.3</v>
      </c>
      <c r="HJ15" s="29">
        <f t="shared" si="133"/>
        <v>6.3</v>
      </c>
      <c r="HK15" s="325" t="str">
        <f t="shared" si="134"/>
        <v>6.3</v>
      </c>
      <c r="HL15" s="30" t="str">
        <f t="shared" si="135"/>
        <v>C</v>
      </c>
      <c r="HM15" s="31">
        <f t="shared" si="136"/>
        <v>2</v>
      </c>
      <c r="HN15" s="31" t="str">
        <f t="shared" si="137"/>
        <v>2.0</v>
      </c>
      <c r="HO15" s="42">
        <v>3</v>
      </c>
      <c r="HP15" s="43">
        <v>3</v>
      </c>
      <c r="HQ15" s="819">
        <v>7.7</v>
      </c>
      <c r="HR15" s="822">
        <v>6</v>
      </c>
      <c r="HS15" s="736"/>
      <c r="HT15" s="28">
        <f t="shared" si="138"/>
        <v>6.7</v>
      </c>
      <c r="HU15" s="29">
        <f t="shared" si="139"/>
        <v>6.7</v>
      </c>
      <c r="HV15" s="325" t="str">
        <f t="shared" si="140"/>
        <v>6.7</v>
      </c>
      <c r="HW15" s="30" t="str">
        <f t="shared" si="141"/>
        <v>C+</v>
      </c>
      <c r="HX15" s="31">
        <f t="shared" si="142"/>
        <v>2.5</v>
      </c>
      <c r="HY15" s="31" t="str">
        <f t="shared" si="143"/>
        <v>2.5</v>
      </c>
      <c r="HZ15" s="42">
        <v>2</v>
      </c>
      <c r="IA15" s="43">
        <v>2</v>
      </c>
      <c r="IB15" s="819">
        <v>5.8</v>
      </c>
      <c r="IC15" s="822">
        <v>5</v>
      </c>
      <c r="ID15" s="736"/>
      <c r="IE15" s="28">
        <f t="shared" si="144"/>
        <v>5.3</v>
      </c>
      <c r="IF15" s="29">
        <f t="shared" si="145"/>
        <v>5.3</v>
      </c>
      <c r="IG15" s="325" t="str">
        <f t="shared" si="146"/>
        <v>5.3</v>
      </c>
      <c r="IH15" s="30" t="str">
        <f t="shared" si="147"/>
        <v>D+</v>
      </c>
      <c r="II15" s="31">
        <f t="shared" si="148"/>
        <v>1.5</v>
      </c>
      <c r="IJ15" s="31" t="str">
        <f t="shared" si="149"/>
        <v>1.5</v>
      </c>
      <c r="IK15" s="42">
        <v>3</v>
      </c>
      <c r="IL15" s="43">
        <v>3</v>
      </c>
      <c r="IM15" s="819">
        <v>6.8</v>
      </c>
      <c r="IN15" s="822">
        <v>7</v>
      </c>
      <c r="IO15" s="736"/>
      <c r="IP15" s="28">
        <f t="shared" si="150"/>
        <v>6.9</v>
      </c>
      <c r="IQ15" s="29">
        <f t="shared" si="151"/>
        <v>6.9</v>
      </c>
      <c r="IR15" s="325" t="str">
        <f t="shared" si="152"/>
        <v>6.9</v>
      </c>
      <c r="IS15" s="30" t="str">
        <f t="shared" si="153"/>
        <v>C+</v>
      </c>
      <c r="IT15" s="31">
        <f t="shared" si="154"/>
        <v>2.5</v>
      </c>
      <c r="IU15" s="31" t="str">
        <f t="shared" si="155"/>
        <v>2.5</v>
      </c>
      <c r="IV15" s="42">
        <v>3</v>
      </c>
      <c r="IW15" s="43">
        <v>3</v>
      </c>
      <c r="IX15" s="1032">
        <v>7.8</v>
      </c>
      <c r="IY15" s="1068">
        <v>7</v>
      </c>
      <c r="IZ15" s="736"/>
      <c r="JA15" s="827">
        <f t="shared" si="156"/>
        <v>7.3</v>
      </c>
      <c r="JB15" s="839">
        <f t="shared" si="157"/>
        <v>7.3</v>
      </c>
      <c r="JC15" s="840" t="str">
        <f t="shared" si="158"/>
        <v>7.3</v>
      </c>
      <c r="JD15" s="841" t="str">
        <f t="shared" si="159"/>
        <v>B</v>
      </c>
      <c r="JE15" s="842">
        <f t="shared" si="160"/>
        <v>3</v>
      </c>
      <c r="JF15" s="842" t="str">
        <f t="shared" si="161"/>
        <v>3.0</v>
      </c>
      <c r="JG15" s="846">
        <v>5</v>
      </c>
      <c r="JH15" s="844">
        <v>5</v>
      </c>
      <c r="JI15" s="742">
        <f t="shared" si="162"/>
        <v>18</v>
      </c>
      <c r="JJ15" s="734">
        <f t="shared" si="163"/>
        <v>2.3888888888888888</v>
      </c>
      <c r="JK15" s="735" t="str">
        <f t="shared" si="164"/>
        <v>2.39</v>
      </c>
    </row>
    <row r="16" spans="1:272" ht="18.75" x14ac:dyDescent="0.3">
      <c r="A16" s="16">
        <v>16</v>
      </c>
      <c r="B16" s="269" t="s">
        <v>623</v>
      </c>
      <c r="C16" s="298" t="s">
        <v>612</v>
      </c>
      <c r="D16" s="271" t="s">
        <v>637</v>
      </c>
      <c r="E16" s="272" t="s">
        <v>638</v>
      </c>
      <c r="F16" s="276"/>
      <c r="G16" s="288" t="s">
        <v>654</v>
      </c>
      <c r="H16" s="276" t="s">
        <v>23</v>
      </c>
      <c r="I16" s="276" t="s">
        <v>231</v>
      </c>
      <c r="J16" s="169">
        <v>7.6</v>
      </c>
      <c r="K16" s="1" t="str">
        <f>IF(J16&gt;=8.5,"A",IF(J16&gt;=8,"B+",IF(J16&gt;=7,"B",IF(J16&gt;=6.5,"C+",IF(J16&gt;=5.5,"C",IF(J16&gt;=5,"D+",IF(J16&gt;=4,"D","F")))))))</f>
        <v>B</v>
      </c>
      <c r="L16" s="2">
        <f>IF(K16="A",4,IF(K16="B+",3.5,IF(K16="B",3,IF(K16="C+",2.5,IF(K16="C",2,IF(K16="D+",1.5,IF(K16="D",1,0)))))))</f>
        <v>3</v>
      </c>
      <c r="M16" s="170" t="str">
        <f>TEXT(L16,"0.0")</f>
        <v>3.0</v>
      </c>
      <c r="N16" s="665">
        <v>6.3</v>
      </c>
      <c r="O16" s="1" t="str">
        <f>IF(N16&gt;=8.5,"A",IF(N16&gt;=8,"B+",IF(N16&gt;=7,"B",IF(N16&gt;=6.5,"C+",IF(N16&gt;=5.5,"C",IF(N16&gt;=5,"D+",IF(N16&gt;=4,"D","F")))))))</f>
        <v>C</v>
      </c>
      <c r="P16" s="2">
        <f>IF(O16="A",4,IF(O16="B+",3.5,IF(O16="B",3,IF(O16="C+",2.5,IF(O16="C",2,IF(O16="D+",1.5,IF(O16="D",1,0)))))))</f>
        <v>2</v>
      </c>
      <c r="Q16" s="172" t="str">
        <f>TEXT(P16,"0.0")</f>
        <v>2.0</v>
      </c>
      <c r="R16" s="150">
        <v>5</v>
      </c>
      <c r="S16" s="45">
        <v>3</v>
      </c>
      <c r="T16" s="45">
        <v>4</v>
      </c>
      <c r="U16" s="28">
        <f t="shared" si="44"/>
        <v>3.8</v>
      </c>
      <c r="V16" s="29">
        <f t="shared" si="45"/>
        <v>4.4000000000000004</v>
      </c>
      <c r="W16" s="325" t="str">
        <f t="shared" si="46"/>
        <v>4.4</v>
      </c>
      <c r="X16" s="30" t="str">
        <f t="shared" si="47"/>
        <v>D</v>
      </c>
      <c r="Y16" s="31">
        <f t="shared" si="48"/>
        <v>1</v>
      </c>
      <c r="Z16" s="31" t="str">
        <f t="shared" si="49"/>
        <v>1.0</v>
      </c>
      <c r="AA16" s="42">
        <v>4</v>
      </c>
      <c r="AB16" s="43">
        <v>4</v>
      </c>
      <c r="AC16" s="180">
        <v>7.7</v>
      </c>
      <c r="AD16" s="161"/>
      <c r="AE16" s="55">
        <v>6</v>
      </c>
      <c r="AF16" s="28">
        <f t="shared" si="50"/>
        <v>3.1</v>
      </c>
      <c r="AG16" s="29">
        <f t="shared" si="51"/>
        <v>6.7</v>
      </c>
      <c r="AH16" s="325" t="str">
        <f t="shared" si="52"/>
        <v>6.7</v>
      </c>
      <c r="AI16" s="30" t="str">
        <f t="shared" si="53"/>
        <v>C+</v>
      </c>
      <c r="AJ16" s="31">
        <f t="shared" si="54"/>
        <v>2.5</v>
      </c>
      <c r="AK16" s="31" t="str">
        <f t="shared" si="55"/>
        <v>2.5</v>
      </c>
      <c r="AL16" s="42">
        <v>2</v>
      </c>
      <c r="AM16" s="43">
        <v>2</v>
      </c>
      <c r="AN16" s="312">
        <v>7.3</v>
      </c>
      <c r="AO16" s="246">
        <v>6</v>
      </c>
      <c r="AP16" s="246"/>
      <c r="AQ16" s="28">
        <f t="shared" si="56"/>
        <v>6.5</v>
      </c>
      <c r="AR16" s="29">
        <f t="shared" si="57"/>
        <v>6.5</v>
      </c>
      <c r="AS16" s="325" t="str">
        <f t="shared" si="58"/>
        <v>6.5</v>
      </c>
      <c r="AT16" s="30" t="str">
        <f t="shared" si="59"/>
        <v>C+</v>
      </c>
      <c r="AU16" s="31">
        <f t="shared" si="60"/>
        <v>2.5</v>
      </c>
      <c r="AV16" s="31" t="str">
        <f t="shared" si="61"/>
        <v>2.5</v>
      </c>
      <c r="AW16" s="42">
        <v>2</v>
      </c>
      <c r="AX16" s="43">
        <v>2</v>
      </c>
      <c r="AY16" s="224">
        <v>5.7</v>
      </c>
      <c r="AZ16" s="314">
        <v>6</v>
      </c>
      <c r="BA16" s="157"/>
      <c r="BB16" s="28">
        <f t="shared" si="62"/>
        <v>5.9</v>
      </c>
      <c r="BC16" s="29">
        <f t="shared" si="0"/>
        <v>5.9</v>
      </c>
      <c r="BD16" s="325" t="str">
        <f t="shared" si="63"/>
        <v>5.9</v>
      </c>
      <c r="BE16" s="30" t="str">
        <f t="shared" si="1"/>
        <v>C</v>
      </c>
      <c r="BF16" s="31">
        <f t="shared" si="2"/>
        <v>2</v>
      </c>
      <c r="BG16" s="31" t="str">
        <f t="shared" si="3"/>
        <v>2.0</v>
      </c>
      <c r="BH16" s="42">
        <v>2</v>
      </c>
      <c r="BI16" s="43">
        <v>2</v>
      </c>
      <c r="BJ16" s="245">
        <v>7</v>
      </c>
      <c r="BK16" s="93">
        <v>5</v>
      </c>
      <c r="BL16" s="93"/>
      <c r="BM16" s="28">
        <f t="shared" si="64"/>
        <v>5.8</v>
      </c>
      <c r="BN16" s="29">
        <f t="shared" si="65"/>
        <v>5.8</v>
      </c>
      <c r="BO16" s="325" t="str">
        <f t="shared" si="66"/>
        <v>5.8</v>
      </c>
      <c r="BP16" s="30" t="str">
        <f t="shared" si="67"/>
        <v>C</v>
      </c>
      <c r="BQ16" s="31">
        <f t="shared" si="68"/>
        <v>2</v>
      </c>
      <c r="BR16" s="31" t="str">
        <f t="shared" si="69"/>
        <v>2.0</v>
      </c>
      <c r="BS16" s="42">
        <v>1</v>
      </c>
      <c r="BT16" s="149">
        <v>1</v>
      </c>
      <c r="BU16" s="403">
        <v>6.4</v>
      </c>
      <c r="BV16" s="147">
        <v>8</v>
      </c>
      <c r="BW16" s="157"/>
      <c r="BX16" s="225">
        <f t="shared" si="70"/>
        <v>7.4</v>
      </c>
      <c r="BY16" s="226">
        <f t="shared" si="71"/>
        <v>7.4</v>
      </c>
      <c r="BZ16" s="342" t="str">
        <f t="shared" si="72"/>
        <v>7.4</v>
      </c>
      <c r="CA16" s="227" t="str">
        <f t="shared" si="4"/>
        <v>B</v>
      </c>
      <c r="CB16" s="226">
        <f t="shared" si="5"/>
        <v>3</v>
      </c>
      <c r="CC16" s="226" t="str">
        <f t="shared" si="6"/>
        <v>3.0</v>
      </c>
      <c r="CD16" s="157">
        <v>2</v>
      </c>
      <c r="CE16" s="43">
        <v>2</v>
      </c>
      <c r="CF16" s="438">
        <v>6.6</v>
      </c>
      <c r="CG16" s="439">
        <v>7</v>
      </c>
      <c r="CH16" s="68"/>
      <c r="CI16" s="225">
        <f t="shared" si="73"/>
        <v>6.8</v>
      </c>
      <c r="CJ16" s="226">
        <f t="shared" si="74"/>
        <v>6.8</v>
      </c>
      <c r="CK16" s="342" t="str">
        <f t="shared" si="75"/>
        <v>6.8</v>
      </c>
      <c r="CL16" s="227" t="str">
        <f t="shared" si="7"/>
        <v>C+</v>
      </c>
      <c r="CM16" s="226">
        <f t="shared" si="8"/>
        <v>2.5</v>
      </c>
      <c r="CN16" s="226" t="str">
        <f t="shared" si="9"/>
        <v>2.5</v>
      </c>
      <c r="CO16" s="157">
        <v>3</v>
      </c>
      <c r="CP16" s="43">
        <v>3</v>
      </c>
      <c r="CQ16" s="84">
        <f t="shared" si="76"/>
        <v>16</v>
      </c>
      <c r="CR16" s="87">
        <f t="shared" si="77"/>
        <v>2.09375</v>
      </c>
      <c r="CS16" s="88" t="str">
        <f t="shared" si="78"/>
        <v>2.09</v>
      </c>
      <c r="CT16" s="64" t="str">
        <f t="shared" si="79"/>
        <v>Lên lớp</v>
      </c>
      <c r="CU16" s="128">
        <f t="shared" si="80"/>
        <v>16</v>
      </c>
      <c r="CV16" s="129">
        <f t="shared" si="81"/>
        <v>2.09375</v>
      </c>
      <c r="CW16" s="64" t="str">
        <f t="shared" si="82"/>
        <v>Lên lớp</v>
      </c>
      <c r="CX16" s="504"/>
      <c r="CY16" s="214">
        <v>6.2</v>
      </c>
      <c r="CZ16" s="439">
        <v>8</v>
      </c>
      <c r="DA16" s="439"/>
      <c r="DB16" s="28">
        <f t="shared" si="83"/>
        <v>7.3</v>
      </c>
      <c r="DC16" s="29">
        <f t="shared" si="84"/>
        <v>7.3</v>
      </c>
      <c r="DD16" s="325" t="str">
        <f t="shared" si="85"/>
        <v>7.3</v>
      </c>
      <c r="DE16" s="30" t="str">
        <f t="shared" si="10"/>
        <v>B</v>
      </c>
      <c r="DF16" s="31">
        <f t="shared" si="11"/>
        <v>3</v>
      </c>
      <c r="DG16" s="31" t="str">
        <f t="shared" si="12"/>
        <v>3.0</v>
      </c>
      <c r="DH16" s="42">
        <v>2</v>
      </c>
      <c r="DI16" s="43">
        <v>2</v>
      </c>
      <c r="DJ16" s="557">
        <v>5.3</v>
      </c>
      <c r="DK16" s="73">
        <v>8</v>
      </c>
      <c r="DL16" s="73"/>
      <c r="DM16" s="28">
        <f t="shared" si="86"/>
        <v>6.9</v>
      </c>
      <c r="DN16" s="29">
        <f t="shared" si="13"/>
        <v>6.9</v>
      </c>
      <c r="DO16" s="325" t="str">
        <f t="shared" si="87"/>
        <v>6.9</v>
      </c>
      <c r="DP16" s="30" t="str">
        <f t="shared" si="14"/>
        <v>C+</v>
      </c>
      <c r="DQ16" s="31">
        <f t="shared" si="15"/>
        <v>2.5</v>
      </c>
      <c r="DR16" s="31" t="str">
        <f t="shared" si="16"/>
        <v>2.5</v>
      </c>
      <c r="DS16" s="42">
        <v>2</v>
      </c>
      <c r="DT16" s="43">
        <v>2</v>
      </c>
      <c r="DU16" s="180">
        <v>6</v>
      </c>
      <c r="DV16" s="55">
        <v>7</v>
      </c>
      <c r="DW16" s="55"/>
      <c r="DX16" s="28">
        <f t="shared" si="88"/>
        <v>6.6</v>
      </c>
      <c r="DY16" s="29">
        <f t="shared" si="89"/>
        <v>6.6</v>
      </c>
      <c r="DZ16" s="325" t="str">
        <f t="shared" si="90"/>
        <v>6.6</v>
      </c>
      <c r="EA16" s="30" t="str">
        <f t="shared" si="91"/>
        <v>C+</v>
      </c>
      <c r="EB16" s="31">
        <f t="shared" si="92"/>
        <v>2.5</v>
      </c>
      <c r="EC16" s="31" t="str">
        <f t="shared" si="93"/>
        <v>2.5</v>
      </c>
      <c r="ED16" s="42">
        <v>2</v>
      </c>
      <c r="EE16" s="43">
        <v>2</v>
      </c>
      <c r="EF16" s="180">
        <v>6</v>
      </c>
      <c r="EG16" s="70">
        <v>7</v>
      </c>
      <c r="EH16" s="70"/>
      <c r="EI16" s="28">
        <f t="shared" si="94"/>
        <v>6.6</v>
      </c>
      <c r="EJ16" s="29">
        <f t="shared" si="95"/>
        <v>6.6</v>
      </c>
      <c r="EK16" s="325" t="str">
        <f t="shared" si="96"/>
        <v>6.6</v>
      </c>
      <c r="EL16" s="30" t="str">
        <f t="shared" si="97"/>
        <v>C+</v>
      </c>
      <c r="EM16" s="31">
        <f t="shared" si="98"/>
        <v>2.5</v>
      </c>
      <c r="EN16" s="31" t="str">
        <f t="shared" si="99"/>
        <v>2.5</v>
      </c>
      <c r="EO16" s="42">
        <v>2</v>
      </c>
      <c r="EP16" s="43">
        <v>2</v>
      </c>
      <c r="EQ16" s="180">
        <v>7.3</v>
      </c>
      <c r="ER16" s="70">
        <v>6</v>
      </c>
      <c r="ES16" s="70"/>
      <c r="ET16" s="28">
        <f t="shared" si="100"/>
        <v>6.5</v>
      </c>
      <c r="EU16" s="29">
        <f t="shared" si="101"/>
        <v>6.5</v>
      </c>
      <c r="EV16" s="325" t="str">
        <f t="shared" si="102"/>
        <v>6.5</v>
      </c>
      <c r="EW16" s="30" t="str">
        <f t="shared" si="17"/>
        <v>C+</v>
      </c>
      <c r="EX16" s="31">
        <f t="shared" si="18"/>
        <v>2.5</v>
      </c>
      <c r="EY16" s="31" t="str">
        <f t="shared" si="19"/>
        <v>2.5</v>
      </c>
      <c r="EZ16" s="42">
        <v>2</v>
      </c>
      <c r="FA16" s="43">
        <v>2</v>
      </c>
      <c r="FB16" s="180">
        <v>7</v>
      </c>
      <c r="FC16" s="70">
        <v>7</v>
      </c>
      <c r="FD16" s="602"/>
      <c r="FE16" s="28">
        <f t="shared" si="103"/>
        <v>7</v>
      </c>
      <c r="FF16" s="29">
        <f t="shared" si="104"/>
        <v>7</v>
      </c>
      <c r="FG16" s="325" t="str">
        <f t="shared" si="105"/>
        <v>7.0</v>
      </c>
      <c r="FH16" s="30" t="str">
        <f t="shared" si="20"/>
        <v>B</v>
      </c>
      <c r="FI16" s="31">
        <f t="shared" si="21"/>
        <v>3</v>
      </c>
      <c r="FJ16" s="31" t="str">
        <f t="shared" si="22"/>
        <v>3.0</v>
      </c>
      <c r="FK16" s="42">
        <v>2</v>
      </c>
      <c r="FL16" s="43">
        <v>2</v>
      </c>
      <c r="FM16" s="180">
        <v>7</v>
      </c>
      <c r="FN16" s="70">
        <v>6</v>
      </c>
      <c r="FO16" s="70"/>
      <c r="FP16" s="28">
        <f t="shared" si="106"/>
        <v>6.4</v>
      </c>
      <c r="FQ16" s="29">
        <f t="shared" si="107"/>
        <v>6.4</v>
      </c>
      <c r="FR16" s="325" t="str">
        <f t="shared" si="108"/>
        <v>6.4</v>
      </c>
      <c r="FS16" s="30" t="str">
        <f t="shared" si="23"/>
        <v>C</v>
      </c>
      <c r="FT16" s="31">
        <f t="shared" si="24"/>
        <v>2</v>
      </c>
      <c r="FU16" s="31" t="str">
        <f t="shared" si="25"/>
        <v>2.0</v>
      </c>
      <c r="FV16" s="42">
        <v>2</v>
      </c>
      <c r="FW16" s="43">
        <v>2</v>
      </c>
      <c r="FX16" s="48">
        <v>7</v>
      </c>
      <c r="FY16" s="70">
        <v>7</v>
      </c>
      <c r="FZ16" s="70"/>
      <c r="GA16" s="28">
        <f t="shared" si="109"/>
        <v>7</v>
      </c>
      <c r="GB16" s="29">
        <f t="shared" si="110"/>
        <v>7</v>
      </c>
      <c r="GC16" s="325" t="str">
        <f t="shared" si="111"/>
        <v>7.0</v>
      </c>
      <c r="GD16" s="30" t="str">
        <f t="shared" si="112"/>
        <v>B</v>
      </c>
      <c r="GE16" s="31">
        <f t="shared" si="113"/>
        <v>3</v>
      </c>
      <c r="GF16" s="31" t="str">
        <f t="shared" si="114"/>
        <v>3.0</v>
      </c>
      <c r="GG16" s="42">
        <v>2</v>
      </c>
      <c r="GH16" s="43">
        <v>2</v>
      </c>
      <c r="GI16" s="694">
        <f t="shared" si="115"/>
        <v>16</v>
      </c>
      <c r="GJ16" s="695">
        <f t="shared" si="116"/>
        <v>2.625</v>
      </c>
      <c r="GK16" s="696" t="str">
        <f t="shared" si="117"/>
        <v>2.63</v>
      </c>
      <c r="GL16" s="697" t="str">
        <f t="shared" si="118"/>
        <v>Lên lớp</v>
      </c>
      <c r="GM16" s="698">
        <f t="shared" si="119"/>
        <v>32</v>
      </c>
      <c r="GN16" s="695">
        <f t="shared" si="120"/>
        <v>2.359375</v>
      </c>
      <c r="GO16" s="696" t="str">
        <f t="shared" si="121"/>
        <v>2.36</v>
      </c>
      <c r="GP16" s="699">
        <f t="shared" si="122"/>
        <v>32</v>
      </c>
      <c r="GQ16" s="700">
        <f t="shared" si="123"/>
        <v>6.4187500000000011</v>
      </c>
      <c r="GR16" s="701">
        <f t="shared" si="124"/>
        <v>2.359375</v>
      </c>
      <c r="GS16" s="702" t="str">
        <f t="shared" si="125"/>
        <v>Lên lớp</v>
      </c>
      <c r="GT16" s="799"/>
      <c r="GU16" s="835">
        <v>6.7</v>
      </c>
      <c r="GV16" s="837">
        <v>6</v>
      </c>
      <c r="GW16" s="736"/>
      <c r="GX16" s="827">
        <f t="shared" si="126"/>
        <v>6.3</v>
      </c>
      <c r="GY16" s="839">
        <f t="shared" si="127"/>
        <v>6.3</v>
      </c>
      <c r="GZ16" s="840" t="str">
        <f t="shared" si="128"/>
        <v>6.3</v>
      </c>
      <c r="HA16" s="841" t="str">
        <f t="shared" si="129"/>
        <v>C</v>
      </c>
      <c r="HB16" s="842">
        <f t="shared" si="130"/>
        <v>2</v>
      </c>
      <c r="HC16" s="842" t="str">
        <f t="shared" si="131"/>
        <v>2.0</v>
      </c>
      <c r="HD16" s="843">
        <v>2</v>
      </c>
      <c r="HE16" s="844">
        <v>2</v>
      </c>
      <c r="HF16" s="867">
        <v>6.1</v>
      </c>
      <c r="HG16" s="868">
        <v>6</v>
      </c>
      <c r="HH16" s="736"/>
      <c r="HI16" s="28">
        <f t="shared" si="132"/>
        <v>6</v>
      </c>
      <c r="HJ16" s="29">
        <f t="shared" si="133"/>
        <v>6</v>
      </c>
      <c r="HK16" s="325" t="str">
        <f t="shared" si="134"/>
        <v>6.0</v>
      </c>
      <c r="HL16" s="30" t="str">
        <f t="shared" si="135"/>
        <v>C</v>
      </c>
      <c r="HM16" s="31">
        <f t="shared" si="136"/>
        <v>2</v>
      </c>
      <c r="HN16" s="31" t="str">
        <f t="shared" si="137"/>
        <v>2.0</v>
      </c>
      <c r="HO16" s="42">
        <v>3</v>
      </c>
      <c r="HP16" s="43">
        <v>3</v>
      </c>
      <c r="HQ16" s="819">
        <v>6</v>
      </c>
      <c r="HR16" s="822">
        <v>6</v>
      </c>
      <c r="HS16" s="736"/>
      <c r="HT16" s="28">
        <f t="shared" si="138"/>
        <v>6</v>
      </c>
      <c r="HU16" s="29">
        <f t="shared" si="139"/>
        <v>6</v>
      </c>
      <c r="HV16" s="325" t="str">
        <f t="shared" si="140"/>
        <v>6.0</v>
      </c>
      <c r="HW16" s="30" t="str">
        <f t="shared" si="141"/>
        <v>C</v>
      </c>
      <c r="HX16" s="31">
        <f t="shared" si="142"/>
        <v>2</v>
      </c>
      <c r="HY16" s="31" t="str">
        <f t="shared" si="143"/>
        <v>2.0</v>
      </c>
      <c r="HZ16" s="42">
        <v>2</v>
      </c>
      <c r="IA16" s="43">
        <v>2</v>
      </c>
      <c r="IB16" s="819">
        <v>5.8</v>
      </c>
      <c r="IC16" s="822">
        <v>4</v>
      </c>
      <c r="ID16" s="736"/>
      <c r="IE16" s="28">
        <f t="shared" si="144"/>
        <v>4.7</v>
      </c>
      <c r="IF16" s="29">
        <f t="shared" si="145"/>
        <v>4.7</v>
      </c>
      <c r="IG16" s="325" t="str">
        <f t="shared" si="146"/>
        <v>4.7</v>
      </c>
      <c r="IH16" s="30" t="str">
        <f t="shared" si="147"/>
        <v>D</v>
      </c>
      <c r="II16" s="31">
        <f t="shared" si="148"/>
        <v>1</v>
      </c>
      <c r="IJ16" s="31" t="str">
        <f t="shared" si="149"/>
        <v>1.0</v>
      </c>
      <c r="IK16" s="42">
        <v>3</v>
      </c>
      <c r="IL16" s="43">
        <v>3</v>
      </c>
      <c r="IM16" s="819">
        <v>6.6</v>
      </c>
      <c r="IN16" s="822">
        <v>7</v>
      </c>
      <c r="IO16" s="736"/>
      <c r="IP16" s="28">
        <f t="shared" si="150"/>
        <v>6.8</v>
      </c>
      <c r="IQ16" s="29">
        <f t="shared" si="151"/>
        <v>6.8</v>
      </c>
      <c r="IR16" s="325" t="str">
        <f t="shared" si="152"/>
        <v>6.8</v>
      </c>
      <c r="IS16" s="30" t="str">
        <f t="shared" si="153"/>
        <v>C+</v>
      </c>
      <c r="IT16" s="31">
        <f t="shared" si="154"/>
        <v>2.5</v>
      </c>
      <c r="IU16" s="31" t="str">
        <f t="shared" si="155"/>
        <v>2.5</v>
      </c>
      <c r="IV16" s="42">
        <v>3</v>
      </c>
      <c r="IW16" s="43">
        <v>3</v>
      </c>
      <c r="IX16" s="1032">
        <v>6.2</v>
      </c>
      <c r="IY16" s="1068">
        <v>6</v>
      </c>
      <c r="IZ16" s="736"/>
      <c r="JA16" s="827">
        <f t="shared" si="156"/>
        <v>6.1</v>
      </c>
      <c r="JB16" s="839">
        <f t="shared" si="157"/>
        <v>6.1</v>
      </c>
      <c r="JC16" s="840" t="str">
        <f t="shared" si="158"/>
        <v>6.1</v>
      </c>
      <c r="JD16" s="841" t="str">
        <f t="shared" si="159"/>
        <v>C</v>
      </c>
      <c r="JE16" s="842">
        <f t="shared" si="160"/>
        <v>2</v>
      </c>
      <c r="JF16" s="842" t="str">
        <f t="shared" si="161"/>
        <v>2.0</v>
      </c>
      <c r="JG16" s="846">
        <v>5</v>
      </c>
      <c r="JH16" s="844">
        <v>5</v>
      </c>
      <c r="JI16" s="742">
        <f t="shared" si="162"/>
        <v>18</v>
      </c>
      <c r="JJ16" s="734">
        <f t="shared" si="163"/>
        <v>1.9166666666666667</v>
      </c>
      <c r="JK16" s="735" t="str">
        <f t="shared" si="164"/>
        <v>1.92</v>
      </c>
    </row>
    <row r="17" spans="1:271" ht="18.75" x14ac:dyDescent="0.3">
      <c r="A17" s="16">
        <v>17</v>
      </c>
      <c r="B17" s="269" t="s">
        <v>623</v>
      </c>
      <c r="C17" s="298" t="s">
        <v>613</v>
      </c>
      <c r="D17" s="271" t="s">
        <v>33</v>
      </c>
      <c r="E17" s="272" t="s">
        <v>356</v>
      </c>
      <c r="F17" s="276"/>
      <c r="G17" s="288" t="s">
        <v>655</v>
      </c>
      <c r="H17" s="276" t="s">
        <v>23</v>
      </c>
      <c r="I17" s="276" t="s">
        <v>179</v>
      </c>
      <c r="J17" s="169">
        <v>6.2</v>
      </c>
      <c r="K17" s="1" t="str">
        <f t="shared" si="38"/>
        <v>C</v>
      </c>
      <c r="L17" s="2">
        <f t="shared" si="39"/>
        <v>2</v>
      </c>
      <c r="M17" s="170" t="str">
        <f t="shared" si="40"/>
        <v>2.0</v>
      </c>
      <c r="N17" s="665">
        <v>6.3</v>
      </c>
      <c r="O17" s="1" t="str">
        <f t="shared" si="41"/>
        <v>C</v>
      </c>
      <c r="P17" s="2">
        <f t="shared" si="42"/>
        <v>2</v>
      </c>
      <c r="Q17" s="172" t="str">
        <f t="shared" si="43"/>
        <v>2.0</v>
      </c>
      <c r="R17" s="150">
        <v>7.8</v>
      </c>
      <c r="S17" s="45">
        <v>7</v>
      </c>
      <c r="T17" s="45"/>
      <c r="U17" s="28">
        <f t="shared" si="44"/>
        <v>7.3</v>
      </c>
      <c r="V17" s="29">
        <f t="shared" si="45"/>
        <v>7.3</v>
      </c>
      <c r="W17" s="325" t="str">
        <f t="shared" si="46"/>
        <v>7.3</v>
      </c>
      <c r="X17" s="30" t="str">
        <f t="shared" si="47"/>
        <v>B</v>
      </c>
      <c r="Y17" s="31">
        <f t="shared" si="48"/>
        <v>3</v>
      </c>
      <c r="Z17" s="31" t="str">
        <f t="shared" si="49"/>
        <v>3.0</v>
      </c>
      <c r="AA17" s="42">
        <v>4</v>
      </c>
      <c r="AB17" s="43">
        <v>4</v>
      </c>
      <c r="AC17" s="180">
        <v>6.7</v>
      </c>
      <c r="AD17" s="55">
        <v>5</v>
      </c>
      <c r="AE17" s="55"/>
      <c r="AF17" s="28">
        <f t="shared" si="50"/>
        <v>5.7</v>
      </c>
      <c r="AG17" s="29">
        <f t="shared" si="51"/>
        <v>5.7</v>
      </c>
      <c r="AH17" s="325" t="str">
        <f t="shared" si="52"/>
        <v>5.7</v>
      </c>
      <c r="AI17" s="30" t="str">
        <f t="shared" si="53"/>
        <v>C</v>
      </c>
      <c r="AJ17" s="31">
        <f t="shared" si="54"/>
        <v>2</v>
      </c>
      <c r="AK17" s="31" t="str">
        <f t="shared" si="55"/>
        <v>2.0</v>
      </c>
      <c r="AL17" s="42">
        <v>2</v>
      </c>
      <c r="AM17" s="43">
        <v>2</v>
      </c>
      <c r="AN17" s="312">
        <v>7.3</v>
      </c>
      <c r="AO17" s="246">
        <v>7</v>
      </c>
      <c r="AP17" s="246"/>
      <c r="AQ17" s="28">
        <f t="shared" si="56"/>
        <v>7.1</v>
      </c>
      <c r="AR17" s="29">
        <f t="shared" si="57"/>
        <v>7.1</v>
      </c>
      <c r="AS17" s="325" t="str">
        <f t="shared" si="58"/>
        <v>7.1</v>
      </c>
      <c r="AT17" s="30" t="str">
        <f t="shared" si="59"/>
        <v>B</v>
      </c>
      <c r="AU17" s="31">
        <f t="shared" si="60"/>
        <v>3</v>
      </c>
      <c r="AV17" s="31" t="str">
        <f t="shared" si="61"/>
        <v>3.0</v>
      </c>
      <c r="AW17" s="42">
        <v>2</v>
      </c>
      <c r="AX17" s="43">
        <v>2</v>
      </c>
      <c r="AY17" s="224">
        <v>7</v>
      </c>
      <c r="AZ17" s="314">
        <v>8</v>
      </c>
      <c r="BA17" s="157"/>
      <c r="BB17" s="28">
        <f t="shared" si="62"/>
        <v>7.6</v>
      </c>
      <c r="BC17" s="29">
        <f t="shared" si="0"/>
        <v>7.6</v>
      </c>
      <c r="BD17" s="325" t="str">
        <f t="shared" si="63"/>
        <v>7.6</v>
      </c>
      <c r="BE17" s="30" t="str">
        <f t="shared" si="1"/>
        <v>B</v>
      </c>
      <c r="BF17" s="31">
        <f t="shared" si="2"/>
        <v>3</v>
      </c>
      <c r="BG17" s="31" t="str">
        <f t="shared" si="3"/>
        <v>3.0</v>
      </c>
      <c r="BH17" s="42">
        <v>2</v>
      </c>
      <c r="BI17" s="43">
        <v>2</v>
      </c>
      <c r="BJ17" s="245">
        <v>7</v>
      </c>
      <c r="BK17" s="93">
        <v>5</v>
      </c>
      <c r="BL17" s="93"/>
      <c r="BM17" s="28">
        <f t="shared" si="64"/>
        <v>5.8</v>
      </c>
      <c r="BN17" s="29">
        <f t="shared" si="65"/>
        <v>5.8</v>
      </c>
      <c r="BO17" s="325" t="str">
        <f t="shared" si="66"/>
        <v>5.8</v>
      </c>
      <c r="BP17" s="30" t="str">
        <f t="shared" si="67"/>
        <v>C</v>
      </c>
      <c r="BQ17" s="31">
        <f t="shared" si="68"/>
        <v>2</v>
      </c>
      <c r="BR17" s="31" t="str">
        <f t="shared" si="69"/>
        <v>2.0</v>
      </c>
      <c r="BS17" s="42">
        <v>1</v>
      </c>
      <c r="BT17" s="149">
        <v>1</v>
      </c>
      <c r="BU17" s="403">
        <v>7.2</v>
      </c>
      <c r="BV17" s="147">
        <v>8</v>
      </c>
      <c r="BW17" s="157"/>
      <c r="BX17" s="225">
        <f t="shared" si="70"/>
        <v>7.7</v>
      </c>
      <c r="BY17" s="226">
        <f t="shared" si="71"/>
        <v>7.7</v>
      </c>
      <c r="BZ17" s="342" t="str">
        <f t="shared" si="72"/>
        <v>7.7</v>
      </c>
      <c r="CA17" s="227" t="str">
        <f t="shared" si="4"/>
        <v>B</v>
      </c>
      <c r="CB17" s="226">
        <f t="shared" si="5"/>
        <v>3</v>
      </c>
      <c r="CC17" s="226" t="str">
        <f t="shared" si="6"/>
        <v>3.0</v>
      </c>
      <c r="CD17" s="157">
        <v>2</v>
      </c>
      <c r="CE17" s="43">
        <v>2</v>
      </c>
      <c r="CF17" s="438">
        <v>7</v>
      </c>
      <c r="CG17" s="439">
        <v>8</v>
      </c>
      <c r="CH17" s="68"/>
      <c r="CI17" s="225">
        <f t="shared" si="73"/>
        <v>7.6</v>
      </c>
      <c r="CJ17" s="226">
        <f t="shared" si="74"/>
        <v>7.6</v>
      </c>
      <c r="CK17" s="342" t="str">
        <f t="shared" si="75"/>
        <v>7.6</v>
      </c>
      <c r="CL17" s="227" t="str">
        <f t="shared" si="7"/>
        <v>B</v>
      </c>
      <c r="CM17" s="226">
        <f t="shared" si="8"/>
        <v>3</v>
      </c>
      <c r="CN17" s="226" t="str">
        <f t="shared" si="9"/>
        <v>3.0</v>
      </c>
      <c r="CO17" s="157">
        <v>3</v>
      </c>
      <c r="CP17" s="43">
        <v>3</v>
      </c>
      <c r="CQ17" s="84">
        <f t="shared" si="76"/>
        <v>16</v>
      </c>
      <c r="CR17" s="87">
        <f t="shared" si="77"/>
        <v>2.8125</v>
      </c>
      <c r="CS17" s="88" t="str">
        <f t="shared" si="78"/>
        <v>2.81</v>
      </c>
      <c r="CT17" s="64" t="str">
        <f t="shared" si="79"/>
        <v>Lên lớp</v>
      </c>
      <c r="CU17" s="128">
        <f t="shared" si="80"/>
        <v>16</v>
      </c>
      <c r="CV17" s="129">
        <f t="shared" si="81"/>
        <v>2.8125</v>
      </c>
      <c r="CW17" s="64" t="str">
        <f t="shared" si="82"/>
        <v>Lên lớp</v>
      </c>
      <c r="CX17" s="504"/>
      <c r="CY17" s="214">
        <v>7.2</v>
      </c>
      <c r="CZ17" s="439">
        <v>7</v>
      </c>
      <c r="DA17" s="439"/>
      <c r="DB17" s="28">
        <f t="shared" si="83"/>
        <v>7.1</v>
      </c>
      <c r="DC17" s="29">
        <f t="shared" si="84"/>
        <v>7.1</v>
      </c>
      <c r="DD17" s="325" t="str">
        <f t="shared" si="85"/>
        <v>7.1</v>
      </c>
      <c r="DE17" s="30" t="str">
        <f t="shared" si="10"/>
        <v>B</v>
      </c>
      <c r="DF17" s="31">
        <f t="shared" si="11"/>
        <v>3</v>
      </c>
      <c r="DG17" s="31" t="str">
        <f t="shared" si="12"/>
        <v>3.0</v>
      </c>
      <c r="DH17" s="42">
        <v>2</v>
      </c>
      <c r="DI17" s="43">
        <v>2</v>
      </c>
      <c r="DJ17" s="557">
        <v>8.3000000000000007</v>
      </c>
      <c r="DK17" s="73">
        <v>6</v>
      </c>
      <c r="DL17" s="73"/>
      <c r="DM17" s="28">
        <f t="shared" si="86"/>
        <v>6.9</v>
      </c>
      <c r="DN17" s="29">
        <f t="shared" si="13"/>
        <v>6.9</v>
      </c>
      <c r="DO17" s="325" t="str">
        <f t="shared" si="87"/>
        <v>6.9</v>
      </c>
      <c r="DP17" s="30" t="str">
        <f t="shared" si="14"/>
        <v>C+</v>
      </c>
      <c r="DQ17" s="31">
        <f t="shared" si="15"/>
        <v>2.5</v>
      </c>
      <c r="DR17" s="31" t="str">
        <f t="shared" si="16"/>
        <v>2.5</v>
      </c>
      <c r="DS17" s="42">
        <v>2</v>
      </c>
      <c r="DT17" s="43">
        <v>2</v>
      </c>
      <c r="DU17" s="180">
        <v>8.6999999999999993</v>
      </c>
      <c r="DV17" s="55">
        <v>8</v>
      </c>
      <c r="DW17" s="55"/>
      <c r="DX17" s="28">
        <f t="shared" si="88"/>
        <v>8.3000000000000007</v>
      </c>
      <c r="DY17" s="29">
        <f t="shared" si="89"/>
        <v>8.3000000000000007</v>
      </c>
      <c r="DZ17" s="325" t="str">
        <f t="shared" si="90"/>
        <v>8.3</v>
      </c>
      <c r="EA17" s="30" t="str">
        <f t="shared" si="91"/>
        <v>B+</v>
      </c>
      <c r="EB17" s="31">
        <f t="shared" si="92"/>
        <v>3.5</v>
      </c>
      <c r="EC17" s="31" t="str">
        <f t="shared" si="93"/>
        <v>3.5</v>
      </c>
      <c r="ED17" s="42">
        <v>2</v>
      </c>
      <c r="EE17" s="43">
        <v>2</v>
      </c>
      <c r="EF17" s="180">
        <v>7</v>
      </c>
      <c r="EG17" s="70">
        <v>6</v>
      </c>
      <c r="EH17" s="70"/>
      <c r="EI17" s="28">
        <f t="shared" si="94"/>
        <v>6.4</v>
      </c>
      <c r="EJ17" s="29">
        <f t="shared" si="95"/>
        <v>6.4</v>
      </c>
      <c r="EK17" s="325" t="str">
        <f t="shared" si="96"/>
        <v>6.4</v>
      </c>
      <c r="EL17" s="30" t="str">
        <f t="shared" si="97"/>
        <v>C</v>
      </c>
      <c r="EM17" s="31">
        <f t="shared" si="98"/>
        <v>2</v>
      </c>
      <c r="EN17" s="31" t="str">
        <f t="shared" si="99"/>
        <v>2.0</v>
      </c>
      <c r="EO17" s="42">
        <v>2</v>
      </c>
      <c r="EP17" s="43">
        <v>2</v>
      </c>
      <c r="EQ17" s="180">
        <v>9.3000000000000007</v>
      </c>
      <c r="ER17" s="70">
        <v>10</v>
      </c>
      <c r="ES17" s="70"/>
      <c r="ET17" s="28">
        <f t="shared" si="100"/>
        <v>9.6999999999999993</v>
      </c>
      <c r="EU17" s="29">
        <f t="shared" si="101"/>
        <v>9.6999999999999993</v>
      </c>
      <c r="EV17" s="325" t="str">
        <f t="shared" si="102"/>
        <v>9.7</v>
      </c>
      <c r="EW17" s="30" t="str">
        <f t="shared" si="17"/>
        <v>A</v>
      </c>
      <c r="EX17" s="31">
        <f t="shared" si="18"/>
        <v>4</v>
      </c>
      <c r="EY17" s="31" t="str">
        <f t="shared" si="19"/>
        <v>4.0</v>
      </c>
      <c r="EZ17" s="42">
        <v>2</v>
      </c>
      <c r="FA17" s="43">
        <v>2</v>
      </c>
      <c r="FB17" s="180">
        <v>8</v>
      </c>
      <c r="FC17" s="70">
        <v>9</v>
      </c>
      <c r="FD17" s="602"/>
      <c r="FE17" s="28">
        <f t="shared" si="103"/>
        <v>8.6</v>
      </c>
      <c r="FF17" s="29">
        <f t="shared" si="104"/>
        <v>8.6</v>
      </c>
      <c r="FG17" s="325" t="str">
        <f t="shared" si="105"/>
        <v>8.6</v>
      </c>
      <c r="FH17" s="30" t="str">
        <f t="shared" si="20"/>
        <v>A</v>
      </c>
      <c r="FI17" s="31">
        <f t="shared" si="21"/>
        <v>4</v>
      </c>
      <c r="FJ17" s="31" t="str">
        <f t="shared" si="22"/>
        <v>4.0</v>
      </c>
      <c r="FK17" s="42">
        <v>2</v>
      </c>
      <c r="FL17" s="43">
        <v>2</v>
      </c>
      <c r="FM17" s="180">
        <v>8</v>
      </c>
      <c r="FN17" s="70">
        <v>7</v>
      </c>
      <c r="FO17" s="70"/>
      <c r="FP17" s="28">
        <f t="shared" si="106"/>
        <v>7.4</v>
      </c>
      <c r="FQ17" s="29">
        <f t="shared" si="107"/>
        <v>7.4</v>
      </c>
      <c r="FR17" s="325" t="str">
        <f t="shared" si="108"/>
        <v>7.4</v>
      </c>
      <c r="FS17" s="30" t="str">
        <f t="shared" si="23"/>
        <v>B</v>
      </c>
      <c r="FT17" s="31">
        <f t="shared" si="24"/>
        <v>3</v>
      </c>
      <c r="FU17" s="31" t="str">
        <f t="shared" si="25"/>
        <v>3.0</v>
      </c>
      <c r="FV17" s="42">
        <v>2</v>
      </c>
      <c r="FW17" s="43">
        <v>2</v>
      </c>
      <c r="FX17" s="48">
        <v>7.2</v>
      </c>
      <c r="FY17" s="70">
        <v>8</v>
      </c>
      <c r="FZ17" s="70"/>
      <c r="GA17" s="28">
        <f t="shared" si="109"/>
        <v>7.7</v>
      </c>
      <c r="GB17" s="29">
        <f t="shared" si="110"/>
        <v>7.7</v>
      </c>
      <c r="GC17" s="325" t="str">
        <f t="shared" si="111"/>
        <v>7.7</v>
      </c>
      <c r="GD17" s="30" t="str">
        <f t="shared" si="112"/>
        <v>B</v>
      </c>
      <c r="GE17" s="31">
        <f t="shared" si="113"/>
        <v>3</v>
      </c>
      <c r="GF17" s="31" t="str">
        <f t="shared" si="114"/>
        <v>3.0</v>
      </c>
      <c r="GG17" s="42">
        <v>2</v>
      </c>
      <c r="GH17" s="43">
        <v>2</v>
      </c>
      <c r="GI17" s="694">
        <f t="shared" si="115"/>
        <v>16</v>
      </c>
      <c r="GJ17" s="695">
        <f t="shared" si="116"/>
        <v>3.125</v>
      </c>
      <c r="GK17" s="696" t="str">
        <f t="shared" si="117"/>
        <v>3.13</v>
      </c>
      <c r="GL17" s="697" t="str">
        <f t="shared" si="118"/>
        <v>Lên lớp</v>
      </c>
      <c r="GM17" s="698">
        <f t="shared" si="119"/>
        <v>32</v>
      </c>
      <c r="GN17" s="695">
        <f t="shared" si="120"/>
        <v>2.96875</v>
      </c>
      <c r="GO17" s="696" t="str">
        <f t="shared" si="121"/>
        <v>2.97</v>
      </c>
      <c r="GP17" s="699">
        <f t="shared" si="122"/>
        <v>32</v>
      </c>
      <c r="GQ17" s="700">
        <f t="shared" si="123"/>
        <v>7.4437499999999996</v>
      </c>
      <c r="GR17" s="701">
        <f t="shared" si="124"/>
        <v>2.96875</v>
      </c>
      <c r="GS17" s="702" t="str">
        <f t="shared" si="125"/>
        <v>Lên lớp</v>
      </c>
      <c r="GT17" s="799"/>
      <c r="GU17" s="835">
        <v>7</v>
      </c>
      <c r="GV17" s="837">
        <v>7</v>
      </c>
      <c r="GW17" s="736"/>
      <c r="GX17" s="827">
        <f t="shared" si="126"/>
        <v>7</v>
      </c>
      <c r="GY17" s="839">
        <f t="shared" si="127"/>
        <v>7</v>
      </c>
      <c r="GZ17" s="840" t="str">
        <f t="shared" si="128"/>
        <v>7.0</v>
      </c>
      <c r="HA17" s="841" t="str">
        <f t="shared" si="129"/>
        <v>B</v>
      </c>
      <c r="HB17" s="842">
        <f t="shared" si="130"/>
        <v>3</v>
      </c>
      <c r="HC17" s="842" t="str">
        <f t="shared" si="131"/>
        <v>3.0</v>
      </c>
      <c r="HD17" s="843">
        <v>2</v>
      </c>
      <c r="HE17" s="844">
        <v>2</v>
      </c>
      <c r="HF17" s="867">
        <v>7.3</v>
      </c>
      <c r="HG17" s="868">
        <v>7</v>
      </c>
      <c r="HH17" s="736"/>
      <c r="HI17" s="28">
        <f t="shared" si="132"/>
        <v>7.1</v>
      </c>
      <c r="HJ17" s="29">
        <f t="shared" si="133"/>
        <v>7.1</v>
      </c>
      <c r="HK17" s="325" t="str">
        <f t="shared" si="134"/>
        <v>7.1</v>
      </c>
      <c r="HL17" s="30" t="str">
        <f t="shared" si="135"/>
        <v>B</v>
      </c>
      <c r="HM17" s="31">
        <f t="shared" si="136"/>
        <v>3</v>
      </c>
      <c r="HN17" s="31" t="str">
        <f t="shared" si="137"/>
        <v>3.0</v>
      </c>
      <c r="HO17" s="42">
        <v>3</v>
      </c>
      <c r="HP17" s="43">
        <v>3</v>
      </c>
      <c r="HQ17" s="819">
        <v>7</v>
      </c>
      <c r="HR17" s="822">
        <v>7</v>
      </c>
      <c r="HS17" s="736"/>
      <c r="HT17" s="28">
        <f t="shared" si="138"/>
        <v>7</v>
      </c>
      <c r="HU17" s="29">
        <f t="shared" si="139"/>
        <v>7</v>
      </c>
      <c r="HV17" s="325" t="str">
        <f t="shared" si="140"/>
        <v>7.0</v>
      </c>
      <c r="HW17" s="30" t="str">
        <f t="shared" si="141"/>
        <v>B</v>
      </c>
      <c r="HX17" s="31">
        <f t="shared" si="142"/>
        <v>3</v>
      </c>
      <c r="HY17" s="31" t="str">
        <f t="shared" si="143"/>
        <v>3.0</v>
      </c>
      <c r="HZ17" s="42">
        <v>2</v>
      </c>
      <c r="IA17" s="43">
        <v>2</v>
      </c>
      <c r="IB17" s="819">
        <v>9</v>
      </c>
      <c r="IC17" s="822">
        <v>9</v>
      </c>
      <c r="ID17" s="736"/>
      <c r="IE17" s="28">
        <f t="shared" si="144"/>
        <v>9</v>
      </c>
      <c r="IF17" s="29">
        <f t="shared" si="145"/>
        <v>9</v>
      </c>
      <c r="IG17" s="325" t="str">
        <f t="shared" si="146"/>
        <v>9.0</v>
      </c>
      <c r="IH17" s="30" t="str">
        <f t="shared" si="147"/>
        <v>A</v>
      </c>
      <c r="II17" s="31">
        <f t="shared" si="148"/>
        <v>4</v>
      </c>
      <c r="IJ17" s="31" t="str">
        <f t="shared" si="149"/>
        <v>4.0</v>
      </c>
      <c r="IK17" s="42">
        <v>3</v>
      </c>
      <c r="IL17" s="43">
        <v>3</v>
      </c>
      <c r="IM17" s="819">
        <v>7.6</v>
      </c>
      <c r="IN17" s="822">
        <v>6</v>
      </c>
      <c r="IO17" s="736"/>
      <c r="IP17" s="28">
        <f t="shared" si="150"/>
        <v>6.6</v>
      </c>
      <c r="IQ17" s="29">
        <f t="shared" si="151"/>
        <v>6.6</v>
      </c>
      <c r="IR17" s="325" t="str">
        <f t="shared" si="152"/>
        <v>6.6</v>
      </c>
      <c r="IS17" s="30" t="str">
        <f t="shared" si="153"/>
        <v>C+</v>
      </c>
      <c r="IT17" s="31">
        <f t="shared" si="154"/>
        <v>2.5</v>
      </c>
      <c r="IU17" s="31" t="str">
        <f t="shared" si="155"/>
        <v>2.5</v>
      </c>
      <c r="IV17" s="42">
        <v>3</v>
      </c>
      <c r="IW17" s="43">
        <v>3</v>
      </c>
      <c r="IX17" s="1032">
        <v>8</v>
      </c>
      <c r="IY17" s="1068">
        <v>8</v>
      </c>
      <c r="IZ17" s="736"/>
      <c r="JA17" s="827">
        <f t="shared" si="156"/>
        <v>8</v>
      </c>
      <c r="JB17" s="839">
        <f t="shared" si="157"/>
        <v>8</v>
      </c>
      <c r="JC17" s="840" t="str">
        <f t="shared" si="158"/>
        <v>8.0</v>
      </c>
      <c r="JD17" s="841" t="str">
        <f t="shared" si="159"/>
        <v>B+</v>
      </c>
      <c r="JE17" s="842">
        <f t="shared" si="160"/>
        <v>3.5</v>
      </c>
      <c r="JF17" s="842" t="str">
        <f t="shared" si="161"/>
        <v>3.5</v>
      </c>
      <c r="JG17" s="846">
        <v>5</v>
      </c>
      <c r="JH17" s="844">
        <v>5</v>
      </c>
      <c r="JI17" s="742">
        <f t="shared" si="162"/>
        <v>18</v>
      </c>
      <c r="JJ17" s="734">
        <f t="shared" si="163"/>
        <v>3.2222222222222223</v>
      </c>
      <c r="JK17" s="735" t="str">
        <f t="shared" si="164"/>
        <v>3.22</v>
      </c>
    </row>
    <row r="18" spans="1:271" ht="18.75" x14ac:dyDescent="0.3">
      <c r="A18" s="16">
        <v>18</v>
      </c>
      <c r="B18" s="269" t="s">
        <v>623</v>
      </c>
      <c r="C18" s="298" t="s">
        <v>614</v>
      </c>
      <c r="D18" s="271" t="s">
        <v>639</v>
      </c>
      <c r="E18" s="272" t="s">
        <v>53</v>
      </c>
      <c r="F18" s="276"/>
      <c r="G18" s="288" t="s">
        <v>656</v>
      </c>
      <c r="H18" s="276" t="s">
        <v>23</v>
      </c>
      <c r="I18" s="276" t="s">
        <v>179</v>
      </c>
      <c r="J18" s="169">
        <v>6.6</v>
      </c>
      <c r="K18" s="1" t="str">
        <f t="shared" si="38"/>
        <v>C+</v>
      </c>
      <c r="L18" s="2">
        <f t="shared" si="39"/>
        <v>2.5</v>
      </c>
      <c r="M18" s="170" t="str">
        <f t="shared" si="40"/>
        <v>2.5</v>
      </c>
      <c r="N18" s="665">
        <v>7.3</v>
      </c>
      <c r="O18" s="1" t="str">
        <f t="shared" si="41"/>
        <v>B</v>
      </c>
      <c r="P18" s="2">
        <f t="shared" si="42"/>
        <v>3</v>
      </c>
      <c r="Q18" s="172" t="str">
        <f t="shared" si="43"/>
        <v>3.0</v>
      </c>
      <c r="R18" s="150">
        <v>8</v>
      </c>
      <c r="S18" s="45">
        <v>4</v>
      </c>
      <c r="T18" s="45"/>
      <c r="U18" s="28">
        <f t="shared" si="44"/>
        <v>5.6</v>
      </c>
      <c r="V18" s="29">
        <f t="shared" si="45"/>
        <v>5.6</v>
      </c>
      <c r="W18" s="325" t="str">
        <f t="shared" si="46"/>
        <v>5.6</v>
      </c>
      <c r="X18" s="30" t="str">
        <f t="shared" si="47"/>
        <v>C</v>
      </c>
      <c r="Y18" s="31">
        <f t="shared" si="48"/>
        <v>2</v>
      </c>
      <c r="Z18" s="31" t="str">
        <f t="shared" si="49"/>
        <v>2.0</v>
      </c>
      <c r="AA18" s="42">
        <v>4</v>
      </c>
      <c r="AB18" s="43">
        <v>4</v>
      </c>
      <c r="AC18" s="180">
        <v>8</v>
      </c>
      <c r="AD18" s="55">
        <v>8</v>
      </c>
      <c r="AE18" s="55"/>
      <c r="AF18" s="28">
        <f t="shared" si="50"/>
        <v>8</v>
      </c>
      <c r="AG18" s="29">
        <f t="shared" si="51"/>
        <v>8</v>
      </c>
      <c r="AH18" s="325" t="str">
        <f t="shared" si="52"/>
        <v>8.0</v>
      </c>
      <c r="AI18" s="30" t="str">
        <f t="shared" si="53"/>
        <v>B+</v>
      </c>
      <c r="AJ18" s="31">
        <f t="shared" si="54"/>
        <v>3.5</v>
      </c>
      <c r="AK18" s="31" t="str">
        <f t="shared" si="55"/>
        <v>3.5</v>
      </c>
      <c r="AL18" s="42">
        <v>2</v>
      </c>
      <c r="AM18" s="43">
        <v>2</v>
      </c>
      <c r="AN18" s="312">
        <v>7.3</v>
      </c>
      <c r="AO18" s="246">
        <v>8</v>
      </c>
      <c r="AP18" s="246"/>
      <c r="AQ18" s="28">
        <f t="shared" si="56"/>
        <v>7.7</v>
      </c>
      <c r="AR18" s="29">
        <f t="shared" si="57"/>
        <v>7.7</v>
      </c>
      <c r="AS18" s="325" t="str">
        <f t="shared" si="58"/>
        <v>7.7</v>
      </c>
      <c r="AT18" s="30" t="str">
        <f t="shared" si="59"/>
        <v>B</v>
      </c>
      <c r="AU18" s="31">
        <f t="shared" si="60"/>
        <v>3</v>
      </c>
      <c r="AV18" s="31" t="str">
        <f t="shared" si="61"/>
        <v>3.0</v>
      </c>
      <c r="AW18" s="42">
        <v>2</v>
      </c>
      <c r="AX18" s="43">
        <v>2</v>
      </c>
      <c r="AY18" s="224">
        <v>6.3</v>
      </c>
      <c r="AZ18" s="314">
        <v>7</v>
      </c>
      <c r="BA18" s="157"/>
      <c r="BB18" s="28">
        <f t="shared" si="62"/>
        <v>6.7</v>
      </c>
      <c r="BC18" s="29">
        <f t="shared" si="0"/>
        <v>6.7</v>
      </c>
      <c r="BD18" s="325" t="str">
        <f t="shared" si="63"/>
        <v>6.7</v>
      </c>
      <c r="BE18" s="30" t="str">
        <f t="shared" si="1"/>
        <v>C+</v>
      </c>
      <c r="BF18" s="31">
        <f t="shared" si="2"/>
        <v>2.5</v>
      </c>
      <c r="BG18" s="31" t="str">
        <f t="shared" si="3"/>
        <v>2.5</v>
      </c>
      <c r="BH18" s="42">
        <v>2</v>
      </c>
      <c r="BI18" s="43">
        <v>2</v>
      </c>
      <c r="BJ18" s="245">
        <v>7</v>
      </c>
      <c r="BK18" s="93">
        <v>7</v>
      </c>
      <c r="BL18" s="93"/>
      <c r="BM18" s="28">
        <f t="shared" si="64"/>
        <v>7</v>
      </c>
      <c r="BN18" s="29">
        <f t="shared" si="65"/>
        <v>7</v>
      </c>
      <c r="BO18" s="325" t="str">
        <f t="shared" si="66"/>
        <v>7.0</v>
      </c>
      <c r="BP18" s="30" t="str">
        <f t="shared" si="67"/>
        <v>B</v>
      </c>
      <c r="BQ18" s="31">
        <f t="shared" si="68"/>
        <v>3</v>
      </c>
      <c r="BR18" s="31" t="str">
        <f t="shared" si="69"/>
        <v>3.0</v>
      </c>
      <c r="BS18" s="42">
        <v>1</v>
      </c>
      <c r="BT18" s="149">
        <v>1</v>
      </c>
      <c r="BU18" s="403">
        <v>7</v>
      </c>
      <c r="BV18" s="147">
        <v>9</v>
      </c>
      <c r="BW18" s="157"/>
      <c r="BX18" s="225">
        <f t="shared" si="70"/>
        <v>8.1999999999999993</v>
      </c>
      <c r="BY18" s="226">
        <f t="shared" si="71"/>
        <v>8.1999999999999993</v>
      </c>
      <c r="BZ18" s="342" t="str">
        <f t="shared" si="72"/>
        <v>8.2</v>
      </c>
      <c r="CA18" s="227" t="str">
        <f t="shared" si="4"/>
        <v>B+</v>
      </c>
      <c r="CB18" s="226">
        <f t="shared" si="5"/>
        <v>3.5</v>
      </c>
      <c r="CC18" s="226" t="str">
        <f t="shared" si="6"/>
        <v>3.5</v>
      </c>
      <c r="CD18" s="157">
        <v>2</v>
      </c>
      <c r="CE18" s="43">
        <v>2</v>
      </c>
      <c r="CF18" s="438">
        <v>8.4</v>
      </c>
      <c r="CG18" s="439">
        <v>8</v>
      </c>
      <c r="CH18" s="68"/>
      <c r="CI18" s="225">
        <f t="shared" si="73"/>
        <v>8.1999999999999993</v>
      </c>
      <c r="CJ18" s="226">
        <f t="shared" si="74"/>
        <v>8.1999999999999993</v>
      </c>
      <c r="CK18" s="342" t="str">
        <f t="shared" si="75"/>
        <v>8.2</v>
      </c>
      <c r="CL18" s="227" t="str">
        <f t="shared" si="7"/>
        <v>B+</v>
      </c>
      <c r="CM18" s="226">
        <f t="shared" si="8"/>
        <v>3.5</v>
      </c>
      <c r="CN18" s="226" t="str">
        <f t="shared" si="9"/>
        <v>3.5</v>
      </c>
      <c r="CO18" s="157">
        <v>3</v>
      </c>
      <c r="CP18" s="43">
        <v>3</v>
      </c>
      <c r="CQ18" s="84">
        <f t="shared" si="76"/>
        <v>16</v>
      </c>
      <c r="CR18" s="87">
        <f t="shared" si="77"/>
        <v>2.90625</v>
      </c>
      <c r="CS18" s="88" t="str">
        <f t="shared" si="78"/>
        <v>2.91</v>
      </c>
      <c r="CT18" s="64" t="str">
        <f t="shared" si="79"/>
        <v>Lên lớp</v>
      </c>
      <c r="CU18" s="128">
        <f t="shared" si="80"/>
        <v>16</v>
      </c>
      <c r="CV18" s="129">
        <f t="shared" si="81"/>
        <v>2.90625</v>
      </c>
      <c r="CW18" s="64" t="str">
        <f t="shared" si="82"/>
        <v>Lên lớp</v>
      </c>
      <c r="CX18" s="504"/>
      <c r="CY18" s="214">
        <v>6.6</v>
      </c>
      <c r="CZ18" s="439">
        <v>8</v>
      </c>
      <c r="DA18" s="439"/>
      <c r="DB18" s="28">
        <f t="shared" si="83"/>
        <v>7.4</v>
      </c>
      <c r="DC18" s="29">
        <f t="shared" si="84"/>
        <v>7.4</v>
      </c>
      <c r="DD18" s="325" t="str">
        <f t="shared" si="85"/>
        <v>7.4</v>
      </c>
      <c r="DE18" s="30" t="str">
        <f t="shared" si="10"/>
        <v>B</v>
      </c>
      <c r="DF18" s="31">
        <f t="shared" si="11"/>
        <v>3</v>
      </c>
      <c r="DG18" s="31" t="str">
        <f t="shared" si="12"/>
        <v>3.0</v>
      </c>
      <c r="DH18" s="42">
        <v>2</v>
      </c>
      <c r="DI18" s="43">
        <v>2</v>
      </c>
      <c r="DJ18" s="557">
        <v>6</v>
      </c>
      <c r="DK18" s="73">
        <v>7</v>
      </c>
      <c r="DL18" s="73"/>
      <c r="DM18" s="28">
        <f t="shared" si="86"/>
        <v>6.6</v>
      </c>
      <c r="DN18" s="29">
        <f t="shared" si="13"/>
        <v>6.6</v>
      </c>
      <c r="DO18" s="325" t="str">
        <f t="shared" si="87"/>
        <v>6.6</v>
      </c>
      <c r="DP18" s="30" t="str">
        <f t="shared" si="14"/>
        <v>C+</v>
      </c>
      <c r="DQ18" s="31">
        <f t="shared" si="15"/>
        <v>2.5</v>
      </c>
      <c r="DR18" s="31" t="str">
        <f t="shared" si="16"/>
        <v>2.5</v>
      </c>
      <c r="DS18" s="42">
        <v>2</v>
      </c>
      <c r="DT18" s="43">
        <v>2</v>
      </c>
      <c r="DU18" s="180">
        <v>6.3</v>
      </c>
      <c r="DV18" s="55">
        <v>8</v>
      </c>
      <c r="DW18" s="55"/>
      <c r="DX18" s="28">
        <f t="shared" si="88"/>
        <v>7.3</v>
      </c>
      <c r="DY18" s="29">
        <f t="shared" si="89"/>
        <v>7.3</v>
      </c>
      <c r="DZ18" s="325" t="str">
        <f t="shared" si="90"/>
        <v>7.3</v>
      </c>
      <c r="EA18" s="30" t="str">
        <f t="shared" si="91"/>
        <v>B</v>
      </c>
      <c r="EB18" s="31">
        <f t="shared" si="92"/>
        <v>3</v>
      </c>
      <c r="EC18" s="31" t="str">
        <f t="shared" si="93"/>
        <v>3.0</v>
      </c>
      <c r="ED18" s="42">
        <v>2</v>
      </c>
      <c r="EE18" s="43">
        <v>2</v>
      </c>
      <c r="EF18" s="180">
        <v>6.2</v>
      </c>
      <c r="EG18" s="70">
        <v>6</v>
      </c>
      <c r="EH18" s="70"/>
      <c r="EI18" s="28">
        <f t="shared" si="94"/>
        <v>6.1</v>
      </c>
      <c r="EJ18" s="29">
        <f t="shared" si="95"/>
        <v>6.1</v>
      </c>
      <c r="EK18" s="325" t="str">
        <f t="shared" si="96"/>
        <v>6.1</v>
      </c>
      <c r="EL18" s="30" t="str">
        <f t="shared" si="97"/>
        <v>C</v>
      </c>
      <c r="EM18" s="31">
        <f t="shared" si="98"/>
        <v>2</v>
      </c>
      <c r="EN18" s="31" t="str">
        <f t="shared" si="99"/>
        <v>2.0</v>
      </c>
      <c r="EO18" s="42">
        <v>2</v>
      </c>
      <c r="EP18" s="43">
        <v>2</v>
      </c>
      <c r="EQ18" s="180">
        <v>8.3000000000000007</v>
      </c>
      <c r="ER18" s="70">
        <v>8</v>
      </c>
      <c r="ES18" s="70"/>
      <c r="ET18" s="28">
        <f t="shared" si="100"/>
        <v>8.1</v>
      </c>
      <c r="EU18" s="29">
        <f t="shared" si="101"/>
        <v>8.1</v>
      </c>
      <c r="EV18" s="325" t="str">
        <f t="shared" si="102"/>
        <v>8.1</v>
      </c>
      <c r="EW18" s="30" t="str">
        <f t="shared" si="17"/>
        <v>B+</v>
      </c>
      <c r="EX18" s="31">
        <f t="shared" si="18"/>
        <v>3.5</v>
      </c>
      <c r="EY18" s="31" t="str">
        <f t="shared" si="19"/>
        <v>3.5</v>
      </c>
      <c r="EZ18" s="42">
        <v>2</v>
      </c>
      <c r="FA18" s="43">
        <v>2</v>
      </c>
      <c r="FB18" s="180">
        <v>6.3</v>
      </c>
      <c r="FC18" s="70">
        <v>7</v>
      </c>
      <c r="FD18" s="602"/>
      <c r="FE18" s="28">
        <f t="shared" si="103"/>
        <v>6.7</v>
      </c>
      <c r="FF18" s="29">
        <f t="shared" si="104"/>
        <v>6.7</v>
      </c>
      <c r="FG18" s="325" t="str">
        <f t="shared" si="105"/>
        <v>6.7</v>
      </c>
      <c r="FH18" s="30" t="str">
        <f t="shared" si="20"/>
        <v>C+</v>
      </c>
      <c r="FI18" s="31">
        <f t="shared" si="21"/>
        <v>2.5</v>
      </c>
      <c r="FJ18" s="31" t="str">
        <f t="shared" si="22"/>
        <v>2.5</v>
      </c>
      <c r="FK18" s="42">
        <v>2</v>
      </c>
      <c r="FL18" s="43">
        <v>2</v>
      </c>
      <c r="FM18" s="180">
        <v>6.3</v>
      </c>
      <c r="FN18" s="70">
        <v>7</v>
      </c>
      <c r="FO18" s="70"/>
      <c r="FP18" s="28">
        <f t="shared" si="106"/>
        <v>6.7</v>
      </c>
      <c r="FQ18" s="29">
        <f t="shared" si="107"/>
        <v>6.7</v>
      </c>
      <c r="FR18" s="325" t="str">
        <f t="shared" si="108"/>
        <v>6.7</v>
      </c>
      <c r="FS18" s="30" t="str">
        <f t="shared" si="23"/>
        <v>C+</v>
      </c>
      <c r="FT18" s="31">
        <f t="shared" si="24"/>
        <v>2.5</v>
      </c>
      <c r="FU18" s="31" t="str">
        <f t="shared" si="25"/>
        <v>2.5</v>
      </c>
      <c r="FV18" s="42">
        <v>2</v>
      </c>
      <c r="FW18" s="43">
        <v>2</v>
      </c>
      <c r="FX18" s="48">
        <v>6.4</v>
      </c>
      <c r="FY18" s="70">
        <v>6</v>
      </c>
      <c r="FZ18" s="70"/>
      <c r="GA18" s="28">
        <f t="shared" si="109"/>
        <v>6.2</v>
      </c>
      <c r="GB18" s="29">
        <f t="shared" si="110"/>
        <v>6.2</v>
      </c>
      <c r="GC18" s="325" t="str">
        <f t="shared" si="111"/>
        <v>6.2</v>
      </c>
      <c r="GD18" s="30" t="str">
        <f t="shared" si="112"/>
        <v>C</v>
      </c>
      <c r="GE18" s="31">
        <f t="shared" si="113"/>
        <v>2</v>
      </c>
      <c r="GF18" s="31" t="str">
        <f t="shared" si="114"/>
        <v>2.0</v>
      </c>
      <c r="GG18" s="42">
        <v>2</v>
      </c>
      <c r="GH18" s="43">
        <v>2</v>
      </c>
      <c r="GI18" s="694">
        <f t="shared" si="115"/>
        <v>16</v>
      </c>
      <c r="GJ18" s="695">
        <f t="shared" si="116"/>
        <v>2.625</v>
      </c>
      <c r="GK18" s="696" t="str">
        <f t="shared" si="117"/>
        <v>2.63</v>
      </c>
      <c r="GL18" s="697" t="str">
        <f t="shared" si="118"/>
        <v>Lên lớp</v>
      </c>
      <c r="GM18" s="698">
        <f t="shared" si="119"/>
        <v>32</v>
      </c>
      <c r="GN18" s="695">
        <f t="shared" si="120"/>
        <v>2.765625</v>
      </c>
      <c r="GO18" s="696" t="str">
        <f t="shared" si="121"/>
        <v>2.77</v>
      </c>
      <c r="GP18" s="699">
        <f t="shared" si="122"/>
        <v>32</v>
      </c>
      <c r="GQ18" s="700">
        <f t="shared" si="123"/>
        <v>7.0437500000000011</v>
      </c>
      <c r="GR18" s="701">
        <f t="shared" si="124"/>
        <v>2.765625</v>
      </c>
      <c r="GS18" s="702" t="str">
        <f t="shared" si="125"/>
        <v>Lên lớp</v>
      </c>
      <c r="GT18" s="799"/>
      <c r="GU18" s="835">
        <v>7.7</v>
      </c>
      <c r="GV18" s="837">
        <v>8</v>
      </c>
      <c r="GW18" s="736"/>
      <c r="GX18" s="827">
        <f t="shared" si="126"/>
        <v>7.9</v>
      </c>
      <c r="GY18" s="839">
        <f t="shared" si="127"/>
        <v>7.9</v>
      </c>
      <c r="GZ18" s="840" t="str">
        <f t="shared" si="128"/>
        <v>7.9</v>
      </c>
      <c r="HA18" s="841" t="str">
        <f t="shared" si="129"/>
        <v>B</v>
      </c>
      <c r="HB18" s="842">
        <f t="shared" si="130"/>
        <v>3</v>
      </c>
      <c r="HC18" s="842" t="str">
        <f t="shared" si="131"/>
        <v>3.0</v>
      </c>
      <c r="HD18" s="843">
        <v>2</v>
      </c>
      <c r="HE18" s="844">
        <v>2</v>
      </c>
      <c r="HF18" s="867">
        <v>6.5</v>
      </c>
      <c r="HG18" s="868">
        <v>6</v>
      </c>
      <c r="HH18" s="736"/>
      <c r="HI18" s="28">
        <f t="shared" si="132"/>
        <v>6.2</v>
      </c>
      <c r="HJ18" s="29">
        <f t="shared" si="133"/>
        <v>6.2</v>
      </c>
      <c r="HK18" s="325" t="str">
        <f t="shared" si="134"/>
        <v>6.2</v>
      </c>
      <c r="HL18" s="30" t="str">
        <f t="shared" si="135"/>
        <v>C</v>
      </c>
      <c r="HM18" s="31">
        <f t="shared" si="136"/>
        <v>2</v>
      </c>
      <c r="HN18" s="31" t="str">
        <f t="shared" si="137"/>
        <v>2.0</v>
      </c>
      <c r="HO18" s="42">
        <v>3</v>
      </c>
      <c r="HP18" s="43">
        <v>3</v>
      </c>
      <c r="HQ18" s="819">
        <v>8</v>
      </c>
      <c r="HR18" s="822">
        <v>6</v>
      </c>
      <c r="HS18" s="736"/>
      <c r="HT18" s="28">
        <f t="shared" si="138"/>
        <v>6.8</v>
      </c>
      <c r="HU18" s="29">
        <f t="shared" si="139"/>
        <v>6.8</v>
      </c>
      <c r="HV18" s="325" t="str">
        <f t="shared" si="140"/>
        <v>6.8</v>
      </c>
      <c r="HW18" s="30" t="str">
        <f t="shared" si="141"/>
        <v>C+</v>
      </c>
      <c r="HX18" s="31">
        <f t="shared" si="142"/>
        <v>2.5</v>
      </c>
      <c r="HY18" s="31" t="str">
        <f t="shared" si="143"/>
        <v>2.5</v>
      </c>
      <c r="HZ18" s="42">
        <v>2</v>
      </c>
      <c r="IA18" s="43">
        <v>2</v>
      </c>
      <c r="IB18" s="819">
        <v>6.8</v>
      </c>
      <c r="IC18" s="822">
        <v>6</v>
      </c>
      <c r="ID18" s="736"/>
      <c r="IE18" s="28">
        <f t="shared" si="144"/>
        <v>6.3</v>
      </c>
      <c r="IF18" s="29">
        <f t="shared" si="145"/>
        <v>6.3</v>
      </c>
      <c r="IG18" s="325" t="str">
        <f t="shared" si="146"/>
        <v>6.3</v>
      </c>
      <c r="IH18" s="30" t="str">
        <f t="shared" si="147"/>
        <v>C</v>
      </c>
      <c r="II18" s="31">
        <f t="shared" si="148"/>
        <v>2</v>
      </c>
      <c r="IJ18" s="31" t="str">
        <f t="shared" si="149"/>
        <v>2.0</v>
      </c>
      <c r="IK18" s="42">
        <v>3</v>
      </c>
      <c r="IL18" s="43">
        <v>3</v>
      </c>
      <c r="IM18" s="819">
        <v>7.6</v>
      </c>
      <c r="IN18" s="822">
        <v>7</v>
      </c>
      <c r="IO18" s="736"/>
      <c r="IP18" s="28">
        <f t="shared" si="150"/>
        <v>7.2</v>
      </c>
      <c r="IQ18" s="29">
        <f t="shared" si="151"/>
        <v>7.2</v>
      </c>
      <c r="IR18" s="325" t="str">
        <f t="shared" si="152"/>
        <v>7.2</v>
      </c>
      <c r="IS18" s="30" t="str">
        <f t="shared" si="153"/>
        <v>B</v>
      </c>
      <c r="IT18" s="31">
        <f t="shared" si="154"/>
        <v>3</v>
      </c>
      <c r="IU18" s="31" t="str">
        <f t="shared" si="155"/>
        <v>3.0</v>
      </c>
      <c r="IV18" s="42">
        <v>3</v>
      </c>
      <c r="IW18" s="43">
        <v>3</v>
      </c>
      <c r="IX18" s="1032">
        <v>7.6</v>
      </c>
      <c r="IY18" s="1068">
        <v>7</v>
      </c>
      <c r="IZ18" s="736"/>
      <c r="JA18" s="827">
        <f t="shared" si="156"/>
        <v>7.2</v>
      </c>
      <c r="JB18" s="839">
        <f t="shared" si="157"/>
        <v>7.2</v>
      </c>
      <c r="JC18" s="840" t="str">
        <f t="shared" si="158"/>
        <v>7.2</v>
      </c>
      <c r="JD18" s="841" t="str">
        <f t="shared" si="159"/>
        <v>B</v>
      </c>
      <c r="JE18" s="842">
        <f t="shared" si="160"/>
        <v>3</v>
      </c>
      <c r="JF18" s="842" t="str">
        <f t="shared" si="161"/>
        <v>3.0</v>
      </c>
      <c r="JG18" s="846">
        <v>5</v>
      </c>
      <c r="JH18" s="844">
        <v>5</v>
      </c>
      <c r="JI18" s="742">
        <f t="shared" si="162"/>
        <v>18</v>
      </c>
      <c r="JJ18" s="734">
        <f t="shared" si="163"/>
        <v>2.6111111111111112</v>
      </c>
      <c r="JK18" s="735" t="str">
        <f t="shared" si="164"/>
        <v>2.61</v>
      </c>
    </row>
    <row r="19" spans="1:271" ht="18.75" x14ac:dyDescent="0.3">
      <c r="A19" s="16">
        <v>19</v>
      </c>
      <c r="B19" s="269" t="s">
        <v>623</v>
      </c>
      <c r="C19" s="298" t="s">
        <v>615</v>
      </c>
      <c r="D19" s="271" t="s">
        <v>57</v>
      </c>
      <c r="E19" s="272" t="s">
        <v>211</v>
      </c>
      <c r="F19" s="276"/>
      <c r="G19" s="288" t="s">
        <v>657</v>
      </c>
      <c r="H19" s="276" t="s">
        <v>23</v>
      </c>
      <c r="I19" s="276" t="s">
        <v>395</v>
      </c>
      <c r="J19" s="169">
        <v>6.8</v>
      </c>
      <c r="K19" s="1" t="str">
        <f t="shared" si="38"/>
        <v>C+</v>
      </c>
      <c r="L19" s="2">
        <f t="shared" si="39"/>
        <v>2.5</v>
      </c>
      <c r="M19" s="170" t="str">
        <f t="shared" si="40"/>
        <v>2.5</v>
      </c>
      <c r="N19" s="665">
        <v>6.3</v>
      </c>
      <c r="O19" s="1" t="str">
        <f t="shared" si="41"/>
        <v>C</v>
      </c>
      <c r="P19" s="2">
        <f t="shared" si="42"/>
        <v>2</v>
      </c>
      <c r="Q19" s="172" t="str">
        <f t="shared" si="43"/>
        <v>2.0</v>
      </c>
      <c r="R19" s="150">
        <v>8</v>
      </c>
      <c r="S19" s="45">
        <v>8</v>
      </c>
      <c r="T19" s="45"/>
      <c r="U19" s="28">
        <f t="shared" si="44"/>
        <v>8</v>
      </c>
      <c r="V19" s="29">
        <f t="shared" si="45"/>
        <v>8</v>
      </c>
      <c r="W19" s="325" t="str">
        <f t="shared" si="46"/>
        <v>8.0</v>
      </c>
      <c r="X19" s="30" t="str">
        <f t="shared" si="47"/>
        <v>B+</v>
      </c>
      <c r="Y19" s="31">
        <f t="shared" si="48"/>
        <v>3.5</v>
      </c>
      <c r="Z19" s="31" t="str">
        <f t="shared" si="49"/>
        <v>3.5</v>
      </c>
      <c r="AA19" s="42">
        <v>4</v>
      </c>
      <c r="AB19" s="43">
        <v>4</v>
      </c>
      <c r="AC19" s="180">
        <v>7</v>
      </c>
      <c r="AD19" s="55">
        <v>7</v>
      </c>
      <c r="AE19" s="55"/>
      <c r="AF19" s="28">
        <f t="shared" si="50"/>
        <v>7</v>
      </c>
      <c r="AG19" s="29">
        <f t="shared" si="51"/>
        <v>7</v>
      </c>
      <c r="AH19" s="325" t="str">
        <f t="shared" si="52"/>
        <v>7.0</v>
      </c>
      <c r="AI19" s="30" t="str">
        <f t="shared" si="53"/>
        <v>B</v>
      </c>
      <c r="AJ19" s="31">
        <f t="shared" si="54"/>
        <v>3</v>
      </c>
      <c r="AK19" s="31" t="str">
        <f t="shared" si="55"/>
        <v>3.0</v>
      </c>
      <c r="AL19" s="42">
        <v>2</v>
      </c>
      <c r="AM19" s="43">
        <v>2</v>
      </c>
      <c r="AN19" s="312">
        <v>8</v>
      </c>
      <c r="AO19" s="246">
        <v>9</v>
      </c>
      <c r="AP19" s="246"/>
      <c r="AQ19" s="28">
        <f t="shared" si="56"/>
        <v>8.6</v>
      </c>
      <c r="AR19" s="29">
        <f t="shared" si="57"/>
        <v>8.6</v>
      </c>
      <c r="AS19" s="325" t="str">
        <f t="shared" si="58"/>
        <v>8.6</v>
      </c>
      <c r="AT19" s="30" t="str">
        <f t="shared" si="59"/>
        <v>A</v>
      </c>
      <c r="AU19" s="31">
        <f t="shared" si="60"/>
        <v>4</v>
      </c>
      <c r="AV19" s="31" t="str">
        <f t="shared" si="61"/>
        <v>4.0</v>
      </c>
      <c r="AW19" s="42">
        <v>2</v>
      </c>
      <c r="AX19" s="43">
        <v>2</v>
      </c>
      <c r="AY19" s="224">
        <v>7.7</v>
      </c>
      <c r="AZ19" s="314">
        <v>8</v>
      </c>
      <c r="BA19" s="157"/>
      <c r="BB19" s="28">
        <f t="shared" si="62"/>
        <v>7.9</v>
      </c>
      <c r="BC19" s="29">
        <f t="shared" si="0"/>
        <v>7.9</v>
      </c>
      <c r="BD19" s="325" t="str">
        <f t="shared" si="63"/>
        <v>7.9</v>
      </c>
      <c r="BE19" s="30" t="str">
        <f t="shared" si="1"/>
        <v>B</v>
      </c>
      <c r="BF19" s="31">
        <f t="shared" si="2"/>
        <v>3</v>
      </c>
      <c r="BG19" s="31" t="str">
        <f t="shared" si="3"/>
        <v>3.0</v>
      </c>
      <c r="BH19" s="42">
        <v>2</v>
      </c>
      <c r="BI19" s="43">
        <v>2</v>
      </c>
      <c r="BJ19" s="245">
        <v>8</v>
      </c>
      <c r="BK19" s="93">
        <v>8</v>
      </c>
      <c r="BL19" s="93"/>
      <c r="BM19" s="28">
        <f t="shared" si="64"/>
        <v>8</v>
      </c>
      <c r="BN19" s="29">
        <f t="shared" si="65"/>
        <v>8</v>
      </c>
      <c r="BO19" s="325" t="str">
        <f t="shared" si="66"/>
        <v>8.0</v>
      </c>
      <c r="BP19" s="30" t="str">
        <f t="shared" si="67"/>
        <v>B+</v>
      </c>
      <c r="BQ19" s="31">
        <f t="shared" si="68"/>
        <v>3.5</v>
      </c>
      <c r="BR19" s="31" t="str">
        <f t="shared" si="69"/>
        <v>3.5</v>
      </c>
      <c r="BS19" s="42">
        <v>1</v>
      </c>
      <c r="BT19" s="149">
        <v>1</v>
      </c>
      <c r="BU19" s="403">
        <v>6.8</v>
      </c>
      <c r="BV19" s="147">
        <v>8</v>
      </c>
      <c r="BW19" s="157"/>
      <c r="BX19" s="225">
        <f t="shared" si="70"/>
        <v>7.5</v>
      </c>
      <c r="BY19" s="226">
        <f t="shared" si="71"/>
        <v>7.5</v>
      </c>
      <c r="BZ19" s="342" t="str">
        <f t="shared" si="72"/>
        <v>7.5</v>
      </c>
      <c r="CA19" s="227" t="str">
        <f t="shared" si="4"/>
        <v>B</v>
      </c>
      <c r="CB19" s="226">
        <f t="shared" si="5"/>
        <v>3</v>
      </c>
      <c r="CC19" s="226" t="str">
        <f t="shared" si="6"/>
        <v>3.0</v>
      </c>
      <c r="CD19" s="157">
        <v>2</v>
      </c>
      <c r="CE19" s="43">
        <v>2</v>
      </c>
      <c r="CF19" s="438">
        <v>8.8000000000000007</v>
      </c>
      <c r="CG19" s="439">
        <v>9</v>
      </c>
      <c r="CH19" s="68"/>
      <c r="CI19" s="225">
        <f t="shared" si="73"/>
        <v>8.9</v>
      </c>
      <c r="CJ19" s="226">
        <f t="shared" si="74"/>
        <v>8.9</v>
      </c>
      <c r="CK19" s="342" t="str">
        <f t="shared" si="75"/>
        <v>8.9</v>
      </c>
      <c r="CL19" s="227" t="str">
        <f t="shared" si="7"/>
        <v>A</v>
      </c>
      <c r="CM19" s="226">
        <f t="shared" si="8"/>
        <v>4</v>
      </c>
      <c r="CN19" s="226" t="str">
        <f t="shared" si="9"/>
        <v>4.0</v>
      </c>
      <c r="CO19" s="157">
        <v>3</v>
      </c>
      <c r="CP19" s="43">
        <v>3</v>
      </c>
      <c r="CQ19" s="84">
        <f t="shared" si="76"/>
        <v>16</v>
      </c>
      <c r="CR19" s="87">
        <f t="shared" si="77"/>
        <v>3.46875</v>
      </c>
      <c r="CS19" s="88" t="str">
        <f t="shared" si="78"/>
        <v>3.47</v>
      </c>
      <c r="CT19" s="64" t="str">
        <f t="shared" si="79"/>
        <v>Lên lớp</v>
      </c>
      <c r="CU19" s="128">
        <f t="shared" si="80"/>
        <v>16</v>
      </c>
      <c r="CV19" s="129">
        <f t="shared" si="81"/>
        <v>3.46875</v>
      </c>
      <c r="CW19" s="64" t="str">
        <f t="shared" si="82"/>
        <v>Lên lớp</v>
      </c>
      <c r="CX19" s="504"/>
      <c r="CY19" s="214">
        <v>7</v>
      </c>
      <c r="CZ19" s="439">
        <v>8</v>
      </c>
      <c r="DA19" s="439"/>
      <c r="DB19" s="28">
        <f t="shared" si="83"/>
        <v>7.6</v>
      </c>
      <c r="DC19" s="29">
        <f t="shared" si="84"/>
        <v>7.6</v>
      </c>
      <c r="DD19" s="325" t="str">
        <f t="shared" si="85"/>
        <v>7.6</v>
      </c>
      <c r="DE19" s="30" t="str">
        <f t="shared" si="10"/>
        <v>B</v>
      </c>
      <c r="DF19" s="31">
        <f t="shared" si="11"/>
        <v>3</v>
      </c>
      <c r="DG19" s="31" t="str">
        <f t="shared" si="12"/>
        <v>3.0</v>
      </c>
      <c r="DH19" s="42">
        <v>2</v>
      </c>
      <c r="DI19" s="43">
        <v>2</v>
      </c>
      <c r="DJ19" s="557">
        <v>7.3</v>
      </c>
      <c r="DK19" s="73">
        <v>7</v>
      </c>
      <c r="DL19" s="73"/>
      <c r="DM19" s="28">
        <f t="shared" si="86"/>
        <v>7.1</v>
      </c>
      <c r="DN19" s="29">
        <f t="shared" si="13"/>
        <v>7.1</v>
      </c>
      <c r="DO19" s="325" t="str">
        <f t="shared" si="87"/>
        <v>7.1</v>
      </c>
      <c r="DP19" s="30" t="str">
        <f t="shared" si="14"/>
        <v>B</v>
      </c>
      <c r="DQ19" s="31">
        <f t="shared" si="15"/>
        <v>3</v>
      </c>
      <c r="DR19" s="31" t="str">
        <f t="shared" si="16"/>
        <v>3.0</v>
      </c>
      <c r="DS19" s="42">
        <v>2</v>
      </c>
      <c r="DT19" s="43">
        <v>2</v>
      </c>
      <c r="DU19" s="180">
        <v>8</v>
      </c>
      <c r="DV19" s="55">
        <v>7</v>
      </c>
      <c r="DW19" s="55"/>
      <c r="DX19" s="28">
        <f t="shared" si="88"/>
        <v>7.4</v>
      </c>
      <c r="DY19" s="29">
        <f t="shared" si="89"/>
        <v>7.4</v>
      </c>
      <c r="DZ19" s="325" t="str">
        <f t="shared" si="90"/>
        <v>7.4</v>
      </c>
      <c r="EA19" s="30" t="str">
        <f t="shared" si="91"/>
        <v>B</v>
      </c>
      <c r="EB19" s="31">
        <f t="shared" si="92"/>
        <v>3</v>
      </c>
      <c r="EC19" s="31" t="str">
        <f t="shared" si="93"/>
        <v>3.0</v>
      </c>
      <c r="ED19" s="42">
        <v>2</v>
      </c>
      <c r="EE19" s="43">
        <v>2</v>
      </c>
      <c r="EF19" s="180">
        <v>7.2</v>
      </c>
      <c r="EG19" s="70">
        <v>8</v>
      </c>
      <c r="EH19" s="70"/>
      <c r="EI19" s="28">
        <f t="shared" si="94"/>
        <v>7.7</v>
      </c>
      <c r="EJ19" s="29">
        <f t="shared" si="95"/>
        <v>7.7</v>
      </c>
      <c r="EK19" s="325" t="str">
        <f t="shared" si="96"/>
        <v>7.7</v>
      </c>
      <c r="EL19" s="30" t="str">
        <f t="shared" si="97"/>
        <v>B</v>
      </c>
      <c r="EM19" s="31">
        <f t="shared" si="98"/>
        <v>3</v>
      </c>
      <c r="EN19" s="31" t="str">
        <f t="shared" si="99"/>
        <v>3.0</v>
      </c>
      <c r="EO19" s="42">
        <v>2</v>
      </c>
      <c r="EP19" s="43">
        <v>2</v>
      </c>
      <c r="EQ19" s="180">
        <v>9</v>
      </c>
      <c r="ER19" s="70">
        <v>8</v>
      </c>
      <c r="ES19" s="70"/>
      <c r="ET19" s="28">
        <f t="shared" si="100"/>
        <v>8.4</v>
      </c>
      <c r="EU19" s="29">
        <f t="shared" si="101"/>
        <v>8.4</v>
      </c>
      <c r="EV19" s="325" t="str">
        <f t="shared" si="102"/>
        <v>8.4</v>
      </c>
      <c r="EW19" s="30" t="str">
        <f t="shared" si="17"/>
        <v>B+</v>
      </c>
      <c r="EX19" s="31">
        <f t="shared" si="18"/>
        <v>3.5</v>
      </c>
      <c r="EY19" s="31" t="str">
        <f t="shared" si="19"/>
        <v>3.5</v>
      </c>
      <c r="EZ19" s="42">
        <v>2</v>
      </c>
      <c r="FA19" s="43">
        <v>2</v>
      </c>
      <c r="FB19" s="180">
        <v>7.7</v>
      </c>
      <c r="FC19" s="70">
        <v>7</v>
      </c>
      <c r="FD19" s="602"/>
      <c r="FE19" s="28">
        <f t="shared" si="103"/>
        <v>7.3</v>
      </c>
      <c r="FF19" s="29">
        <f t="shared" si="104"/>
        <v>7.3</v>
      </c>
      <c r="FG19" s="325" t="str">
        <f t="shared" si="105"/>
        <v>7.3</v>
      </c>
      <c r="FH19" s="30" t="str">
        <f t="shared" si="20"/>
        <v>B</v>
      </c>
      <c r="FI19" s="31">
        <f t="shared" si="21"/>
        <v>3</v>
      </c>
      <c r="FJ19" s="31" t="str">
        <f t="shared" si="22"/>
        <v>3.0</v>
      </c>
      <c r="FK19" s="42">
        <v>2</v>
      </c>
      <c r="FL19" s="43">
        <v>2</v>
      </c>
      <c r="FM19" s="180">
        <v>7</v>
      </c>
      <c r="FN19" s="70">
        <v>8</v>
      </c>
      <c r="FO19" s="70"/>
      <c r="FP19" s="28">
        <f t="shared" si="106"/>
        <v>7.6</v>
      </c>
      <c r="FQ19" s="29">
        <f t="shared" si="107"/>
        <v>7.6</v>
      </c>
      <c r="FR19" s="325" t="str">
        <f t="shared" si="108"/>
        <v>7.6</v>
      </c>
      <c r="FS19" s="30" t="str">
        <f t="shared" si="23"/>
        <v>B</v>
      </c>
      <c r="FT19" s="31">
        <f t="shared" si="24"/>
        <v>3</v>
      </c>
      <c r="FU19" s="31" t="str">
        <f t="shared" si="25"/>
        <v>3.0</v>
      </c>
      <c r="FV19" s="42">
        <v>2</v>
      </c>
      <c r="FW19" s="43">
        <v>2</v>
      </c>
      <c r="FX19" s="48">
        <v>7.4</v>
      </c>
      <c r="FY19" s="70">
        <v>8</v>
      </c>
      <c r="FZ19" s="70"/>
      <c r="GA19" s="28">
        <f t="shared" si="109"/>
        <v>7.8</v>
      </c>
      <c r="GB19" s="29">
        <f t="shared" si="110"/>
        <v>7.8</v>
      </c>
      <c r="GC19" s="325" t="str">
        <f t="shared" si="111"/>
        <v>7.8</v>
      </c>
      <c r="GD19" s="30" t="str">
        <f t="shared" si="112"/>
        <v>B</v>
      </c>
      <c r="GE19" s="31">
        <f t="shared" si="113"/>
        <v>3</v>
      </c>
      <c r="GF19" s="31" t="str">
        <f t="shared" si="114"/>
        <v>3.0</v>
      </c>
      <c r="GG19" s="42">
        <v>2</v>
      </c>
      <c r="GH19" s="43">
        <v>2</v>
      </c>
      <c r="GI19" s="694">
        <f t="shared" si="115"/>
        <v>16</v>
      </c>
      <c r="GJ19" s="695">
        <f t="shared" si="116"/>
        <v>3.0625</v>
      </c>
      <c r="GK19" s="696" t="str">
        <f t="shared" si="117"/>
        <v>3.06</v>
      </c>
      <c r="GL19" s="697" t="str">
        <f t="shared" si="118"/>
        <v>Lên lớp</v>
      </c>
      <c r="GM19" s="698">
        <f t="shared" si="119"/>
        <v>32</v>
      </c>
      <c r="GN19" s="695">
        <f t="shared" si="120"/>
        <v>3.265625</v>
      </c>
      <c r="GO19" s="696" t="str">
        <f t="shared" si="121"/>
        <v>3.27</v>
      </c>
      <c r="GP19" s="699">
        <f t="shared" si="122"/>
        <v>32</v>
      </c>
      <c r="GQ19" s="700">
        <f t="shared" si="123"/>
        <v>7.828125</v>
      </c>
      <c r="GR19" s="701">
        <f t="shared" si="124"/>
        <v>3.265625</v>
      </c>
      <c r="GS19" s="702" t="str">
        <f t="shared" si="125"/>
        <v>Lên lớp</v>
      </c>
      <c r="GT19" s="799"/>
      <c r="GU19" s="835">
        <v>7</v>
      </c>
      <c r="GV19" s="837">
        <v>7</v>
      </c>
      <c r="GW19" s="736"/>
      <c r="GX19" s="827">
        <f t="shared" si="126"/>
        <v>7</v>
      </c>
      <c r="GY19" s="839">
        <f t="shared" si="127"/>
        <v>7</v>
      </c>
      <c r="GZ19" s="840" t="str">
        <f t="shared" si="128"/>
        <v>7.0</v>
      </c>
      <c r="HA19" s="841" t="str">
        <f t="shared" si="129"/>
        <v>B</v>
      </c>
      <c r="HB19" s="842">
        <f t="shared" si="130"/>
        <v>3</v>
      </c>
      <c r="HC19" s="842" t="str">
        <f t="shared" si="131"/>
        <v>3.0</v>
      </c>
      <c r="HD19" s="843">
        <v>2</v>
      </c>
      <c r="HE19" s="844">
        <v>2</v>
      </c>
      <c r="HF19" s="867">
        <v>7.1</v>
      </c>
      <c r="HG19" s="868">
        <v>7</v>
      </c>
      <c r="HH19" s="736"/>
      <c r="HI19" s="28">
        <f t="shared" si="132"/>
        <v>7</v>
      </c>
      <c r="HJ19" s="29">
        <f t="shared" si="133"/>
        <v>7</v>
      </c>
      <c r="HK19" s="325" t="str">
        <f t="shared" si="134"/>
        <v>7.0</v>
      </c>
      <c r="HL19" s="30" t="str">
        <f t="shared" si="135"/>
        <v>B</v>
      </c>
      <c r="HM19" s="31">
        <f t="shared" si="136"/>
        <v>3</v>
      </c>
      <c r="HN19" s="31" t="str">
        <f t="shared" si="137"/>
        <v>3.0</v>
      </c>
      <c r="HO19" s="42">
        <v>3</v>
      </c>
      <c r="HP19" s="43">
        <v>3</v>
      </c>
      <c r="HQ19" s="819">
        <v>7.3</v>
      </c>
      <c r="HR19" s="822">
        <v>7</v>
      </c>
      <c r="HS19" s="736"/>
      <c r="HT19" s="28">
        <f t="shared" si="138"/>
        <v>7.1</v>
      </c>
      <c r="HU19" s="29">
        <f t="shared" si="139"/>
        <v>7.1</v>
      </c>
      <c r="HV19" s="325" t="str">
        <f t="shared" si="140"/>
        <v>7.1</v>
      </c>
      <c r="HW19" s="30" t="str">
        <f t="shared" si="141"/>
        <v>B</v>
      </c>
      <c r="HX19" s="31">
        <f t="shared" si="142"/>
        <v>3</v>
      </c>
      <c r="HY19" s="31" t="str">
        <f t="shared" si="143"/>
        <v>3.0</v>
      </c>
      <c r="HZ19" s="42">
        <v>2</v>
      </c>
      <c r="IA19" s="43">
        <v>2</v>
      </c>
      <c r="IB19" s="819">
        <v>7.6</v>
      </c>
      <c r="IC19" s="822">
        <v>7</v>
      </c>
      <c r="ID19" s="736"/>
      <c r="IE19" s="28">
        <f t="shared" si="144"/>
        <v>7.2</v>
      </c>
      <c r="IF19" s="29">
        <f t="shared" si="145"/>
        <v>7.2</v>
      </c>
      <c r="IG19" s="325" t="str">
        <f t="shared" si="146"/>
        <v>7.2</v>
      </c>
      <c r="IH19" s="30" t="str">
        <f t="shared" si="147"/>
        <v>B</v>
      </c>
      <c r="II19" s="31">
        <f t="shared" si="148"/>
        <v>3</v>
      </c>
      <c r="IJ19" s="31" t="str">
        <f t="shared" si="149"/>
        <v>3.0</v>
      </c>
      <c r="IK19" s="42">
        <v>3</v>
      </c>
      <c r="IL19" s="43">
        <v>3</v>
      </c>
      <c r="IM19" s="819">
        <v>7</v>
      </c>
      <c r="IN19" s="822">
        <v>7</v>
      </c>
      <c r="IO19" s="736"/>
      <c r="IP19" s="28">
        <f t="shared" si="150"/>
        <v>7</v>
      </c>
      <c r="IQ19" s="29">
        <f t="shared" si="151"/>
        <v>7</v>
      </c>
      <c r="IR19" s="325" t="str">
        <f t="shared" si="152"/>
        <v>7.0</v>
      </c>
      <c r="IS19" s="30" t="str">
        <f t="shared" si="153"/>
        <v>B</v>
      </c>
      <c r="IT19" s="31">
        <f t="shared" si="154"/>
        <v>3</v>
      </c>
      <c r="IU19" s="31" t="str">
        <f t="shared" si="155"/>
        <v>3.0</v>
      </c>
      <c r="IV19" s="42">
        <v>3</v>
      </c>
      <c r="IW19" s="43">
        <v>3</v>
      </c>
      <c r="IX19" s="1032">
        <v>8.4</v>
      </c>
      <c r="IY19" s="1068">
        <v>8</v>
      </c>
      <c r="IZ19" s="736"/>
      <c r="JA19" s="827">
        <f t="shared" si="156"/>
        <v>8.1999999999999993</v>
      </c>
      <c r="JB19" s="839">
        <f t="shared" si="157"/>
        <v>8.1999999999999993</v>
      </c>
      <c r="JC19" s="840" t="str">
        <f t="shared" si="158"/>
        <v>8.2</v>
      </c>
      <c r="JD19" s="841" t="str">
        <f t="shared" si="159"/>
        <v>B+</v>
      </c>
      <c r="JE19" s="842">
        <f t="shared" si="160"/>
        <v>3.5</v>
      </c>
      <c r="JF19" s="842" t="str">
        <f t="shared" si="161"/>
        <v>3.5</v>
      </c>
      <c r="JG19" s="846">
        <v>5</v>
      </c>
      <c r="JH19" s="844">
        <v>5</v>
      </c>
      <c r="JI19" s="742">
        <f t="shared" si="162"/>
        <v>18</v>
      </c>
      <c r="JJ19" s="734">
        <f t="shared" si="163"/>
        <v>3.1388888888888888</v>
      </c>
      <c r="JK19" s="735" t="str">
        <f t="shared" si="164"/>
        <v>3.14</v>
      </c>
    </row>
    <row r="20" spans="1:271" ht="18.75" x14ac:dyDescent="0.3">
      <c r="A20" s="16">
        <v>20</v>
      </c>
      <c r="B20" s="269" t="s">
        <v>623</v>
      </c>
      <c r="C20" s="298" t="s">
        <v>616</v>
      </c>
      <c r="D20" s="271" t="s">
        <v>136</v>
      </c>
      <c r="E20" s="272" t="s">
        <v>38</v>
      </c>
      <c r="F20" s="276"/>
      <c r="G20" s="288" t="s">
        <v>299</v>
      </c>
      <c r="H20" s="276" t="s">
        <v>23</v>
      </c>
      <c r="I20" s="276" t="s">
        <v>179</v>
      </c>
      <c r="J20" s="169">
        <v>8.4</v>
      </c>
      <c r="K20" s="1" t="str">
        <f t="shared" si="38"/>
        <v>B+</v>
      </c>
      <c r="L20" s="2">
        <f t="shared" si="39"/>
        <v>3.5</v>
      </c>
      <c r="M20" s="170" t="str">
        <f t="shared" si="40"/>
        <v>3.5</v>
      </c>
      <c r="N20" s="665">
        <v>7.3</v>
      </c>
      <c r="O20" s="1" t="str">
        <f t="shared" si="41"/>
        <v>B</v>
      </c>
      <c r="P20" s="2">
        <f t="shared" si="42"/>
        <v>3</v>
      </c>
      <c r="Q20" s="172" t="str">
        <f t="shared" si="43"/>
        <v>3.0</v>
      </c>
      <c r="R20" s="150">
        <v>8</v>
      </c>
      <c r="S20" s="45">
        <v>8</v>
      </c>
      <c r="T20" s="45"/>
      <c r="U20" s="28">
        <f t="shared" si="44"/>
        <v>8</v>
      </c>
      <c r="V20" s="29">
        <f t="shared" si="45"/>
        <v>8</v>
      </c>
      <c r="W20" s="325" t="str">
        <f t="shared" si="46"/>
        <v>8.0</v>
      </c>
      <c r="X20" s="30" t="str">
        <f t="shared" si="47"/>
        <v>B+</v>
      </c>
      <c r="Y20" s="31">
        <f t="shared" si="48"/>
        <v>3.5</v>
      </c>
      <c r="Z20" s="31" t="str">
        <f t="shared" si="49"/>
        <v>3.5</v>
      </c>
      <c r="AA20" s="42">
        <v>4</v>
      </c>
      <c r="AB20" s="43">
        <v>4</v>
      </c>
      <c r="AC20" s="180">
        <v>8.6999999999999993</v>
      </c>
      <c r="AD20" s="55">
        <v>5</v>
      </c>
      <c r="AE20" s="55"/>
      <c r="AF20" s="28">
        <f t="shared" si="50"/>
        <v>6.5</v>
      </c>
      <c r="AG20" s="29">
        <f t="shared" si="51"/>
        <v>6.5</v>
      </c>
      <c r="AH20" s="325" t="str">
        <f t="shared" si="52"/>
        <v>6.5</v>
      </c>
      <c r="AI20" s="30" t="str">
        <f t="shared" si="53"/>
        <v>C+</v>
      </c>
      <c r="AJ20" s="31">
        <f t="shared" si="54"/>
        <v>2.5</v>
      </c>
      <c r="AK20" s="31" t="str">
        <f t="shared" si="55"/>
        <v>2.5</v>
      </c>
      <c r="AL20" s="42">
        <v>2</v>
      </c>
      <c r="AM20" s="43">
        <v>2</v>
      </c>
      <c r="AN20" s="312">
        <v>8.3000000000000007</v>
      </c>
      <c r="AO20" s="246">
        <v>9</v>
      </c>
      <c r="AP20" s="246"/>
      <c r="AQ20" s="28">
        <f t="shared" si="56"/>
        <v>8.6999999999999993</v>
      </c>
      <c r="AR20" s="29">
        <f t="shared" si="57"/>
        <v>8.6999999999999993</v>
      </c>
      <c r="AS20" s="325" t="str">
        <f t="shared" si="58"/>
        <v>8.7</v>
      </c>
      <c r="AT20" s="30" t="str">
        <f t="shared" si="59"/>
        <v>A</v>
      </c>
      <c r="AU20" s="31">
        <f t="shared" si="60"/>
        <v>4</v>
      </c>
      <c r="AV20" s="31" t="str">
        <f t="shared" si="61"/>
        <v>4.0</v>
      </c>
      <c r="AW20" s="42">
        <v>2</v>
      </c>
      <c r="AX20" s="43">
        <v>2</v>
      </c>
      <c r="AY20" s="224">
        <v>8</v>
      </c>
      <c r="AZ20" s="314">
        <v>8</v>
      </c>
      <c r="BA20" s="157"/>
      <c r="BB20" s="28">
        <f t="shared" si="62"/>
        <v>8</v>
      </c>
      <c r="BC20" s="29">
        <f t="shared" si="0"/>
        <v>8</v>
      </c>
      <c r="BD20" s="325" t="str">
        <f t="shared" si="63"/>
        <v>8.0</v>
      </c>
      <c r="BE20" s="30" t="str">
        <f t="shared" si="1"/>
        <v>B+</v>
      </c>
      <c r="BF20" s="31">
        <f t="shared" si="2"/>
        <v>3.5</v>
      </c>
      <c r="BG20" s="31" t="str">
        <f t="shared" si="3"/>
        <v>3.5</v>
      </c>
      <c r="BH20" s="42">
        <v>2</v>
      </c>
      <c r="BI20" s="43">
        <v>2</v>
      </c>
      <c r="BJ20" s="245">
        <v>7.7</v>
      </c>
      <c r="BK20" s="93">
        <v>7</v>
      </c>
      <c r="BL20" s="93"/>
      <c r="BM20" s="28">
        <f t="shared" si="64"/>
        <v>7.3</v>
      </c>
      <c r="BN20" s="29">
        <f t="shared" si="65"/>
        <v>7.3</v>
      </c>
      <c r="BO20" s="325" t="str">
        <f t="shared" si="66"/>
        <v>7.3</v>
      </c>
      <c r="BP20" s="30" t="str">
        <f t="shared" si="67"/>
        <v>B</v>
      </c>
      <c r="BQ20" s="31">
        <f t="shared" si="68"/>
        <v>3</v>
      </c>
      <c r="BR20" s="31" t="str">
        <f t="shared" si="69"/>
        <v>3.0</v>
      </c>
      <c r="BS20" s="42">
        <v>1</v>
      </c>
      <c r="BT20" s="149">
        <v>1</v>
      </c>
      <c r="BU20" s="403">
        <v>7.8</v>
      </c>
      <c r="BV20" s="147">
        <v>8</v>
      </c>
      <c r="BW20" s="157"/>
      <c r="BX20" s="225">
        <f t="shared" si="70"/>
        <v>7.9</v>
      </c>
      <c r="BY20" s="226">
        <f t="shared" si="71"/>
        <v>7.9</v>
      </c>
      <c r="BZ20" s="342" t="str">
        <f t="shared" si="72"/>
        <v>7.9</v>
      </c>
      <c r="CA20" s="227" t="str">
        <f t="shared" si="4"/>
        <v>B</v>
      </c>
      <c r="CB20" s="226">
        <f t="shared" si="5"/>
        <v>3</v>
      </c>
      <c r="CC20" s="226" t="str">
        <f t="shared" si="6"/>
        <v>3.0</v>
      </c>
      <c r="CD20" s="157">
        <v>2</v>
      </c>
      <c r="CE20" s="43">
        <v>2</v>
      </c>
      <c r="CF20" s="438">
        <v>8.8000000000000007</v>
      </c>
      <c r="CG20" s="439">
        <v>8</v>
      </c>
      <c r="CH20" s="68"/>
      <c r="CI20" s="225">
        <f t="shared" si="73"/>
        <v>8.3000000000000007</v>
      </c>
      <c r="CJ20" s="226">
        <f t="shared" si="74"/>
        <v>8.3000000000000007</v>
      </c>
      <c r="CK20" s="342" t="str">
        <f t="shared" si="75"/>
        <v>8.3</v>
      </c>
      <c r="CL20" s="227" t="str">
        <f t="shared" si="7"/>
        <v>B+</v>
      </c>
      <c r="CM20" s="226">
        <f t="shared" si="8"/>
        <v>3.5</v>
      </c>
      <c r="CN20" s="226" t="str">
        <f t="shared" si="9"/>
        <v>3.5</v>
      </c>
      <c r="CO20" s="157">
        <v>3</v>
      </c>
      <c r="CP20" s="43">
        <v>3</v>
      </c>
      <c r="CQ20" s="84">
        <f t="shared" si="76"/>
        <v>16</v>
      </c>
      <c r="CR20" s="87">
        <f t="shared" si="77"/>
        <v>3.34375</v>
      </c>
      <c r="CS20" s="88" t="str">
        <f t="shared" si="78"/>
        <v>3.34</v>
      </c>
      <c r="CT20" s="64" t="str">
        <f t="shared" si="79"/>
        <v>Lên lớp</v>
      </c>
      <c r="CU20" s="128">
        <f t="shared" si="80"/>
        <v>16</v>
      </c>
      <c r="CV20" s="129">
        <f t="shared" si="81"/>
        <v>3.34375</v>
      </c>
      <c r="CW20" s="64" t="str">
        <f t="shared" si="82"/>
        <v>Lên lớp</v>
      </c>
      <c r="CX20" s="504"/>
      <c r="CY20" s="214">
        <v>7.6</v>
      </c>
      <c r="CZ20" s="439">
        <v>8</v>
      </c>
      <c r="DA20" s="439"/>
      <c r="DB20" s="28">
        <f t="shared" si="83"/>
        <v>7.8</v>
      </c>
      <c r="DC20" s="29">
        <f t="shared" si="84"/>
        <v>7.8</v>
      </c>
      <c r="DD20" s="325" t="str">
        <f t="shared" si="85"/>
        <v>7.8</v>
      </c>
      <c r="DE20" s="30" t="str">
        <f t="shared" si="10"/>
        <v>B</v>
      </c>
      <c r="DF20" s="31">
        <f t="shared" si="11"/>
        <v>3</v>
      </c>
      <c r="DG20" s="31" t="str">
        <f t="shared" si="12"/>
        <v>3.0</v>
      </c>
      <c r="DH20" s="42">
        <v>2</v>
      </c>
      <c r="DI20" s="43">
        <v>2</v>
      </c>
      <c r="DJ20" s="557">
        <v>6</v>
      </c>
      <c r="DK20" s="73">
        <v>8</v>
      </c>
      <c r="DL20" s="73"/>
      <c r="DM20" s="28">
        <f t="shared" si="86"/>
        <v>7.2</v>
      </c>
      <c r="DN20" s="29">
        <f t="shared" si="13"/>
        <v>7.2</v>
      </c>
      <c r="DO20" s="325" t="str">
        <f t="shared" si="87"/>
        <v>7.2</v>
      </c>
      <c r="DP20" s="30" t="str">
        <f t="shared" si="14"/>
        <v>B</v>
      </c>
      <c r="DQ20" s="31">
        <f t="shared" si="15"/>
        <v>3</v>
      </c>
      <c r="DR20" s="31" t="str">
        <f t="shared" si="16"/>
        <v>3.0</v>
      </c>
      <c r="DS20" s="42">
        <v>2</v>
      </c>
      <c r="DT20" s="43">
        <v>2</v>
      </c>
      <c r="DU20" s="180">
        <v>8.6999999999999993</v>
      </c>
      <c r="DV20" s="55">
        <v>6</v>
      </c>
      <c r="DW20" s="55"/>
      <c r="DX20" s="28">
        <f t="shared" si="88"/>
        <v>7.1</v>
      </c>
      <c r="DY20" s="29">
        <f t="shared" si="89"/>
        <v>7.1</v>
      </c>
      <c r="DZ20" s="325" t="str">
        <f t="shared" si="90"/>
        <v>7.1</v>
      </c>
      <c r="EA20" s="30" t="str">
        <f t="shared" si="91"/>
        <v>B</v>
      </c>
      <c r="EB20" s="31">
        <f t="shared" si="92"/>
        <v>3</v>
      </c>
      <c r="EC20" s="31" t="str">
        <f t="shared" si="93"/>
        <v>3.0</v>
      </c>
      <c r="ED20" s="42">
        <v>2</v>
      </c>
      <c r="EE20" s="43">
        <v>2</v>
      </c>
      <c r="EF20" s="180">
        <v>9</v>
      </c>
      <c r="EG20" s="70">
        <v>9</v>
      </c>
      <c r="EH20" s="70"/>
      <c r="EI20" s="28">
        <f t="shared" si="94"/>
        <v>9</v>
      </c>
      <c r="EJ20" s="29">
        <f t="shared" si="95"/>
        <v>9</v>
      </c>
      <c r="EK20" s="325" t="str">
        <f t="shared" si="96"/>
        <v>9.0</v>
      </c>
      <c r="EL20" s="30" t="str">
        <f t="shared" si="97"/>
        <v>A</v>
      </c>
      <c r="EM20" s="31">
        <f t="shared" si="98"/>
        <v>4</v>
      </c>
      <c r="EN20" s="31" t="str">
        <f t="shared" si="99"/>
        <v>4.0</v>
      </c>
      <c r="EO20" s="42">
        <v>2</v>
      </c>
      <c r="EP20" s="43">
        <v>2</v>
      </c>
      <c r="EQ20" s="180">
        <v>8.6999999999999993</v>
      </c>
      <c r="ER20" s="70">
        <v>9</v>
      </c>
      <c r="ES20" s="70"/>
      <c r="ET20" s="28">
        <f t="shared" si="100"/>
        <v>8.9</v>
      </c>
      <c r="EU20" s="29">
        <f t="shared" si="101"/>
        <v>8.9</v>
      </c>
      <c r="EV20" s="325" t="str">
        <f t="shared" si="102"/>
        <v>8.9</v>
      </c>
      <c r="EW20" s="30" t="str">
        <f t="shared" si="17"/>
        <v>A</v>
      </c>
      <c r="EX20" s="31">
        <f t="shared" si="18"/>
        <v>4</v>
      </c>
      <c r="EY20" s="31" t="str">
        <f t="shared" si="19"/>
        <v>4.0</v>
      </c>
      <c r="EZ20" s="42">
        <v>2</v>
      </c>
      <c r="FA20" s="43">
        <v>2</v>
      </c>
      <c r="FB20" s="180">
        <v>9</v>
      </c>
      <c r="FC20" s="70">
        <v>9</v>
      </c>
      <c r="FD20" s="602"/>
      <c r="FE20" s="28">
        <f t="shared" si="103"/>
        <v>9</v>
      </c>
      <c r="FF20" s="29">
        <f t="shared" si="104"/>
        <v>9</v>
      </c>
      <c r="FG20" s="325" t="str">
        <f t="shared" si="105"/>
        <v>9.0</v>
      </c>
      <c r="FH20" s="30" t="str">
        <f t="shared" si="20"/>
        <v>A</v>
      </c>
      <c r="FI20" s="31">
        <f t="shared" si="21"/>
        <v>4</v>
      </c>
      <c r="FJ20" s="31" t="str">
        <f t="shared" si="22"/>
        <v>4.0</v>
      </c>
      <c r="FK20" s="42">
        <v>2</v>
      </c>
      <c r="FL20" s="43">
        <v>2</v>
      </c>
      <c r="FM20" s="180">
        <v>9</v>
      </c>
      <c r="FN20" s="70">
        <v>6</v>
      </c>
      <c r="FO20" s="70"/>
      <c r="FP20" s="28">
        <f t="shared" si="106"/>
        <v>7.2</v>
      </c>
      <c r="FQ20" s="29">
        <f t="shared" si="107"/>
        <v>7.2</v>
      </c>
      <c r="FR20" s="325" t="str">
        <f t="shared" si="108"/>
        <v>7.2</v>
      </c>
      <c r="FS20" s="30" t="str">
        <f t="shared" si="23"/>
        <v>B</v>
      </c>
      <c r="FT20" s="31">
        <f t="shared" si="24"/>
        <v>3</v>
      </c>
      <c r="FU20" s="31" t="str">
        <f t="shared" si="25"/>
        <v>3.0</v>
      </c>
      <c r="FV20" s="42">
        <v>2</v>
      </c>
      <c r="FW20" s="43">
        <v>2</v>
      </c>
      <c r="FX20" s="48">
        <v>7.4</v>
      </c>
      <c r="FY20" s="70">
        <v>9</v>
      </c>
      <c r="FZ20" s="70"/>
      <c r="GA20" s="28">
        <f t="shared" si="109"/>
        <v>8.4</v>
      </c>
      <c r="GB20" s="29">
        <f t="shared" si="110"/>
        <v>8.4</v>
      </c>
      <c r="GC20" s="325" t="str">
        <f t="shared" si="111"/>
        <v>8.4</v>
      </c>
      <c r="GD20" s="30" t="str">
        <f t="shared" si="112"/>
        <v>B+</v>
      </c>
      <c r="GE20" s="31">
        <f t="shared" si="113"/>
        <v>3.5</v>
      </c>
      <c r="GF20" s="31" t="str">
        <f t="shared" si="114"/>
        <v>3.5</v>
      </c>
      <c r="GG20" s="42">
        <v>2</v>
      </c>
      <c r="GH20" s="43">
        <v>2</v>
      </c>
      <c r="GI20" s="694">
        <f t="shared" si="115"/>
        <v>16</v>
      </c>
      <c r="GJ20" s="695">
        <f t="shared" si="116"/>
        <v>3.4375</v>
      </c>
      <c r="GK20" s="696" t="str">
        <f t="shared" si="117"/>
        <v>3.44</v>
      </c>
      <c r="GL20" s="697" t="str">
        <f t="shared" si="118"/>
        <v>Lên lớp</v>
      </c>
      <c r="GM20" s="698">
        <f t="shared" si="119"/>
        <v>32</v>
      </c>
      <c r="GN20" s="695">
        <f t="shared" si="120"/>
        <v>3.390625</v>
      </c>
      <c r="GO20" s="696" t="str">
        <f t="shared" si="121"/>
        <v>3.39</v>
      </c>
      <c r="GP20" s="699">
        <f t="shared" si="122"/>
        <v>32</v>
      </c>
      <c r="GQ20" s="700">
        <f t="shared" si="123"/>
        <v>7.9875000000000016</v>
      </c>
      <c r="GR20" s="701">
        <f t="shared" si="124"/>
        <v>3.390625</v>
      </c>
      <c r="GS20" s="702" t="str">
        <f t="shared" si="125"/>
        <v>Lên lớp</v>
      </c>
      <c r="GT20" s="799"/>
      <c r="GU20" s="835">
        <v>9</v>
      </c>
      <c r="GV20" s="837">
        <v>9</v>
      </c>
      <c r="GW20" s="736"/>
      <c r="GX20" s="827">
        <f t="shared" si="126"/>
        <v>9</v>
      </c>
      <c r="GY20" s="839">
        <f t="shared" si="127"/>
        <v>9</v>
      </c>
      <c r="GZ20" s="840" t="str">
        <f t="shared" si="128"/>
        <v>9.0</v>
      </c>
      <c r="HA20" s="841" t="str">
        <f t="shared" si="129"/>
        <v>A</v>
      </c>
      <c r="HB20" s="842">
        <f t="shared" si="130"/>
        <v>4</v>
      </c>
      <c r="HC20" s="842" t="str">
        <f t="shared" si="131"/>
        <v>4.0</v>
      </c>
      <c r="HD20" s="843">
        <v>2</v>
      </c>
      <c r="HE20" s="844">
        <v>2</v>
      </c>
      <c r="HF20" s="867">
        <v>8</v>
      </c>
      <c r="HG20" s="868">
        <v>8</v>
      </c>
      <c r="HH20" s="736"/>
      <c r="HI20" s="28">
        <f t="shared" si="132"/>
        <v>8</v>
      </c>
      <c r="HJ20" s="29">
        <f t="shared" si="133"/>
        <v>8</v>
      </c>
      <c r="HK20" s="325" t="str">
        <f t="shared" si="134"/>
        <v>8.0</v>
      </c>
      <c r="HL20" s="30" t="str">
        <f t="shared" si="135"/>
        <v>B+</v>
      </c>
      <c r="HM20" s="31">
        <f t="shared" si="136"/>
        <v>3.5</v>
      </c>
      <c r="HN20" s="31" t="str">
        <f t="shared" si="137"/>
        <v>3.5</v>
      </c>
      <c r="HO20" s="42">
        <v>3</v>
      </c>
      <c r="HP20" s="43">
        <v>3</v>
      </c>
      <c r="HQ20" s="819">
        <v>9</v>
      </c>
      <c r="HR20" s="822">
        <v>9</v>
      </c>
      <c r="HS20" s="736"/>
      <c r="HT20" s="28">
        <f t="shared" si="138"/>
        <v>9</v>
      </c>
      <c r="HU20" s="29">
        <f t="shared" si="139"/>
        <v>9</v>
      </c>
      <c r="HV20" s="325" t="str">
        <f t="shared" si="140"/>
        <v>9.0</v>
      </c>
      <c r="HW20" s="30" t="str">
        <f t="shared" si="141"/>
        <v>A</v>
      </c>
      <c r="HX20" s="31">
        <f t="shared" si="142"/>
        <v>4</v>
      </c>
      <c r="HY20" s="31" t="str">
        <f t="shared" si="143"/>
        <v>4.0</v>
      </c>
      <c r="HZ20" s="42">
        <v>2</v>
      </c>
      <c r="IA20" s="43">
        <v>2</v>
      </c>
      <c r="IB20" s="819">
        <v>9</v>
      </c>
      <c r="IC20" s="822">
        <v>9</v>
      </c>
      <c r="ID20" s="736"/>
      <c r="IE20" s="28">
        <f t="shared" si="144"/>
        <v>9</v>
      </c>
      <c r="IF20" s="29">
        <f t="shared" si="145"/>
        <v>9</v>
      </c>
      <c r="IG20" s="325" t="str">
        <f t="shared" si="146"/>
        <v>9.0</v>
      </c>
      <c r="IH20" s="30" t="str">
        <f t="shared" si="147"/>
        <v>A</v>
      </c>
      <c r="II20" s="31">
        <f t="shared" si="148"/>
        <v>4</v>
      </c>
      <c r="IJ20" s="31" t="str">
        <f t="shared" si="149"/>
        <v>4.0</v>
      </c>
      <c r="IK20" s="42">
        <v>3</v>
      </c>
      <c r="IL20" s="43">
        <v>3</v>
      </c>
      <c r="IM20" s="819">
        <v>7.8</v>
      </c>
      <c r="IN20" s="822">
        <v>8</v>
      </c>
      <c r="IO20" s="736"/>
      <c r="IP20" s="28">
        <f t="shared" si="150"/>
        <v>7.9</v>
      </c>
      <c r="IQ20" s="29">
        <f t="shared" si="151"/>
        <v>7.9</v>
      </c>
      <c r="IR20" s="325" t="str">
        <f t="shared" si="152"/>
        <v>7.9</v>
      </c>
      <c r="IS20" s="30" t="str">
        <f t="shared" si="153"/>
        <v>B</v>
      </c>
      <c r="IT20" s="31">
        <f t="shared" si="154"/>
        <v>3</v>
      </c>
      <c r="IU20" s="31" t="str">
        <f t="shared" si="155"/>
        <v>3.0</v>
      </c>
      <c r="IV20" s="42">
        <v>3</v>
      </c>
      <c r="IW20" s="43">
        <v>3</v>
      </c>
      <c r="IX20" s="1032">
        <v>8.8000000000000007</v>
      </c>
      <c r="IY20" s="1068">
        <v>9</v>
      </c>
      <c r="IZ20" s="736"/>
      <c r="JA20" s="827">
        <f t="shared" si="156"/>
        <v>8.9</v>
      </c>
      <c r="JB20" s="839">
        <f t="shared" si="157"/>
        <v>8.9</v>
      </c>
      <c r="JC20" s="840" t="str">
        <f t="shared" si="158"/>
        <v>8.9</v>
      </c>
      <c r="JD20" s="841" t="str">
        <f t="shared" si="159"/>
        <v>A</v>
      </c>
      <c r="JE20" s="842">
        <f t="shared" si="160"/>
        <v>4</v>
      </c>
      <c r="JF20" s="842" t="str">
        <f t="shared" si="161"/>
        <v>4.0</v>
      </c>
      <c r="JG20" s="846">
        <v>5</v>
      </c>
      <c r="JH20" s="844">
        <v>5</v>
      </c>
      <c r="JI20" s="742">
        <f t="shared" si="162"/>
        <v>18</v>
      </c>
      <c r="JJ20" s="734">
        <f t="shared" si="163"/>
        <v>3.75</v>
      </c>
      <c r="JK20" s="735" t="str">
        <f t="shared" si="164"/>
        <v>3.75</v>
      </c>
    </row>
    <row r="21" spans="1:271" ht="18.75" x14ac:dyDescent="0.3">
      <c r="A21" s="16">
        <v>21</v>
      </c>
      <c r="B21" s="269" t="s">
        <v>623</v>
      </c>
      <c r="C21" s="298" t="s">
        <v>617</v>
      </c>
      <c r="D21" s="271" t="s">
        <v>640</v>
      </c>
      <c r="E21" s="272" t="s">
        <v>641</v>
      </c>
      <c r="F21" s="276"/>
      <c r="G21" s="288" t="s">
        <v>658</v>
      </c>
      <c r="H21" s="276" t="s">
        <v>23</v>
      </c>
      <c r="I21" s="276" t="s">
        <v>179</v>
      </c>
      <c r="J21" s="169">
        <v>8.4</v>
      </c>
      <c r="K21" s="1" t="str">
        <f t="shared" si="38"/>
        <v>B+</v>
      </c>
      <c r="L21" s="2">
        <f t="shared" si="39"/>
        <v>3.5</v>
      </c>
      <c r="M21" s="170" t="str">
        <f t="shared" si="40"/>
        <v>3.5</v>
      </c>
      <c r="N21" s="665">
        <v>6.7</v>
      </c>
      <c r="O21" s="1" t="str">
        <f t="shared" si="41"/>
        <v>C+</v>
      </c>
      <c r="P21" s="2">
        <f t="shared" si="42"/>
        <v>2.5</v>
      </c>
      <c r="Q21" s="172" t="str">
        <f t="shared" si="43"/>
        <v>2.5</v>
      </c>
      <c r="R21" s="150">
        <v>6.3</v>
      </c>
      <c r="S21" s="45">
        <v>4</v>
      </c>
      <c r="T21" s="45"/>
      <c r="U21" s="28">
        <f t="shared" si="44"/>
        <v>4.9000000000000004</v>
      </c>
      <c r="V21" s="29">
        <f t="shared" si="45"/>
        <v>4.9000000000000004</v>
      </c>
      <c r="W21" s="325" t="str">
        <f t="shared" si="46"/>
        <v>4.9</v>
      </c>
      <c r="X21" s="30" t="str">
        <f t="shared" si="47"/>
        <v>D</v>
      </c>
      <c r="Y21" s="31">
        <f t="shared" si="48"/>
        <v>1</v>
      </c>
      <c r="Z21" s="31" t="str">
        <f t="shared" si="49"/>
        <v>1.0</v>
      </c>
      <c r="AA21" s="42">
        <v>4</v>
      </c>
      <c r="AB21" s="43">
        <v>4</v>
      </c>
      <c r="AC21" s="180">
        <v>8.6999999999999993</v>
      </c>
      <c r="AD21" s="55">
        <v>9</v>
      </c>
      <c r="AE21" s="55"/>
      <c r="AF21" s="28">
        <f t="shared" si="50"/>
        <v>8.9</v>
      </c>
      <c r="AG21" s="29">
        <f t="shared" si="51"/>
        <v>8.9</v>
      </c>
      <c r="AH21" s="325" t="str">
        <f t="shared" si="52"/>
        <v>8.9</v>
      </c>
      <c r="AI21" s="30" t="str">
        <f t="shared" si="53"/>
        <v>A</v>
      </c>
      <c r="AJ21" s="31">
        <f t="shared" si="54"/>
        <v>4</v>
      </c>
      <c r="AK21" s="31" t="str">
        <f t="shared" si="55"/>
        <v>4.0</v>
      </c>
      <c r="AL21" s="42">
        <v>2</v>
      </c>
      <c r="AM21" s="43">
        <v>2</v>
      </c>
      <c r="AN21" s="312">
        <v>8</v>
      </c>
      <c r="AO21" s="246">
        <v>8</v>
      </c>
      <c r="AP21" s="246"/>
      <c r="AQ21" s="28">
        <f t="shared" si="56"/>
        <v>8</v>
      </c>
      <c r="AR21" s="29">
        <f t="shared" si="57"/>
        <v>8</v>
      </c>
      <c r="AS21" s="325" t="str">
        <f t="shared" si="58"/>
        <v>8.0</v>
      </c>
      <c r="AT21" s="30" t="str">
        <f t="shared" si="59"/>
        <v>B+</v>
      </c>
      <c r="AU21" s="31">
        <f t="shared" si="60"/>
        <v>3.5</v>
      </c>
      <c r="AV21" s="31" t="str">
        <f t="shared" si="61"/>
        <v>3.5</v>
      </c>
      <c r="AW21" s="42">
        <v>2</v>
      </c>
      <c r="AX21" s="43">
        <v>2</v>
      </c>
      <c r="AY21" s="224">
        <v>6.3</v>
      </c>
      <c r="AZ21" s="314">
        <v>6</v>
      </c>
      <c r="BA21" s="157"/>
      <c r="BB21" s="28">
        <f t="shared" si="62"/>
        <v>6.1</v>
      </c>
      <c r="BC21" s="29">
        <f t="shared" si="0"/>
        <v>6.1</v>
      </c>
      <c r="BD21" s="325" t="str">
        <f t="shared" si="63"/>
        <v>6.1</v>
      </c>
      <c r="BE21" s="30" t="str">
        <f t="shared" si="1"/>
        <v>C</v>
      </c>
      <c r="BF21" s="31">
        <f t="shared" si="2"/>
        <v>2</v>
      </c>
      <c r="BG21" s="31" t="str">
        <f t="shared" si="3"/>
        <v>2.0</v>
      </c>
      <c r="BH21" s="42">
        <v>2</v>
      </c>
      <c r="BI21" s="43">
        <v>2</v>
      </c>
      <c r="BJ21" s="245">
        <v>8</v>
      </c>
      <c r="BK21" s="93">
        <v>6</v>
      </c>
      <c r="BL21" s="93"/>
      <c r="BM21" s="28">
        <f t="shared" si="64"/>
        <v>6.8</v>
      </c>
      <c r="BN21" s="29">
        <f t="shared" si="65"/>
        <v>6.8</v>
      </c>
      <c r="BO21" s="325" t="str">
        <f t="shared" si="66"/>
        <v>6.8</v>
      </c>
      <c r="BP21" s="30" t="str">
        <f t="shared" si="67"/>
        <v>C+</v>
      </c>
      <c r="BQ21" s="31">
        <f t="shared" si="68"/>
        <v>2.5</v>
      </c>
      <c r="BR21" s="31" t="str">
        <f t="shared" si="69"/>
        <v>2.5</v>
      </c>
      <c r="BS21" s="42">
        <v>1</v>
      </c>
      <c r="BT21" s="149">
        <v>1</v>
      </c>
      <c r="BU21" s="403">
        <v>6.6</v>
      </c>
      <c r="BV21" s="147">
        <v>7</v>
      </c>
      <c r="BW21" s="157"/>
      <c r="BX21" s="225">
        <f t="shared" si="70"/>
        <v>6.8</v>
      </c>
      <c r="BY21" s="226">
        <f t="shared" si="71"/>
        <v>6.8</v>
      </c>
      <c r="BZ21" s="342" t="str">
        <f t="shared" si="72"/>
        <v>6.8</v>
      </c>
      <c r="CA21" s="227" t="str">
        <f t="shared" si="4"/>
        <v>C+</v>
      </c>
      <c r="CB21" s="226">
        <f t="shared" si="5"/>
        <v>2.5</v>
      </c>
      <c r="CC21" s="226" t="str">
        <f t="shared" si="6"/>
        <v>2.5</v>
      </c>
      <c r="CD21" s="157">
        <v>2</v>
      </c>
      <c r="CE21" s="43">
        <v>2</v>
      </c>
      <c r="CF21" s="438">
        <v>8.1999999999999993</v>
      </c>
      <c r="CG21" s="439">
        <v>9</v>
      </c>
      <c r="CH21" s="68"/>
      <c r="CI21" s="225">
        <f t="shared" si="73"/>
        <v>8.6999999999999993</v>
      </c>
      <c r="CJ21" s="226">
        <f t="shared" si="74"/>
        <v>8.6999999999999993</v>
      </c>
      <c r="CK21" s="342" t="str">
        <f t="shared" si="75"/>
        <v>8.7</v>
      </c>
      <c r="CL21" s="227" t="str">
        <f t="shared" si="7"/>
        <v>A</v>
      </c>
      <c r="CM21" s="226">
        <f t="shared" si="8"/>
        <v>4</v>
      </c>
      <c r="CN21" s="226" t="str">
        <f t="shared" si="9"/>
        <v>4.0</v>
      </c>
      <c r="CO21" s="157">
        <v>3</v>
      </c>
      <c r="CP21" s="43">
        <v>3</v>
      </c>
      <c r="CQ21" s="84">
        <f t="shared" si="76"/>
        <v>16</v>
      </c>
      <c r="CR21" s="87">
        <f t="shared" si="77"/>
        <v>2.65625</v>
      </c>
      <c r="CS21" s="88" t="str">
        <f t="shared" si="78"/>
        <v>2.66</v>
      </c>
      <c r="CT21" s="64" t="str">
        <f t="shared" si="79"/>
        <v>Lên lớp</v>
      </c>
      <c r="CU21" s="128">
        <f t="shared" si="80"/>
        <v>16</v>
      </c>
      <c r="CV21" s="129">
        <f t="shared" si="81"/>
        <v>2.65625</v>
      </c>
      <c r="CW21" s="64" t="str">
        <f t="shared" si="82"/>
        <v>Lên lớp</v>
      </c>
      <c r="CX21" s="504"/>
      <c r="CY21" s="214">
        <v>8</v>
      </c>
      <c r="CZ21" s="439">
        <v>8</v>
      </c>
      <c r="DA21" s="439"/>
      <c r="DB21" s="28">
        <f t="shared" si="83"/>
        <v>8</v>
      </c>
      <c r="DC21" s="29">
        <f t="shared" si="84"/>
        <v>8</v>
      </c>
      <c r="DD21" s="325" t="str">
        <f t="shared" si="85"/>
        <v>8.0</v>
      </c>
      <c r="DE21" s="30" t="str">
        <f t="shared" si="10"/>
        <v>B+</v>
      </c>
      <c r="DF21" s="31">
        <f t="shared" si="11"/>
        <v>3.5</v>
      </c>
      <c r="DG21" s="31" t="str">
        <f t="shared" si="12"/>
        <v>3.5</v>
      </c>
      <c r="DH21" s="42">
        <v>2</v>
      </c>
      <c r="DI21" s="43">
        <v>2</v>
      </c>
      <c r="DJ21" s="557">
        <v>6.3</v>
      </c>
      <c r="DK21" s="73">
        <v>4</v>
      </c>
      <c r="DL21" s="73"/>
      <c r="DM21" s="28">
        <f t="shared" si="86"/>
        <v>4.9000000000000004</v>
      </c>
      <c r="DN21" s="29">
        <f t="shared" si="13"/>
        <v>4.9000000000000004</v>
      </c>
      <c r="DO21" s="325" t="str">
        <f t="shared" si="87"/>
        <v>4.9</v>
      </c>
      <c r="DP21" s="30" t="str">
        <f t="shared" si="14"/>
        <v>D</v>
      </c>
      <c r="DQ21" s="31">
        <f t="shared" si="15"/>
        <v>1</v>
      </c>
      <c r="DR21" s="31" t="str">
        <f t="shared" si="16"/>
        <v>1.0</v>
      </c>
      <c r="DS21" s="42">
        <v>2</v>
      </c>
      <c r="DT21" s="43">
        <v>2</v>
      </c>
      <c r="DU21" s="180">
        <v>8</v>
      </c>
      <c r="DV21" s="55">
        <v>8</v>
      </c>
      <c r="DW21" s="55"/>
      <c r="DX21" s="28">
        <f t="shared" si="88"/>
        <v>8</v>
      </c>
      <c r="DY21" s="29">
        <f t="shared" si="89"/>
        <v>8</v>
      </c>
      <c r="DZ21" s="325" t="str">
        <f t="shared" si="90"/>
        <v>8.0</v>
      </c>
      <c r="EA21" s="30" t="str">
        <f t="shared" si="91"/>
        <v>B+</v>
      </c>
      <c r="EB21" s="31">
        <f t="shared" si="92"/>
        <v>3.5</v>
      </c>
      <c r="EC21" s="31" t="str">
        <f t="shared" si="93"/>
        <v>3.5</v>
      </c>
      <c r="ED21" s="42">
        <v>2</v>
      </c>
      <c r="EE21" s="43">
        <v>2</v>
      </c>
      <c r="EF21" s="180">
        <v>6.8</v>
      </c>
      <c r="EG21" s="70">
        <v>8</v>
      </c>
      <c r="EH21" s="70"/>
      <c r="EI21" s="28">
        <f t="shared" si="94"/>
        <v>7.5</v>
      </c>
      <c r="EJ21" s="29">
        <f t="shared" si="95"/>
        <v>7.5</v>
      </c>
      <c r="EK21" s="325" t="str">
        <f t="shared" si="96"/>
        <v>7.5</v>
      </c>
      <c r="EL21" s="30" t="str">
        <f t="shared" si="97"/>
        <v>B</v>
      </c>
      <c r="EM21" s="31">
        <f t="shared" si="98"/>
        <v>3</v>
      </c>
      <c r="EN21" s="31" t="str">
        <f t="shared" si="99"/>
        <v>3.0</v>
      </c>
      <c r="EO21" s="42">
        <v>2</v>
      </c>
      <c r="EP21" s="43">
        <v>2</v>
      </c>
      <c r="EQ21" s="180">
        <v>8</v>
      </c>
      <c r="ER21" s="70">
        <v>7</v>
      </c>
      <c r="ES21" s="70"/>
      <c r="ET21" s="28">
        <f t="shared" si="100"/>
        <v>7.4</v>
      </c>
      <c r="EU21" s="29">
        <f t="shared" si="101"/>
        <v>7.4</v>
      </c>
      <c r="EV21" s="325" t="str">
        <f t="shared" si="102"/>
        <v>7.4</v>
      </c>
      <c r="EW21" s="30" t="str">
        <f t="shared" si="17"/>
        <v>B</v>
      </c>
      <c r="EX21" s="31">
        <f t="shared" si="18"/>
        <v>3</v>
      </c>
      <c r="EY21" s="31" t="str">
        <f t="shared" si="19"/>
        <v>3.0</v>
      </c>
      <c r="EZ21" s="42">
        <v>2</v>
      </c>
      <c r="FA21" s="43">
        <v>2</v>
      </c>
      <c r="FB21" s="180">
        <v>7.3</v>
      </c>
      <c r="FC21" s="70">
        <v>8</v>
      </c>
      <c r="FD21" s="602"/>
      <c r="FE21" s="28">
        <f t="shared" si="103"/>
        <v>7.7</v>
      </c>
      <c r="FF21" s="29">
        <f t="shared" si="104"/>
        <v>7.7</v>
      </c>
      <c r="FG21" s="325" t="str">
        <f t="shared" si="105"/>
        <v>7.7</v>
      </c>
      <c r="FH21" s="30" t="str">
        <f t="shared" si="20"/>
        <v>B</v>
      </c>
      <c r="FI21" s="31">
        <f t="shared" si="21"/>
        <v>3</v>
      </c>
      <c r="FJ21" s="31" t="str">
        <f t="shared" si="22"/>
        <v>3.0</v>
      </c>
      <c r="FK21" s="42">
        <v>2</v>
      </c>
      <c r="FL21" s="43">
        <v>2</v>
      </c>
      <c r="FM21" s="180">
        <v>7.3</v>
      </c>
      <c r="FN21" s="70">
        <v>8</v>
      </c>
      <c r="FO21" s="70"/>
      <c r="FP21" s="28">
        <f t="shared" si="106"/>
        <v>7.7</v>
      </c>
      <c r="FQ21" s="29">
        <f t="shared" si="107"/>
        <v>7.7</v>
      </c>
      <c r="FR21" s="325" t="str">
        <f t="shared" si="108"/>
        <v>7.7</v>
      </c>
      <c r="FS21" s="30" t="str">
        <f t="shared" si="23"/>
        <v>B</v>
      </c>
      <c r="FT21" s="31">
        <f t="shared" si="24"/>
        <v>3</v>
      </c>
      <c r="FU21" s="31" t="str">
        <f t="shared" si="25"/>
        <v>3.0</v>
      </c>
      <c r="FV21" s="42">
        <v>2</v>
      </c>
      <c r="FW21" s="43">
        <v>2</v>
      </c>
      <c r="FX21" s="48">
        <v>7.4</v>
      </c>
      <c r="FY21" s="70">
        <v>7</v>
      </c>
      <c r="FZ21" s="70"/>
      <c r="GA21" s="28">
        <f t="shared" si="109"/>
        <v>7.2</v>
      </c>
      <c r="GB21" s="29">
        <f t="shared" si="110"/>
        <v>7.2</v>
      </c>
      <c r="GC21" s="325" t="str">
        <f t="shared" si="111"/>
        <v>7.2</v>
      </c>
      <c r="GD21" s="30" t="str">
        <f t="shared" si="112"/>
        <v>B</v>
      </c>
      <c r="GE21" s="31">
        <f t="shared" si="113"/>
        <v>3</v>
      </c>
      <c r="GF21" s="31" t="str">
        <f t="shared" si="114"/>
        <v>3.0</v>
      </c>
      <c r="GG21" s="42">
        <v>2</v>
      </c>
      <c r="GH21" s="43">
        <v>2</v>
      </c>
      <c r="GI21" s="694">
        <f t="shared" si="115"/>
        <v>16</v>
      </c>
      <c r="GJ21" s="695">
        <f t="shared" si="116"/>
        <v>2.875</v>
      </c>
      <c r="GK21" s="696" t="str">
        <f t="shared" si="117"/>
        <v>2.88</v>
      </c>
      <c r="GL21" s="697" t="str">
        <f t="shared" si="118"/>
        <v>Lên lớp</v>
      </c>
      <c r="GM21" s="698">
        <f t="shared" si="119"/>
        <v>32</v>
      </c>
      <c r="GN21" s="695">
        <f t="shared" si="120"/>
        <v>2.765625</v>
      </c>
      <c r="GO21" s="696" t="str">
        <f t="shared" si="121"/>
        <v>2.77</v>
      </c>
      <c r="GP21" s="699">
        <f t="shared" si="122"/>
        <v>32</v>
      </c>
      <c r="GQ21" s="700">
        <f t="shared" si="123"/>
        <v>7.1531250000000002</v>
      </c>
      <c r="GR21" s="701">
        <f t="shared" si="124"/>
        <v>2.765625</v>
      </c>
      <c r="GS21" s="702" t="str">
        <f t="shared" si="125"/>
        <v>Lên lớp</v>
      </c>
      <c r="GT21" s="799"/>
      <c r="GU21" s="835">
        <v>7.7</v>
      </c>
      <c r="GV21" s="837">
        <v>7</v>
      </c>
      <c r="GW21" s="736"/>
      <c r="GX21" s="827">
        <f t="shared" si="126"/>
        <v>7.3</v>
      </c>
      <c r="GY21" s="839">
        <f t="shared" si="127"/>
        <v>7.3</v>
      </c>
      <c r="GZ21" s="840" t="str">
        <f t="shared" si="128"/>
        <v>7.3</v>
      </c>
      <c r="HA21" s="841" t="str">
        <f t="shared" si="129"/>
        <v>B</v>
      </c>
      <c r="HB21" s="842">
        <f t="shared" si="130"/>
        <v>3</v>
      </c>
      <c r="HC21" s="842" t="str">
        <f t="shared" si="131"/>
        <v>3.0</v>
      </c>
      <c r="HD21" s="843">
        <v>2</v>
      </c>
      <c r="HE21" s="844">
        <v>2</v>
      </c>
      <c r="HF21" s="867">
        <v>7.5</v>
      </c>
      <c r="HG21" s="868">
        <v>8</v>
      </c>
      <c r="HH21" s="736"/>
      <c r="HI21" s="28">
        <f t="shared" si="132"/>
        <v>7.8</v>
      </c>
      <c r="HJ21" s="29">
        <f t="shared" si="133"/>
        <v>7.8</v>
      </c>
      <c r="HK21" s="325" t="str">
        <f t="shared" si="134"/>
        <v>7.8</v>
      </c>
      <c r="HL21" s="30" t="str">
        <f t="shared" si="135"/>
        <v>B</v>
      </c>
      <c r="HM21" s="31">
        <f t="shared" si="136"/>
        <v>3</v>
      </c>
      <c r="HN21" s="31" t="str">
        <f t="shared" si="137"/>
        <v>3.0</v>
      </c>
      <c r="HO21" s="42">
        <v>3</v>
      </c>
      <c r="HP21" s="43">
        <v>3</v>
      </c>
      <c r="HQ21" s="819">
        <v>7.7</v>
      </c>
      <c r="HR21" s="822">
        <v>7</v>
      </c>
      <c r="HS21" s="736"/>
      <c r="HT21" s="28">
        <f t="shared" si="138"/>
        <v>7.3</v>
      </c>
      <c r="HU21" s="29">
        <f t="shared" si="139"/>
        <v>7.3</v>
      </c>
      <c r="HV21" s="325" t="str">
        <f t="shared" si="140"/>
        <v>7.3</v>
      </c>
      <c r="HW21" s="30" t="str">
        <f t="shared" si="141"/>
        <v>B</v>
      </c>
      <c r="HX21" s="31">
        <f t="shared" si="142"/>
        <v>3</v>
      </c>
      <c r="HY21" s="31" t="str">
        <f t="shared" si="143"/>
        <v>3.0</v>
      </c>
      <c r="HZ21" s="42">
        <v>2</v>
      </c>
      <c r="IA21" s="43">
        <v>2</v>
      </c>
      <c r="IB21" s="819">
        <v>6.8</v>
      </c>
      <c r="IC21" s="822">
        <v>5</v>
      </c>
      <c r="ID21" s="736"/>
      <c r="IE21" s="28">
        <f t="shared" si="144"/>
        <v>5.7</v>
      </c>
      <c r="IF21" s="29">
        <f t="shared" si="145"/>
        <v>5.7</v>
      </c>
      <c r="IG21" s="325" t="str">
        <f t="shared" si="146"/>
        <v>5.7</v>
      </c>
      <c r="IH21" s="30" t="str">
        <f t="shared" si="147"/>
        <v>C</v>
      </c>
      <c r="II21" s="31">
        <f t="shared" si="148"/>
        <v>2</v>
      </c>
      <c r="IJ21" s="31" t="str">
        <f t="shared" si="149"/>
        <v>2.0</v>
      </c>
      <c r="IK21" s="42">
        <v>3</v>
      </c>
      <c r="IL21" s="43">
        <v>3</v>
      </c>
      <c r="IM21" s="819">
        <v>8</v>
      </c>
      <c r="IN21" s="822">
        <v>8</v>
      </c>
      <c r="IO21" s="736"/>
      <c r="IP21" s="28">
        <f t="shared" si="150"/>
        <v>8</v>
      </c>
      <c r="IQ21" s="29">
        <f t="shared" si="151"/>
        <v>8</v>
      </c>
      <c r="IR21" s="325" t="str">
        <f t="shared" si="152"/>
        <v>8.0</v>
      </c>
      <c r="IS21" s="30" t="str">
        <f t="shared" si="153"/>
        <v>B+</v>
      </c>
      <c r="IT21" s="31">
        <f t="shared" si="154"/>
        <v>3.5</v>
      </c>
      <c r="IU21" s="31" t="str">
        <f t="shared" si="155"/>
        <v>3.5</v>
      </c>
      <c r="IV21" s="42">
        <v>3</v>
      </c>
      <c r="IW21" s="43">
        <v>3</v>
      </c>
      <c r="IX21" s="1032">
        <v>8</v>
      </c>
      <c r="IY21" s="1068">
        <v>8</v>
      </c>
      <c r="IZ21" s="736"/>
      <c r="JA21" s="827">
        <f t="shared" si="156"/>
        <v>8</v>
      </c>
      <c r="JB21" s="839">
        <f t="shared" si="157"/>
        <v>8</v>
      </c>
      <c r="JC21" s="840" t="str">
        <f t="shared" si="158"/>
        <v>8.0</v>
      </c>
      <c r="JD21" s="841" t="str">
        <f t="shared" si="159"/>
        <v>B+</v>
      </c>
      <c r="JE21" s="842">
        <f t="shared" si="160"/>
        <v>3.5</v>
      </c>
      <c r="JF21" s="842" t="str">
        <f t="shared" si="161"/>
        <v>3.5</v>
      </c>
      <c r="JG21" s="846">
        <v>5</v>
      </c>
      <c r="JH21" s="844">
        <v>5</v>
      </c>
      <c r="JI21" s="742">
        <f t="shared" si="162"/>
        <v>18</v>
      </c>
      <c r="JJ21" s="734">
        <f t="shared" si="163"/>
        <v>3.0555555555555554</v>
      </c>
      <c r="JK21" s="735" t="str">
        <f t="shared" si="164"/>
        <v>3.06</v>
      </c>
    </row>
    <row r="22" spans="1:271" ht="18.75" x14ac:dyDescent="0.3">
      <c r="A22" s="16">
        <v>22</v>
      </c>
      <c r="B22" s="269" t="s">
        <v>623</v>
      </c>
      <c r="C22" s="298" t="s">
        <v>618</v>
      </c>
      <c r="D22" s="271" t="s">
        <v>135</v>
      </c>
      <c r="E22" s="272" t="s">
        <v>162</v>
      </c>
      <c r="F22" s="282"/>
      <c r="G22" s="288" t="s">
        <v>567</v>
      </c>
      <c r="H22" s="282" t="s">
        <v>23</v>
      </c>
      <c r="I22" s="282" t="s">
        <v>179</v>
      </c>
      <c r="J22" s="214">
        <v>6</v>
      </c>
      <c r="K22" s="1" t="str">
        <f t="shared" ref="K22:K26" si="165">IF(J22&gt;=8.5,"A",IF(J22&gt;=8,"B+",IF(J22&gt;=7,"B",IF(J22&gt;=6.5,"C+",IF(J22&gt;=5.5,"C",IF(J22&gt;=5,"D+",IF(J22&gt;=4,"D","F")))))))</f>
        <v>C</v>
      </c>
      <c r="L22" s="2">
        <f t="shared" ref="L22:L26" si="166">IF(K22="A",4,IF(K22="B+",3.5,IF(K22="B",3,IF(K22="C+",2.5,IF(K22="C",2,IF(K22="D+",1.5,IF(K22="D",1,0)))))))</f>
        <v>2</v>
      </c>
      <c r="M22" s="170" t="str">
        <f t="shared" ref="M22:M27" si="167">TEXT(L22,"0.0")</f>
        <v>2.0</v>
      </c>
      <c r="N22" s="670">
        <v>6.7</v>
      </c>
      <c r="O22" s="1" t="str">
        <f t="shared" ref="O22:O26" si="168">IF(N22&gt;=8.5,"A",IF(N22&gt;=8,"B+",IF(N22&gt;=7,"B",IF(N22&gt;=6.5,"C+",IF(N22&gt;=5.5,"C",IF(N22&gt;=5,"D+",IF(N22&gt;=4,"D","F")))))))</f>
        <v>C+</v>
      </c>
      <c r="P22" s="2">
        <f t="shared" ref="P22:P26" si="169">IF(O22="A",4,IF(O22="B+",3.5,IF(O22="B",3,IF(O22="C+",2.5,IF(O22="C",2,IF(O22="D+",1.5,IF(O22="D",1,0)))))))</f>
        <v>2.5</v>
      </c>
      <c r="Q22" s="172" t="str">
        <f t="shared" ref="Q22:Q26" si="170">TEXT(P22,"0.0")</f>
        <v>2.5</v>
      </c>
      <c r="R22" s="247">
        <v>6.2</v>
      </c>
      <c r="S22" s="246">
        <v>8</v>
      </c>
      <c r="T22" s="130"/>
      <c r="U22" s="28">
        <f t="shared" si="44"/>
        <v>7.3</v>
      </c>
      <c r="V22" s="29">
        <f t="shared" si="45"/>
        <v>7.3</v>
      </c>
      <c r="W22" s="325" t="str">
        <f t="shared" si="46"/>
        <v>7.3</v>
      </c>
      <c r="X22" s="30" t="str">
        <f t="shared" si="47"/>
        <v>B</v>
      </c>
      <c r="Y22" s="31">
        <f t="shared" si="48"/>
        <v>3</v>
      </c>
      <c r="Z22" s="31" t="str">
        <f t="shared" si="49"/>
        <v>3.0</v>
      </c>
      <c r="AA22" s="42">
        <v>4</v>
      </c>
      <c r="AB22" s="43">
        <v>4</v>
      </c>
      <c r="AC22" s="180">
        <v>6</v>
      </c>
      <c r="AD22" s="55">
        <v>8</v>
      </c>
      <c r="AE22" s="37"/>
      <c r="AF22" s="28">
        <f t="shared" si="50"/>
        <v>7.2</v>
      </c>
      <c r="AG22" s="29">
        <f t="shared" si="51"/>
        <v>7.2</v>
      </c>
      <c r="AH22" s="325" t="str">
        <f t="shared" si="52"/>
        <v>7.2</v>
      </c>
      <c r="AI22" s="30" t="str">
        <f t="shared" si="53"/>
        <v>B</v>
      </c>
      <c r="AJ22" s="31">
        <f t="shared" si="54"/>
        <v>3</v>
      </c>
      <c r="AK22" s="31" t="str">
        <f t="shared" si="55"/>
        <v>3.0</v>
      </c>
      <c r="AL22" s="42">
        <v>2</v>
      </c>
      <c r="AM22" s="43">
        <v>2</v>
      </c>
      <c r="AN22" s="313">
        <v>6.7</v>
      </c>
      <c r="AO22" s="246">
        <v>7</v>
      </c>
      <c r="AP22" s="130"/>
      <c r="AQ22" s="28">
        <f t="shared" si="56"/>
        <v>6.9</v>
      </c>
      <c r="AR22" s="29">
        <f t="shared" si="57"/>
        <v>6.9</v>
      </c>
      <c r="AS22" s="325" t="str">
        <f t="shared" si="58"/>
        <v>6.9</v>
      </c>
      <c r="AT22" s="30" t="str">
        <f t="shared" si="59"/>
        <v>C+</v>
      </c>
      <c r="AU22" s="31">
        <f t="shared" si="60"/>
        <v>2.5</v>
      </c>
      <c r="AV22" s="31" t="str">
        <f t="shared" si="61"/>
        <v>2.5</v>
      </c>
      <c r="AW22" s="42">
        <v>2</v>
      </c>
      <c r="AX22" s="43">
        <v>2</v>
      </c>
      <c r="AY22" s="224">
        <v>8.3000000000000007</v>
      </c>
      <c r="AZ22" s="314">
        <v>4</v>
      </c>
      <c r="BA22" s="130"/>
      <c r="BB22" s="28">
        <f t="shared" si="62"/>
        <v>5.7</v>
      </c>
      <c r="BC22" s="29">
        <f t="shared" si="0"/>
        <v>5.7</v>
      </c>
      <c r="BD22" s="325" t="str">
        <f t="shared" si="63"/>
        <v>5.7</v>
      </c>
      <c r="BE22" s="30" t="str">
        <f t="shared" si="1"/>
        <v>C</v>
      </c>
      <c r="BF22" s="31">
        <f t="shared" si="2"/>
        <v>2</v>
      </c>
      <c r="BG22" s="31" t="str">
        <f t="shared" si="3"/>
        <v>2.0</v>
      </c>
      <c r="BH22" s="42">
        <v>2</v>
      </c>
      <c r="BI22" s="43">
        <v>2</v>
      </c>
      <c r="BJ22" s="245">
        <v>7</v>
      </c>
      <c r="BK22" s="45">
        <v>8</v>
      </c>
      <c r="BL22" s="130"/>
      <c r="BM22" s="28">
        <f t="shared" si="64"/>
        <v>7.6</v>
      </c>
      <c r="BN22" s="29">
        <f t="shared" si="65"/>
        <v>7.6</v>
      </c>
      <c r="BO22" s="325" t="str">
        <f t="shared" si="66"/>
        <v>7.6</v>
      </c>
      <c r="BP22" s="30" t="str">
        <f t="shared" si="67"/>
        <v>B</v>
      </c>
      <c r="BQ22" s="31">
        <f t="shared" si="68"/>
        <v>3</v>
      </c>
      <c r="BR22" s="31" t="str">
        <f t="shared" si="69"/>
        <v>3.0</v>
      </c>
      <c r="BS22" s="42">
        <v>1</v>
      </c>
      <c r="BT22" s="149">
        <v>1</v>
      </c>
      <c r="BU22" s="403">
        <v>6.2</v>
      </c>
      <c r="BV22" s="147">
        <v>5</v>
      </c>
      <c r="BW22" s="157"/>
      <c r="BX22" s="225">
        <f t="shared" si="70"/>
        <v>5.5</v>
      </c>
      <c r="BY22" s="226">
        <f t="shared" si="71"/>
        <v>5.5</v>
      </c>
      <c r="BZ22" s="342" t="str">
        <f t="shared" si="72"/>
        <v>5.5</v>
      </c>
      <c r="CA22" s="227" t="str">
        <f t="shared" si="4"/>
        <v>C</v>
      </c>
      <c r="CB22" s="226">
        <f t="shared" si="5"/>
        <v>2</v>
      </c>
      <c r="CC22" s="226" t="str">
        <f t="shared" si="6"/>
        <v>2.0</v>
      </c>
      <c r="CD22" s="157">
        <v>2</v>
      </c>
      <c r="CE22" s="43">
        <v>2</v>
      </c>
      <c r="CF22" s="438">
        <v>7</v>
      </c>
      <c r="CG22" s="439">
        <v>7</v>
      </c>
      <c r="CH22" s="68"/>
      <c r="CI22" s="225">
        <f t="shared" si="73"/>
        <v>7</v>
      </c>
      <c r="CJ22" s="226">
        <f t="shared" si="74"/>
        <v>7</v>
      </c>
      <c r="CK22" s="342" t="str">
        <f t="shared" si="75"/>
        <v>7.0</v>
      </c>
      <c r="CL22" s="227" t="str">
        <f t="shared" si="7"/>
        <v>B</v>
      </c>
      <c r="CM22" s="226">
        <f t="shared" si="8"/>
        <v>3</v>
      </c>
      <c r="CN22" s="226" t="str">
        <f t="shared" si="9"/>
        <v>3.0</v>
      </c>
      <c r="CO22" s="157">
        <v>3</v>
      </c>
      <c r="CP22" s="43">
        <v>3</v>
      </c>
      <c r="CQ22" s="84">
        <f t="shared" si="76"/>
        <v>16</v>
      </c>
      <c r="CR22" s="87">
        <f t="shared" si="77"/>
        <v>2.6875</v>
      </c>
      <c r="CS22" s="88" t="str">
        <f t="shared" si="78"/>
        <v>2.69</v>
      </c>
      <c r="CT22" s="64" t="str">
        <f t="shared" si="79"/>
        <v>Lên lớp</v>
      </c>
      <c r="CU22" s="128">
        <f t="shared" si="80"/>
        <v>16</v>
      </c>
      <c r="CV22" s="129">
        <f t="shared" si="81"/>
        <v>2.6875</v>
      </c>
      <c r="CW22" s="64" t="str">
        <f t="shared" si="82"/>
        <v>Lên lớp</v>
      </c>
      <c r="CX22" s="504"/>
      <c r="CY22" s="214">
        <v>5.8</v>
      </c>
      <c r="CZ22" s="439">
        <v>7</v>
      </c>
      <c r="DA22" s="439"/>
      <c r="DB22" s="28">
        <f t="shared" si="83"/>
        <v>6.5</v>
      </c>
      <c r="DC22" s="29">
        <f t="shared" si="84"/>
        <v>6.5</v>
      </c>
      <c r="DD22" s="325" t="str">
        <f t="shared" si="85"/>
        <v>6.5</v>
      </c>
      <c r="DE22" s="30" t="str">
        <f t="shared" si="10"/>
        <v>C+</v>
      </c>
      <c r="DF22" s="31">
        <f t="shared" si="11"/>
        <v>2.5</v>
      </c>
      <c r="DG22" s="31" t="str">
        <f t="shared" si="12"/>
        <v>2.5</v>
      </c>
      <c r="DH22" s="42">
        <v>2</v>
      </c>
      <c r="DI22" s="43">
        <v>2</v>
      </c>
      <c r="DJ22" s="557">
        <v>7</v>
      </c>
      <c r="DK22" s="73">
        <v>5</v>
      </c>
      <c r="DL22" s="73"/>
      <c r="DM22" s="28">
        <f t="shared" si="86"/>
        <v>5.8</v>
      </c>
      <c r="DN22" s="29">
        <f t="shared" si="13"/>
        <v>5.8</v>
      </c>
      <c r="DO22" s="325" t="str">
        <f t="shared" si="87"/>
        <v>5.8</v>
      </c>
      <c r="DP22" s="30" t="str">
        <f t="shared" si="14"/>
        <v>C</v>
      </c>
      <c r="DQ22" s="31">
        <f t="shared" si="15"/>
        <v>2</v>
      </c>
      <c r="DR22" s="31" t="str">
        <f t="shared" si="16"/>
        <v>2.0</v>
      </c>
      <c r="DS22" s="42">
        <v>2</v>
      </c>
      <c r="DT22" s="43">
        <v>2</v>
      </c>
      <c r="DU22" s="180">
        <v>6.7</v>
      </c>
      <c r="DV22" s="55">
        <v>8</v>
      </c>
      <c r="DW22" s="55"/>
      <c r="DX22" s="28">
        <f t="shared" si="88"/>
        <v>7.5</v>
      </c>
      <c r="DY22" s="29">
        <f t="shared" si="89"/>
        <v>7.5</v>
      </c>
      <c r="DZ22" s="325" t="str">
        <f t="shared" si="90"/>
        <v>7.5</v>
      </c>
      <c r="EA22" s="30" t="str">
        <f t="shared" si="91"/>
        <v>B</v>
      </c>
      <c r="EB22" s="31">
        <f t="shared" si="92"/>
        <v>3</v>
      </c>
      <c r="EC22" s="31" t="str">
        <f t="shared" si="93"/>
        <v>3.0</v>
      </c>
      <c r="ED22" s="42">
        <v>2</v>
      </c>
      <c r="EE22" s="43">
        <v>2</v>
      </c>
      <c r="EF22" s="180">
        <v>5.8</v>
      </c>
      <c r="EG22" s="70">
        <v>5</v>
      </c>
      <c r="EH22" s="70"/>
      <c r="EI22" s="28">
        <f t="shared" si="94"/>
        <v>5.3</v>
      </c>
      <c r="EJ22" s="29">
        <f t="shared" si="95"/>
        <v>5.3</v>
      </c>
      <c r="EK22" s="325" t="str">
        <f t="shared" si="96"/>
        <v>5.3</v>
      </c>
      <c r="EL22" s="30" t="str">
        <f t="shared" si="97"/>
        <v>D+</v>
      </c>
      <c r="EM22" s="31">
        <f t="shared" si="98"/>
        <v>1.5</v>
      </c>
      <c r="EN22" s="31" t="str">
        <f t="shared" si="99"/>
        <v>1.5</v>
      </c>
      <c r="EO22" s="42">
        <v>2</v>
      </c>
      <c r="EP22" s="43">
        <v>2</v>
      </c>
      <c r="EQ22" s="180">
        <v>7.7</v>
      </c>
      <c r="ER22" s="70">
        <v>7</v>
      </c>
      <c r="ES22" s="70"/>
      <c r="ET22" s="28">
        <f t="shared" si="100"/>
        <v>7.3</v>
      </c>
      <c r="EU22" s="29">
        <f t="shared" si="101"/>
        <v>7.3</v>
      </c>
      <c r="EV22" s="325" t="str">
        <f t="shared" si="102"/>
        <v>7.3</v>
      </c>
      <c r="EW22" s="30" t="str">
        <f t="shared" si="17"/>
        <v>B</v>
      </c>
      <c r="EX22" s="31">
        <f t="shared" si="18"/>
        <v>3</v>
      </c>
      <c r="EY22" s="31" t="str">
        <f t="shared" si="19"/>
        <v>3.0</v>
      </c>
      <c r="EZ22" s="42">
        <v>2</v>
      </c>
      <c r="FA22" s="43">
        <v>2</v>
      </c>
      <c r="FB22" s="180">
        <v>6.7</v>
      </c>
      <c r="FC22" s="70">
        <v>6</v>
      </c>
      <c r="FD22" s="602"/>
      <c r="FE22" s="28">
        <f t="shared" si="103"/>
        <v>6.3</v>
      </c>
      <c r="FF22" s="29">
        <f t="shared" si="104"/>
        <v>6.3</v>
      </c>
      <c r="FG22" s="325" t="str">
        <f t="shared" si="105"/>
        <v>6.3</v>
      </c>
      <c r="FH22" s="30" t="str">
        <f t="shared" si="20"/>
        <v>C</v>
      </c>
      <c r="FI22" s="31">
        <f t="shared" si="21"/>
        <v>2</v>
      </c>
      <c r="FJ22" s="31" t="str">
        <f t="shared" si="22"/>
        <v>2.0</v>
      </c>
      <c r="FK22" s="42">
        <v>2</v>
      </c>
      <c r="FL22" s="43">
        <v>2</v>
      </c>
      <c r="FM22" s="180">
        <v>6.7</v>
      </c>
      <c r="FN22" s="70">
        <v>9</v>
      </c>
      <c r="FO22" s="70"/>
      <c r="FP22" s="28">
        <f t="shared" si="106"/>
        <v>8.1</v>
      </c>
      <c r="FQ22" s="29">
        <f t="shared" si="107"/>
        <v>8.1</v>
      </c>
      <c r="FR22" s="325" t="str">
        <f t="shared" si="108"/>
        <v>8.1</v>
      </c>
      <c r="FS22" s="30" t="str">
        <f t="shared" si="23"/>
        <v>B+</v>
      </c>
      <c r="FT22" s="31">
        <f t="shared" si="24"/>
        <v>3.5</v>
      </c>
      <c r="FU22" s="31" t="str">
        <f t="shared" si="25"/>
        <v>3.5</v>
      </c>
      <c r="FV22" s="42">
        <v>2</v>
      </c>
      <c r="FW22" s="43">
        <v>2</v>
      </c>
      <c r="FX22" s="48">
        <v>6</v>
      </c>
      <c r="FY22" s="70">
        <v>4</v>
      </c>
      <c r="FZ22" s="70"/>
      <c r="GA22" s="28">
        <f t="shared" si="109"/>
        <v>4.8</v>
      </c>
      <c r="GB22" s="29">
        <f t="shared" si="110"/>
        <v>4.8</v>
      </c>
      <c r="GC22" s="325" t="str">
        <f t="shared" si="111"/>
        <v>4.8</v>
      </c>
      <c r="GD22" s="30" t="str">
        <f t="shared" si="112"/>
        <v>D</v>
      </c>
      <c r="GE22" s="31">
        <f t="shared" si="113"/>
        <v>1</v>
      </c>
      <c r="GF22" s="31" t="str">
        <f t="shared" si="114"/>
        <v>1.0</v>
      </c>
      <c r="GG22" s="42">
        <v>2</v>
      </c>
      <c r="GH22" s="43">
        <v>2</v>
      </c>
      <c r="GI22" s="694">
        <f t="shared" si="115"/>
        <v>16</v>
      </c>
      <c r="GJ22" s="695">
        <f t="shared" si="116"/>
        <v>2.3125</v>
      </c>
      <c r="GK22" s="696" t="str">
        <f t="shared" si="117"/>
        <v>2.31</v>
      </c>
      <c r="GL22" s="697" t="str">
        <f t="shared" si="118"/>
        <v>Lên lớp</v>
      </c>
      <c r="GM22" s="698">
        <f t="shared" si="119"/>
        <v>32</v>
      </c>
      <c r="GN22" s="695">
        <f t="shared" si="120"/>
        <v>2.5</v>
      </c>
      <c r="GO22" s="696" t="str">
        <f t="shared" si="121"/>
        <v>2.50</v>
      </c>
      <c r="GP22" s="699">
        <f t="shared" si="122"/>
        <v>32</v>
      </c>
      <c r="GQ22" s="700">
        <f t="shared" si="123"/>
        <v>6.6124999999999998</v>
      </c>
      <c r="GR22" s="701">
        <f t="shared" si="124"/>
        <v>2.5</v>
      </c>
      <c r="GS22" s="702" t="str">
        <f t="shared" si="125"/>
        <v>Lên lớp</v>
      </c>
      <c r="GT22" s="799"/>
      <c r="GU22" s="835">
        <v>6.7</v>
      </c>
      <c r="GV22" s="837">
        <v>6</v>
      </c>
      <c r="GW22" s="736"/>
      <c r="GX22" s="827">
        <f t="shared" si="126"/>
        <v>6.3</v>
      </c>
      <c r="GY22" s="839">
        <f t="shared" si="127"/>
        <v>6.3</v>
      </c>
      <c r="GZ22" s="840" t="str">
        <f t="shared" si="128"/>
        <v>6.3</v>
      </c>
      <c r="HA22" s="841" t="str">
        <f t="shared" si="129"/>
        <v>C</v>
      </c>
      <c r="HB22" s="842">
        <f t="shared" si="130"/>
        <v>2</v>
      </c>
      <c r="HC22" s="842" t="str">
        <f t="shared" si="131"/>
        <v>2.0</v>
      </c>
      <c r="HD22" s="843">
        <v>2</v>
      </c>
      <c r="HE22" s="844">
        <v>2</v>
      </c>
      <c r="HF22" s="867">
        <v>6.6</v>
      </c>
      <c r="HG22" s="868">
        <v>7</v>
      </c>
      <c r="HH22" s="736"/>
      <c r="HI22" s="28">
        <f t="shared" si="132"/>
        <v>6.8</v>
      </c>
      <c r="HJ22" s="29">
        <f t="shared" si="133"/>
        <v>6.8</v>
      </c>
      <c r="HK22" s="325" t="str">
        <f t="shared" si="134"/>
        <v>6.8</v>
      </c>
      <c r="HL22" s="30" t="str">
        <f t="shared" si="135"/>
        <v>C+</v>
      </c>
      <c r="HM22" s="31">
        <f t="shared" si="136"/>
        <v>2.5</v>
      </c>
      <c r="HN22" s="31" t="str">
        <f t="shared" si="137"/>
        <v>2.5</v>
      </c>
      <c r="HO22" s="42">
        <v>3</v>
      </c>
      <c r="HP22" s="43">
        <v>3</v>
      </c>
      <c r="HQ22" s="819">
        <v>6.7</v>
      </c>
      <c r="HR22" s="822">
        <v>6</v>
      </c>
      <c r="HS22" s="736"/>
      <c r="HT22" s="28">
        <f t="shared" si="138"/>
        <v>6.3</v>
      </c>
      <c r="HU22" s="29">
        <f t="shared" si="139"/>
        <v>6.3</v>
      </c>
      <c r="HV22" s="325" t="str">
        <f t="shared" si="140"/>
        <v>6.3</v>
      </c>
      <c r="HW22" s="30" t="str">
        <f t="shared" si="141"/>
        <v>C</v>
      </c>
      <c r="HX22" s="31">
        <f t="shared" si="142"/>
        <v>2</v>
      </c>
      <c r="HY22" s="31" t="str">
        <f t="shared" si="143"/>
        <v>2.0</v>
      </c>
      <c r="HZ22" s="42">
        <v>2</v>
      </c>
      <c r="IA22" s="43">
        <v>2</v>
      </c>
      <c r="IB22" s="819">
        <v>6.2</v>
      </c>
      <c r="IC22" s="822">
        <v>6</v>
      </c>
      <c r="ID22" s="736"/>
      <c r="IE22" s="28">
        <f t="shared" si="144"/>
        <v>6.1</v>
      </c>
      <c r="IF22" s="29">
        <f t="shared" si="145"/>
        <v>6.1</v>
      </c>
      <c r="IG22" s="325" t="str">
        <f t="shared" si="146"/>
        <v>6.1</v>
      </c>
      <c r="IH22" s="30" t="str">
        <f t="shared" si="147"/>
        <v>C</v>
      </c>
      <c r="II22" s="31">
        <f t="shared" si="148"/>
        <v>2</v>
      </c>
      <c r="IJ22" s="31" t="str">
        <f t="shared" si="149"/>
        <v>2.0</v>
      </c>
      <c r="IK22" s="42">
        <v>3</v>
      </c>
      <c r="IL22" s="43">
        <v>3</v>
      </c>
      <c r="IM22" s="819">
        <v>6.2</v>
      </c>
      <c r="IN22" s="822">
        <v>6</v>
      </c>
      <c r="IO22" s="736"/>
      <c r="IP22" s="28">
        <f t="shared" si="150"/>
        <v>6.1</v>
      </c>
      <c r="IQ22" s="29">
        <f t="shared" si="151"/>
        <v>6.1</v>
      </c>
      <c r="IR22" s="325" t="str">
        <f t="shared" si="152"/>
        <v>6.1</v>
      </c>
      <c r="IS22" s="30" t="str">
        <f t="shared" si="153"/>
        <v>C</v>
      </c>
      <c r="IT22" s="31">
        <f t="shared" si="154"/>
        <v>2</v>
      </c>
      <c r="IU22" s="31" t="str">
        <f t="shared" si="155"/>
        <v>2.0</v>
      </c>
      <c r="IV22" s="42">
        <v>3</v>
      </c>
      <c r="IW22" s="43">
        <v>3</v>
      </c>
      <c r="IX22" s="1032">
        <v>7</v>
      </c>
      <c r="IY22" s="1068">
        <v>7</v>
      </c>
      <c r="IZ22" s="736"/>
      <c r="JA22" s="827">
        <f t="shared" si="156"/>
        <v>7</v>
      </c>
      <c r="JB22" s="839">
        <f t="shared" si="157"/>
        <v>7</v>
      </c>
      <c r="JC22" s="840" t="str">
        <f t="shared" si="158"/>
        <v>7.0</v>
      </c>
      <c r="JD22" s="841" t="str">
        <f t="shared" si="159"/>
        <v>B</v>
      </c>
      <c r="JE22" s="842">
        <f t="shared" si="160"/>
        <v>3</v>
      </c>
      <c r="JF22" s="842" t="str">
        <f t="shared" si="161"/>
        <v>3.0</v>
      </c>
      <c r="JG22" s="846">
        <v>5</v>
      </c>
      <c r="JH22" s="844">
        <v>5</v>
      </c>
      <c r="JI22" s="742">
        <f t="shared" si="162"/>
        <v>18</v>
      </c>
      <c r="JJ22" s="734">
        <f t="shared" si="163"/>
        <v>2.3611111111111112</v>
      </c>
      <c r="JK22" s="735" t="str">
        <f t="shared" si="164"/>
        <v>2.36</v>
      </c>
    </row>
    <row r="23" spans="1:271" ht="18.75" x14ac:dyDescent="0.3">
      <c r="A23" s="16">
        <v>23</v>
      </c>
      <c r="B23" s="269" t="s">
        <v>623</v>
      </c>
      <c r="C23" s="298" t="s">
        <v>619</v>
      </c>
      <c r="D23" s="271" t="s">
        <v>135</v>
      </c>
      <c r="E23" s="272" t="s">
        <v>54</v>
      </c>
      <c r="F23" s="276"/>
      <c r="G23" s="288" t="s">
        <v>659</v>
      </c>
      <c r="H23" s="276" t="s">
        <v>23</v>
      </c>
      <c r="I23" s="276" t="s">
        <v>179</v>
      </c>
      <c r="J23" s="214">
        <v>8.4</v>
      </c>
      <c r="K23" s="1" t="str">
        <f t="shared" si="165"/>
        <v>B+</v>
      </c>
      <c r="L23" s="2">
        <f t="shared" si="166"/>
        <v>3.5</v>
      </c>
      <c r="M23" s="170" t="str">
        <f t="shared" si="167"/>
        <v>3.5</v>
      </c>
      <c r="N23" s="670">
        <v>7.3</v>
      </c>
      <c r="O23" s="1" t="str">
        <f t="shared" si="168"/>
        <v>B</v>
      </c>
      <c r="P23" s="2">
        <f t="shared" si="169"/>
        <v>3</v>
      </c>
      <c r="Q23" s="172" t="str">
        <f t="shared" si="170"/>
        <v>3.0</v>
      </c>
      <c r="R23" s="247">
        <v>9.3000000000000007</v>
      </c>
      <c r="S23" s="246">
        <v>9</v>
      </c>
      <c r="T23" s="130"/>
      <c r="U23" s="28">
        <f t="shared" si="44"/>
        <v>9.1</v>
      </c>
      <c r="V23" s="29">
        <f t="shared" si="45"/>
        <v>9.1</v>
      </c>
      <c r="W23" s="325" t="str">
        <f t="shared" si="46"/>
        <v>9.1</v>
      </c>
      <c r="X23" s="30" t="str">
        <f t="shared" si="47"/>
        <v>A</v>
      </c>
      <c r="Y23" s="31">
        <f t="shared" si="48"/>
        <v>4</v>
      </c>
      <c r="Z23" s="31" t="str">
        <f t="shared" si="49"/>
        <v>4.0</v>
      </c>
      <c r="AA23" s="42">
        <v>4</v>
      </c>
      <c r="AB23" s="43">
        <v>4</v>
      </c>
      <c r="AC23" s="180">
        <v>8.6999999999999993</v>
      </c>
      <c r="AD23" s="55">
        <v>7</v>
      </c>
      <c r="AE23" s="37"/>
      <c r="AF23" s="28">
        <f t="shared" si="50"/>
        <v>7.7</v>
      </c>
      <c r="AG23" s="29">
        <f t="shared" si="51"/>
        <v>7.7</v>
      </c>
      <c r="AH23" s="325" t="str">
        <f t="shared" si="52"/>
        <v>7.7</v>
      </c>
      <c r="AI23" s="30" t="str">
        <f t="shared" si="53"/>
        <v>B</v>
      </c>
      <c r="AJ23" s="31">
        <f t="shared" si="54"/>
        <v>3</v>
      </c>
      <c r="AK23" s="31" t="str">
        <f t="shared" si="55"/>
        <v>3.0</v>
      </c>
      <c r="AL23" s="42">
        <v>2</v>
      </c>
      <c r="AM23" s="43">
        <v>2</v>
      </c>
      <c r="AN23" s="313">
        <v>8.3000000000000007</v>
      </c>
      <c r="AO23" s="246">
        <v>9</v>
      </c>
      <c r="AP23" s="130"/>
      <c r="AQ23" s="28">
        <f t="shared" si="56"/>
        <v>8.6999999999999993</v>
      </c>
      <c r="AR23" s="29">
        <f t="shared" si="57"/>
        <v>8.6999999999999993</v>
      </c>
      <c r="AS23" s="325" t="str">
        <f t="shared" si="58"/>
        <v>8.7</v>
      </c>
      <c r="AT23" s="30" t="str">
        <f t="shared" si="59"/>
        <v>A</v>
      </c>
      <c r="AU23" s="31">
        <f t="shared" si="60"/>
        <v>4</v>
      </c>
      <c r="AV23" s="31" t="str">
        <f t="shared" si="61"/>
        <v>4.0</v>
      </c>
      <c r="AW23" s="42">
        <v>2</v>
      </c>
      <c r="AX23" s="43">
        <v>2</v>
      </c>
      <c r="AY23" s="224">
        <v>8</v>
      </c>
      <c r="AZ23" s="314">
        <v>8</v>
      </c>
      <c r="BA23" s="130"/>
      <c r="BB23" s="28">
        <f t="shared" si="62"/>
        <v>8</v>
      </c>
      <c r="BC23" s="29">
        <f t="shared" si="0"/>
        <v>8</v>
      </c>
      <c r="BD23" s="325" t="str">
        <f t="shared" si="63"/>
        <v>8.0</v>
      </c>
      <c r="BE23" s="30" t="str">
        <f t="shared" si="1"/>
        <v>B+</v>
      </c>
      <c r="BF23" s="31">
        <f t="shared" si="2"/>
        <v>3.5</v>
      </c>
      <c r="BG23" s="31" t="str">
        <f t="shared" si="3"/>
        <v>3.5</v>
      </c>
      <c r="BH23" s="42">
        <v>2</v>
      </c>
      <c r="BI23" s="43">
        <v>2</v>
      </c>
      <c r="BJ23" s="245">
        <v>7</v>
      </c>
      <c r="BK23" s="45">
        <v>8</v>
      </c>
      <c r="BL23" s="130"/>
      <c r="BM23" s="28">
        <f t="shared" si="64"/>
        <v>7.6</v>
      </c>
      <c r="BN23" s="29">
        <f t="shared" si="65"/>
        <v>7.6</v>
      </c>
      <c r="BO23" s="325" t="str">
        <f t="shared" si="66"/>
        <v>7.6</v>
      </c>
      <c r="BP23" s="30" t="str">
        <f t="shared" si="67"/>
        <v>B</v>
      </c>
      <c r="BQ23" s="31">
        <f t="shared" si="68"/>
        <v>3</v>
      </c>
      <c r="BR23" s="31" t="str">
        <f t="shared" si="69"/>
        <v>3.0</v>
      </c>
      <c r="BS23" s="42">
        <v>1</v>
      </c>
      <c r="BT23" s="149">
        <v>1</v>
      </c>
      <c r="BU23" s="403">
        <v>7.4</v>
      </c>
      <c r="BV23" s="147">
        <v>9</v>
      </c>
      <c r="BW23" s="157"/>
      <c r="BX23" s="225">
        <f t="shared" si="70"/>
        <v>8.4</v>
      </c>
      <c r="BY23" s="226">
        <f t="shared" si="71"/>
        <v>8.4</v>
      </c>
      <c r="BZ23" s="342" t="str">
        <f t="shared" si="72"/>
        <v>8.4</v>
      </c>
      <c r="CA23" s="227" t="str">
        <f t="shared" si="4"/>
        <v>B+</v>
      </c>
      <c r="CB23" s="226">
        <f t="shared" si="5"/>
        <v>3.5</v>
      </c>
      <c r="CC23" s="226" t="str">
        <f t="shared" si="6"/>
        <v>3.5</v>
      </c>
      <c r="CD23" s="157">
        <v>2</v>
      </c>
      <c r="CE23" s="43">
        <v>2</v>
      </c>
      <c r="CF23" s="438">
        <v>9.1999999999999993</v>
      </c>
      <c r="CG23" s="439">
        <v>8</v>
      </c>
      <c r="CH23" s="68"/>
      <c r="CI23" s="225">
        <f t="shared" si="73"/>
        <v>8.5</v>
      </c>
      <c r="CJ23" s="226">
        <f t="shared" si="74"/>
        <v>8.5</v>
      </c>
      <c r="CK23" s="342" t="str">
        <f t="shared" si="75"/>
        <v>8.5</v>
      </c>
      <c r="CL23" s="227" t="str">
        <f t="shared" si="7"/>
        <v>A</v>
      </c>
      <c r="CM23" s="226">
        <f t="shared" si="8"/>
        <v>4</v>
      </c>
      <c r="CN23" s="226" t="str">
        <f t="shared" si="9"/>
        <v>4.0</v>
      </c>
      <c r="CO23" s="157">
        <v>3</v>
      </c>
      <c r="CP23" s="43">
        <v>3</v>
      </c>
      <c r="CQ23" s="84">
        <f t="shared" si="76"/>
        <v>16</v>
      </c>
      <c r="CR23" s="87">
        <f t="shared" si="77"/>
        <v>3.6875</v>
      </c>
      <c r="CS23" s="88" t="str">
        <f t="shared" si="78"/>
        <v>3.69</v>
      </c>
      <c r="CT23" s="64" t="str">
        <f t="shared" si="79"/>
        <v>Lên lớp</v>
      </c>
      <c r="CU23" s="128">
        <f t="shared" si="80"/>
        <v>16</v>
      </c>
      <c r="CV23" s="129">
        <f t="shared" si="81"/>
        <v>3.6875</v>
      </c>
      <c r="CW23" s="64" t="str">
        <f t="shared" si="82"/>
        <v>Lên lớp</v>
      </c>
      <c r="CX23" s="504"/>
      <c r="CY23" s="214">
        <v>8.1999999999999993</v>
      </c>
      <c r="CZ23" s="439">
        <v>9</v>
      </c>
      <c r="DA23" s="439"/>
      <c r="DB23" s="28">
        <f t="shared" si="83"/>
        <v>8.6999999999999993</v>
      </c>
      <c r="DC23" s="29">
        <f t="shared" si="84"/>
        <v>8.6999999999999993</v>
      </c>
      <c r="DD23" s="325" t="str">
        <f t="shared" si="85"/>
        <v>8.7</v>
      </c>
      <c r="DE23" s="30" t="str">
        <f t="shared" si="10"/>
        <v>A</v>
      </c>
      <c r="DF23" s="31">
        <f t="shared" si="11"/>
        <v>4</v>
      </c>
      <c r="DG23" s="31" t="str">
        <f t="shared" si="12"/>
        <v>4.0</v>
      </c>
      <c r="DH23" s="42">
        <v>2</v>
      </c>
      <c r="DI23" s="43">
        <v>2</v>
      </c>
      <c r="DJ23" s="557">
        <v>8</v>
      </c>
      <c r="DK23" s="73">
        <v>8</v>
      </c>
      <c r="DL23" s="73"/>
      <c r="DM23" s="28">
        <f t="shared" si="86"/>
        <v>8</v>
      </c>
      <c r="DN23" s="29">
        <f t="shared" si="13"/>
        <v>8</v>
      </c>
      <c r="DO23" s="325" t="str">
        <f t="shared" si="87"/>
        <v>8.0</v>
      </c>
      <c r="DP23" s="30" t="str">
        <f t="shared" si="14"/>
        <v>B+</v>
      </c>
      <c r="DQ23" s="31">
        <f t="shared" si="15"/>
        <v>3.5</v>
      </c>
      <c r="DR23" s="31" t="str">
        <f t="shared" si="16"/>
        <v>3.5</v>
      </c>
      <c r="DS23" s="42">
        <v>2</v>
      </c>
      <c r="DT23" s="43">
        <v>2</v>
      </c>
      <c r="DU23" s="180">
        <v>9.3000000000000007</v>
      </c>
      <c r="DV23" s="55">
        <v>8</v>
      </c>
      <c r="DW23" s="55"/>
      <c r="DX23" s="28">
        <f t="shared" si="88"/>
        <v>8.5</v>
      </c>
      <c r="DY23" s="29">
        <f t="shared" si="89"/>
        <v>8.5</v>
      </c>
      <c r="DZ23" s="325" t="str">
        <f t="shared" si="90"/>
        <v>8.5</v>
      </c>
      <c r="EA23" s="30" t="str">
        <f t="shared" si="91"/>
        <v>A</v>
      </c>
      <c r="EB23" s="31">
        <f t="shared" si="92"/>
        <v>4</v>
      </c>
      <c r="EC23" s="31" t="str">
        <f t="shared" si="93"/>
        <v>4.0</v>
      </c>
      <c r="ED23" s="42">
        <v>2</v>
      </c>
      <c r="EE23" s="43">
        <v>2</v>
      </c>
      <c r="EF23" s="180">
        <v>8.4</v>
      </c>
      <c r="EG23" s="70">
        <v>9</v>
      </c>
      <c r="EH23" s="70"/>
      <c r="EI23" s="28">
        <f t="shared" si="94"/>
        <v>8.8000000000000007</v>
      </c>
      <c r="EJ23" s="29">
        <f t="shared" si="95"/>
        <v>8.8000000000000007</v>
      </c>
      <c r="EK23" s="325" t="str">
        <f t="shared" si="96"/>
        <v>8.8</v>
      </c>
      <c r="EL23" s="30" t="str">
        <f t="shared" si="97"/>
        <v>A</v>
      </c>
      <c r="EM23" s="31">
        <f t="shared" si="98"/>
        <v>4</v>
      </c>
      <c r="EN23" s="31" t="str">
        <f t="shared" si="99"/>
        <v>4.0</v>
      </c>
      <c r="EO23" s="42">
        <v>2</v>
      </c>
      <c r="EP23" s="43">
        <v>2</v>
      </c>
      <c r="EQ23" s="180">
        <v>8.6999999999999993</v>
      </c>
      <c r="ER23" s="70">
        <v>8</v>
      </c>
      <c r="ES23" s="70"/>
      <c r="ET23" s="28">
        <f t="shared" si="100"/>
        <v>8.3000000000000007</v>
      </c>
      <c r="EU23" s="29">
        <f t="shared" si="101"/>
        <v>8.3000000000000007</v>
      </c>
      <c r="EV23" s="325" t="str">
        <f t="shared" si="102"/>
        <v>8.3</v>
      </c>
      <c r="EW23" s="30" t="str">
        <f t="shared" si="17"/>
        <v>B+</v>
      </c>
      <c r="EX23" s="31">
        <f t="shared" si="18"/>
        <v>3.5</v>
      </c>
      <c r="EY23" s="31" t="str">
        <f t="shared" si="19"/>
        <v>3.5</v>
      </c>
      <c r="EZ23" s="42">
        <v>2</v>
      </c>
      <c r="FA23" s="43">
        <v>2</v>
      </c>
      <c r="FB23" s="180">
        <v>8.6999999999999993</v>
      </c>
      <c r="FC23" s="70">
        <v>9</v>
      </c>
      <c r="FD23" s="602"/>
      <c r="FE23" s="28">
        <f t="shared" si="103"/>
        <v>8.9</v>
      </c>
      <c r="FF23" s="29">
        <f t="shared" si="104"/>
        <v>8.9</v>
      </c>
      <c r="FG23" s="325" t="str">
        <f t="shared" si="105"/>
        <v>8.9</v>
      </c>
      <c r="FH23" s="30" t="str">
        <f t="shared" si="20"/>
        <v>A</v>
      </c>
      <c r="FI23" s="31">
        <f t="shared" si="21"/>
        <v>4</v>
      </c>
      <c r="FJ23" s="31" t="str">
        <f t="shared" si="22"/>
        <v>4.0</v>
      </c>
      <c r="FK23" s="42">
        <v>2</v>
      </c>
      <c r="FL23" s="43">
        <v>2</v>
      </c>
      <c r="FM23" s="180">
        <v>8.6999999999999993</v>
      </c>
      <c r="FN23" s="70">
        <v>9</v>
      </c>
      <c r="FO23" s="70"/>
      <c r="FP23" s="28">
        <f t="shared" si="106"/>
        <v>8.9</v>
      </c>
      <c r="FQ23" s="29">
        <f t="shared" si="107"/>
        <v>8.9</v>
      </c>
      <c r="FR23" s="325" t="str">
        <f t="shared" si="108"/>
        <v>8.9</v>
      </c>
      <c r="FS23" s="30" t="str">
        <f t="shared" si="23"/>
        <v>A</v>
      </c>
      <c r="FT23" s="31">
        <f t="shared" si="24"/>
        <v>4</v>
      </c>
      <c r="FU23" s="31" t="str">
        <f t="shared" si="25"/>
        <v>4.0</v>
      </c>
      <c r="FV23" s="42">
        <v>2</v>
      </c>
      <c r="FW23" s="43">
        <v>2</v>
      </c>
      <c r="FX23" s="48">
        <v>7.4</v>
      </c>
      <c r="FY23" s="70">
        <v>8</v>
      </c>
      <c r="FZ23" s="70"/>
      <c r="GA23" s="28">
        <f t="shared" si="109"/>
        <v>7.8</v>
      </c>
      <c r="GB23" s="29">
        <f t="shared" si="110"/>
        <v>7.8</v>
      </c>
      <c r="GC23" s="325" t="str">
        <f t="shared" si="111"/>
        <v>7.8</v>
      </c>
      <c r="GD23" s="30" t="str">
        <f t="shared" si="112"/>
        <v>B</v>
      </c>
      <c r="GE23" s="31">
        <f t="shared" si="113"/>
        <v>3</v>
      </c>
      <c r="GF23" s="31" t="str">
        <f t="shared" si="114"/>
        <v>3.0</v>
      </c>
      <c r="GG23" s="42">
        <v>2</v>
      </c>
      <c r="GH23" s="43">
        <v>2</v>
      </c>
      <c r="GI23" s="694">
        <f t="shared" si="115"/>
        <v>16</v>
      </c>
      <c r="GJ23" s="695">
        <f t="shared" si="116"/>
        <v>3.75</v>
      </c>
      <c r="GK23" s="696" t="str">
        <f t="shared" si="117"/>
        <v>3.75</v>
      </c>
      <c r="GL23" s="697" t="str">
        <f t="shared" si="118"/>
        <v>Lên lớp</v>
      </c>
      <c r="GM23" s="698">
        <f t="shared" si="119"/>
        <v>32</v>
      </c>
      <c r="GN23" s="695">
        <f t="shared" si="120"/>
        <v>3.71875</v>
      </c>
      <c r="GO23" s="696" t="str">
        <f t="shared" si="121"/>
        <v>3.72</v>
      </c>
      <c r="GP23" s="699">
        <f t="shared" si="122"/>
        <v>32</v>
      </c>
      <c r="GQ23" s="700">
        <f t="shared" si="123"/>
        <v>8.4656250000000011</v>
      </c>
      <c r="GR23" s="701">
        <f t="shared" si="124"/>
        <v>3.71875</v>
      </c>
      <c r="GS23" s="702" t="str">
        <f t="shared" si="125"/>
        <v>Lên lớp</v>
      </c>
      <c r="GT23" s="799"/>
      <c r="GU23" s="835">
        <v>9</v>
      </c>
      <c r="GV23" s="837">
        <v>9</v>
      </c>
      <c r="GW23" s="736"/>
      <c r="GX23" s="827">
        <f t="shared" si="126"/>
        <v>9</v>
      </c>
      <c r="GY23" s="839">
        <f t="shared" si="127"/>
        <v>9</v>
      </c>
      <c r="GZ23" s="840" t="str">
        <f t="shared" si="128"/>
        <v>9.0</v>
      </c>
      <c r="HA23" s="841" t="str">
        <f t="shared" si="129"/>
        <v>A</v>
      </c>
      <c r="HB23" s="842">
        <f t="shared" si="130"/>
        <v>4</v>
      </c>
      <c r="HC23" s="842" t="str">
        <f t="shared" si="131"/>
        <v>4.0</v>
      </c>
      <c r="HD23" s="843">
        <v>2</v>
      </c>
      <c r="HE23" s="844">
        <v>2</v>
      </c>
      <c r="HF23" s="867">
        <v>8.4</v>
      </c>
      <c r="HG23" s="868">
        <v>9</v>
      </c>
      <c r="HH23" s="736"/>
      <c r="HI23" s="28">
        <f t="shared" si="132"/>
        <v>8.8000000000000007</v>
      </c>
      <c r="HJ23" s="29">
        <f t="shared" si="133"/>
        <v>8.8000000000000007</v>
      </c>
      <c r="HK23" s="325" t="str">
        <f t="shared" si="134"/>
        <v>8.8</v>
      </c>
      <c r="HL23" s="30" t="str">
        <f t="shared" si="135"/>
        <v>A</v>
      </c>
      <c r="HM23" s="31">
        <f t="shared" si="136"/>
        <v>4</v>
      </c>
      <c r="HN23" s="31" t="str">
        <f t="shared" si="137"/>
        <v>4.0</v>
      </c>
      <c r="HO23" s="42">
        <v>3</v>
      </c>
      <c r="HP23" s="43">
        <v>3</v>
      </c>
      <c r="HQ23" s="819">
        <v>9</v>
      </c>
      <c r="HR23" s="822">
        <v>9</v>
      </c>
      <c r="HS23" s="736"/>
      <c r="HT23" s="28">
        <f t="shared" si="138"/>
        <v>9</v>
      </c>
      <c r="HU23" s="29">
        <f t="shared" si="139"/>
        <v>9</v>
      </c>
      <c r="HV23" s="325" t="str">
        <f t="shared" si="140"/>
        <v>9.0</v>
      </c>
      <c r="HW23" s="30" t="str">
        <f t="shared" si="141"/>
        <v>A</v>
      </c>
      <c r="HX23" s="31">
        <f t="shared" si="142"/>
        <v>4</v>
      </c>
      <c r="HY23" s="31" t="str">
        <f t="shared" si="143"/>
        <v>4.0</v>
      </c>
      <c r="HZ23" s="42">
        <v>2</v>
      </c>
      <c r="IA23" s="43">
        <v>2</v>
      </c>
      <c r="IB23" s="819">
        <v>8.1999999999999993</v>
      </c>
      <c r="IC23" s="822">
        <v>8</v>
      </c>
      <c r="ID23" s="736"/>
      <c r="IE23" s="28">
        <f t="shared" si="144"/>
        <v>8.1</v>
      </c>
      <c r="IF23" s="29">
        <f t="shared" si="145"/>
        <v>8.1</v>
      </c>
      <c r="IG23" s="325" t="str">
        <f t="shared" si="146"/>
        <v>8.1</v>
      </c>
      <c r="IH23" s="30" t="str">
        <f t="shared" si="147"/>
        <v>B+</v>
      </c>
      <c r="II23" s="31">
        <f t="shared" si="148"/>
        <v>3.5</v>
      </c>
      <c r="IJ23" s="31" t="str">
        <f t="shared" si="149"/>
        <v>3.5</v>
      </c>
      <c r="IK23" s="42">
        <v>3</v>
      </c>
      <c r="IL23" s="43">
        <v>3</v>
      </c>
      <c r="IM23" s="819">
        <v>8.4</v>
      </c>
      <c r="IN23" s="822">
        <v>8</v>
      </c>
      <c r="IO23" s="736"/>
      <c r="IP23" s="28">
        <f t="shared" si="150"/>
        <v>8.1999999999999993</v>
      </c>
      <c r="IQ23" s="29">
        <f t="shared" si="151"/>
        <v>8.1999999999999993</v>
      </c>
      <c r="IR23" s="325" t="str">
        <f t="shared" si="152"/>
        <v>8.2</v>
      </c>
      <c r="IS23" s="30" t="str">
        <f t="shared" si="153"/>
        <v>B+</v>
      </c>
      <c r="IT23" s="31">
        <f t="shared" si="154"/>
        <v>3.5</v>
      </c>
      <c r="IU23" s="31" t="str">
        <f t="shared" si="155"/>
        <v>3.5</v>
      </c>
      <c r="IV23" s="42">
        <v>3</v>
      </c>
      <c r="IW23" s="43">
        <v>3</v>
      </c>
      <c r="IX23" s="1032">
        <v>9</v>
      </c>
      <c r="IY23" s="1068">
        <v>9</v>
      </c>
      <c r="IZ23" s="736"/>
      <c r="JA23" s="827">
        <f t="shared" si="156"/>
        <v>9</v>
      </c>
      <c r="JB23" s="839">
        <f t="shared" si="157"/>
        <v>9</v>
      </c>
      <c r="JC23" s="840" t="str">
        <f t="shared" si="158"/>
        <v>9.0</v>
      </c>
      <c r="JD23" s="841" t="str">
        <f t="shared" si="159"/>
        <v>A</v>
      </c>
      <c r="JE23" s="842">
        <f t="shared" si="160"/>
        <v>4</v>
      </c>
      <c r="JF23" s="842" t="str">
        <f t="shared" si="161"/>
        <v>4.0</v>
      </c>
      <c r="JG23" s="846">
        <v>5</v>
      </c>
      <c r="JH23" s="844">
        <v>5</v>
      </c>
      <c r="JI23" s="742">
        <f t="shared" si="162"/>
        <v>18</v>
      </c>
      <c r="JJ23" s="734">
        <f t="shared" si="163"/>
        <v>3.8333333333333335</v>
      </c>
      <c r="JK23" s="735" t="str">
        <f t="shared" si="164"/>
        <v>3.83</v>
      </c>
    </row>
    <row r="24" spans="1:271" ht="18.75" x14ac:dyDescent="0.3">
      <c r="A24" s="16">
        <v>24</v>
      </c>
      <c r="B24" s="269" t="s">
        <v>623</v>
      </c>
      <c r="C24" s="298" t="s">
        <v>620</v>
      </c>
      <c r="D24" s="271" t="s">
        <v>637</v>
      </c>
      <c r="E24" s="272" t="s">
        <v>642</v>
      </c>
      <c r="F24" s="276"/>
      <c r="G24" s="288" t="s">
        <v>654</v>
      </c>
      <c r="H24" s="276" t="s">
        <v>23</v>
      </c>
      <c r="I24" s="276" t="s">
        <v>231</v>
      </c>
      <c r="J24" s="214">
        <v>8</v>
      </c>
      <c r="K24" s="1" t="str">
        <f t="shared" si="165"/>
        <v>B+</v>
      </c>
      <c r="L24" s="2">
        <f t="shared" si="166"/>
        <v>3.5</v>
      </c>
      <c r="M24" s="170" t="str">
        <f t="shared" si="167"/>
        <v>3.5</v>
      </c>
      <c r="N24" s="670">
        <v>6.7</v>
      </c>
      <c r="O24" s="1" t="str">
        <f t="shared" si="168"/>
        <v>C+</v>
      </c>
      <c r="P24" s="2">
        <f t="shared" si="169"/>
        <v>2.5</v>
      </c>
      <c r="Q24" s="172" t="str">
        <f t="shared" si="170"/>
        <v>2.5</v>
      </c>
      <c r="R24" s="791">
        <v>7.8</v>
      </c>
      <c r="S24" s="792">
        <v>5</v>
      </c>
      <c r="T24" s="706"/>
      <c r="U24" s="707">
        <f t="shared" si="44"/>
        <v>6.1</v>
      </c>
      <c r="V24" s="708">
        <f t="shared" si="45"/>
        <v>6.1</v>
      </c>
      <c r="W24" s="709" t="str">
        <f t="shared" si="46"/>
        <v>6.1</v>
      </c>
      <c r="X24" s="30" t="str">
        <f t="shared" si="47"/>
        <v>C</v>
      </c>
      <c r="Y24" s="31">
        <f t="shared" si="48"/>
        <v>2</v>
      </c>
      <c r="Z24" s="31" t="str">
        <f t="shared" si="49"/>
        <v>2.0</v>
      </c>
      <c r="AA24" s="42">
        <v>4</v>
      </c>
      <c r="AB24" s="43">
        <v>4</v>
      </c>
      <c r="AC24" s="180">
        <v>7.7</v>
      </c>
      <c r="AD24" s="161"/>
      <c r="AE24" s="65">
        <v>7</v>
      </c>
      <c r="AF24" s="28">
        <f t="shared" si="50"/>
        <v>3.1</v>
      </c>
      <c r="AG24" s="29">
        <f t="shared" si="51"/>
        <v>7.3</v>
      </c>
      <c r="AH24" s="325" t="str">
        <f t="shared" si="52"/>
        <v>7.3</v>
      </c>
      <c r="AI24" s="30" t="str">
        <f t="shared" si="53"/>
        <v>B</v>
      </c>
      <c r="AJ24" s="31">
        <f t="shared" si="54"/>
        <v>3</v>
      </c>
      <c r="AK24" s="31" t="str">
        <f t="shared" si="55"/>
        <v>3.0</v>
      </c>
      <c r="AL24" s="42">
        <v>2</v>
      </c>
      <c r="AM24" s="43">
        <v>2</v>
      </c>
      <c r="AN24" s="313">
        <v>7</v>
      </c>
      <c r="AO24" s="246">
        <v>7</v>
      </c>
      <c r="AP24" s="130"/>
      <c r="AQ24" s="28">
        <f t="shared" si="56"/>
        <v>7</v>
      </c>
      <c r="AR24" s="29">
        <f t="shared" si="57"/>
        <v>7</v>
      </c>
      <c r="AS24" s="325" t="str">
        <f t="shared" si="58"/>
        <v>7.0</v>
      </c>
      <c r="AT24" s="30" t="str">
        <f t="shared" si="59"/>
        <v>B</v>
      </c>
      <c r="AU24" s="31">
        <f t="shared" si="60"/>
        <v>3</v>
      </c>
      <c r="AV24" s="31" t="str">
        <f t="shared" si="61"/>
        <v>3.0</v>
      </c>
      <c r="AW24" s="42">
        <v>2</v>
      </c>
      <c r="AX24" s="43">
        <v>2</v>
      </c>
      <c r="AY24" s="224">
        <v>7</v>
      </c>
      <c r="AZ24" s="314">
        <v>6</v>
      </c>
      <c r="BA24" s="130"/>
      <c r="BB24" s="28">
        <f t="shared" si="62"/>
        <v>6.4</v>
      </c>
      <c r="BC24" s="29">
        <f t="shared" si="0"/>
        <v>6.4</v>
      </c>
      <c r="BD24" s="325" t="str">
        <f t="shared" si="63"/>
        <v>6.4</v>
      </c>
      <c r="BE24" s="30" t="str">
        <f t="shared" si="1"/>
        <v>C</v>
      </c>
      <c r="BF24" s="31">
        <f t="shared" si="2"/>
        <v>2</v>
      </c>
      <c r="BG24" s="31" t="str">
        <f t="shared" si="3"/>
        <v>2.0</v>
      </c>
      <c r="BH24" s="42">
        <v>2</v>
      </c>
      <c r="BI24" s="43">
        <v>2</v>
      </c>
      <c r="BJ24" s="245">
        <v>7</v>
      </c>
      <c r="BK24" s="45">
        <v>6</v>
      </c>
      <c r="BL24" s="130"/>
      <c r="BM24" s="28">
        <f t="shared" si="64"/>
        <v>6.4</v>
      </c>
      <c r="BN24" s="29">
        <f t="shared" si="65"/>
        <v>6.4</v>
      </c>
      <c r="BO24" s="325" t="str">
        <f t="shared" si="66"/>
        <v>6.4</v>
      </c>
      <c r="BP24" s="30" t="str">
        <f t="shared" si="67"/>
        <v>C</v>
      </c>
      <c r="BQ24" s="31">
        <f t="shared" si="68"/>
        <v>2</v>
      </c>
      <c r="BR24" s="31" t="str">
        <f t="shared" si="69"/>
        <v>2.0</v>
      </c>
      <c r="BS24" s="42">
        <v>1</v>
      </c>
      <c r="BT24" s="149">
        <v>1</v>
      </c>
      <c r="BU24" s="403">
        <v>7</v>
      </c>
      <c r="BV24" s="147">
        <v>7</v>
      </c>
      <c r="BW24" s="157"/>
      <c r="BX24" s="225">
        <f t="shared" si="70"/>
        <v>7</v>
      </c>
      <c r="BY24" s="226">
        <f t="shared" si="71"/>
        <v>7</v>
      </c>
      <c r="BZ24" s="342" t="str">
        <f t="shared" si="72"/>
        <v>7.0</v>
      </c>
      <c r="CA24" s="227" t="str">
        <f t="shared" si="4"/>
        <v>B</v>
      </c>
      <c r="CB24" s="226">
        <f t="shared" si="5"/>
        <v>3</v>
      </c>
      <c r="CC24" s="226" t="str">
        <f t="shared" si="6"/>
        <v>3.0</v>
      </c>
      <c r="CD24" s="157">
        <v>2</v>
      </c>
      <c r="CE24" s="43">
        <v>2</v>
      </c>
      <c r="CF24" s="438">
        <v>7.8</v>
      </c>
      <c r="CG24" s="439">
        <v>7</v>
      </c>
      <c r="CH24" s="68"/>
      <c r="CI24" s="225">
        <f t="shared" si="73"/>
        <v>7.3</v>
      </c>
      <c r="CJ24" s="226">
        <f t="shared" si="74"/>
        <v>7.3</v>
      </c>
      <c r="CK24" s="342" t="str">
        <f t="shared" si="75"/>
        <v>7.3</v>
      </c>
      <c r="CL24" s="227" t="str">
        <f t="shared" si="7"/>
        <v>B</v>
      </c>
      <c r="CM24" s="226">
        <f t="shared" si="8"/>
        <v>3</v>
      </c>
      <c r="CN24" s="226" t="str">
        <f t="shared" si="9"/>
        <v>3.0</v>
      </c>
      <c r="CO24" s="157">
        <v>3</v>
      </c>
      <c r="CP24" s="43">
        <v>3</v>
      </c>
      <c r="CQ24" s="84">
        <f t="shared" si="76"/>
        <v>16</v>
      </c>
      <c r="CR24" s="87">
        <f t="shared" si="77"/>
        <v>2.5625</v>
      </c>
      <c r="CS24" s="88" t="str">
        <f t="shared" si="78"/>
        <v>2.56</v>
      </c>
      <c r="CT24" s="64" t="str">
        <f t="shared" si="79"/>
        <v>Lên lớp</v>
      </c>
      <c r="CU24" s="128">
        <f t="shared" si="80"/>
        <v>16</v>
      </c>
      <c r="CV24" s="129">
        <f t="shared" si="81"/>
        <v>2.5625</v>
      </c>
      <c r="CW24" s="64" t="str">
        <f t="shared" si="82"/>
        <v>Lên lớp</v>
      </c>
      <c r="CX24" s="504"/>
      <c r="CY24" s="214">
        <v>7.2</v>
      </c>
      <c r="CZ24" s="439">
        <v>9</v>
      </c>
      <c r="DA24" s="439"/>
      <c r="DB24" s="28">
        <f t="shared" si="83"/>
        <v>8.3000000000000007</v>
      </c>
      <c r="DC24" s="29">
        <f t="shared" si="84"/>
        <v>8.3000000000000007</v>
      </c>
      <c r="DD24" s="325" t="str">
        <f t="shared" si="85"/>
        <v>8.3</v>
      </c>
      <c r="DE24" s="30" t="str">
        <f t="shared" si="10"/>
        <v>B+</v>
      </c>
      <c r="DF24" s="31">
        <f t="shared" si="11"/>
        <v>3.5</v>
      </c>
      <c r="DG24" s="31" t="str">
        <f t="shared" si="12"/>
        <v>3.5</v>
      </c>
      <c r="DH24" s="42">
        <v>2</v>
      </c>
      <c r="DI24" s="43">
        <v>2</v>
      </c>
      <c r="DJ24" s="557">
        <v>5.3</v>
      </c>
      <c r="DK24" s="73">
        <v>7</v>
      </c>
      <c r="DL24" s="73"/>
      <c r="DM24" s="28">
        <f t="shared" si="86"/>
        <v>6.3</v>
      </c>
      <c r="DN24" s="29">
        <f t="shared" si="13"/>
        <v>6.3</v>
      </c>
      <c r="DO24" s="325" t="str">
        <f t="shared" si="87"/>
        <v>6.3</v>
      </c>
      <c r="DP24" s="30" t="str">
        <f t="shared" si="14"/>
        <v>C</v>
      </c>
      <c r="DQ24" s="31">
        <f t="shared" si="15"/>
        <v>2</v>
      </c>
      <c r="DR24" s="31" t="str">
        <f t="shared" si="16"/>
        <v>2.0</v>
      </c>
      <c r="DS24" s="42">
        <v>2</v>
      </c>
      <c r="DT24" s="43">
        <v>2</v>
      </c>
      <c r="DU24" s="180">
        <v>7.3</v>
      </c>
      <c r="DV24" s="55">
        <v>7</v>
      </c>
      <c r="DW24" s="55"/>
      <c r="DX24" s="28">
        <f t="shared" si="88"/>
        <v>7.1</v>
      </c>
      <c r="DY24" s="29">
        <f t="shared" si="89"/>
        <v>7.1</v>
      </c>
      <c r="DZ24" s="325" t="str">
        <f t="shared" si="90"/>
        <v>7.1</v>
      </c>
      <c r="EA24" s="30" t="str">
        <f t="shared" si="91"/>
        <v>B</v>
      </c>
      <c r="EB24" s="31">
        <f t="shared" si="92"/>
        <v>3</v>
      </c>
      <c r="EC24" s="31" t="str">
        <f t="shared" si="93"/>
        <v>3.0</v>
      </c>
      <c r="ED24" s="42">
        <v>2</v>
      </c>
      <c r="EE24" s="43">
        <v>2</v>
      </c>
      <c r="EF24" s="180">
        <v>6</v>
      </c>
      <c r="EG24" s="70">
        <v>8</v>
      </c>
      <c r="EH24" s="70"/>
      <c r="EI24" s="28">
        <f t="shared" si="94"/>
        <v>7.2</v>
      </c>
      <c r="EJ24" s="29">
        <f t="shared" si="95"/>
        <v>7.2</v>
      </c>
      <c r="EK24" s="325" t="str">
        <f t="shared" si="96"/>
        <v>7.2</v>
      </c>
      <c r="EL24" s="30" t="str">
        <f t="shared" si="97"/>
        <v>B</v>
      </c>
      <c r="EM24" s="31">
        <f t="shared" si="98"/>
        <v>3</v>
      </c>
      <c r="EN24" s="31" t="str">
        <f t="shared" si="99"/>
        <v>3.0</v>
      </c>
      <c r="EO24" s="42">
        <v>2</v>
      </c>
      <c r="EP24" s="43">
        <v>2</v>
      </c>
      <c r="EQ24" s="180">
        <v>7</v>
      </c>
      <c r="ER24" s="70">
        <v>7</v>
      </c>
      <c r="ES24" s="70"/>
      <c r="ET24" s="28">
        <f t="shared" si="100"/>
        <v>7</v>
      </c>
      <c r="EU24" s="29">
        <f t="shared" si="101"/>
        <v>7</v>
      </c>
      <c r="EV24" s="325" t="str">
        <f t="shared" si="102"/>
        <v>7.0</v>
      </c>
      <c r="EW24" s="30" t="str">
        <f t="shared" si="17"/>
        <v>B</v>
      </c>
      <c r="EX24" s="31">
        <f t="shared" si="18"/>
        <v>3</v>
      </c>
      <c r="EY24" s="31" t="str">
        <f t="shared" si="19"/>
        <v>3.0</v>
      </c>
      <c r="EZ24" s="42">
        <v>2</v>
      </c>
      <c r="FA24" s="43">
        <v>2</v>
      </c>
      <c r="FB24" s="180">
        <v>7</v>
      </c>
      <c r="FC24" s="70">
        <v>7</v>
      </c>
      <c r="FD24" s="602"/>
      <c r="FE24" s="28">
        <f t="shared" si="103"/>
        <v>7</v>
      </c>
      <c r="FF24" s="29">
        <f t="shared" si="104"/>
        <v>7</v>
      </c>
      <c r="FG24" s="325" t="str">
        <f t="shared" si="105"/>
        <v>7.0</v>
      </c>
      <c r="FH24" s="30" t="str">
        <f t="shared" si="20"/>
        <v>B</v>
      </c>
      <c r="FI24" s="31">
        <f t="shared" si="21"/>
        <v>3</v>
      </c>
      <c r="FJ24" s="31" t="str">
        <f t="shared" si="22"/>
        <v>3.0</v>
      </c>
      <c r="FK24" s="42">
        <v>2</v>
      </c>
      <c r="FL24" s="43">
        <v>2</v>
      </c>
      <c r="FM24" s="180">
        <v>6.3</v>
      </c>
      <c r="FN24" s="70">
        <v>6</v>
      </c>
      <c r="FO24" s="70"/>
      <c r="FP24" s="28">
        <f t="shared" si="106"/>
        <v>6.1</v>
      </c>
      <c r="FQ24" s="29">
        <f t="shared" si="107"/>
        <v>6.1</v>
      </c>
      <c r="FR24" s="325" t="str">
        <f t="shared" si="108"/>
        <v>6.1</v>
      </c>
      <c r="FS24" s="30" t="str">
        <f t="shared" si="23"/>
        <v>C</v>
      </c>
      <c r="FT24" s="31">
        <f t="shared" si="24"/>
        <v>2</v>
      </c>
      <c r="FU24" s="31" t="str">
        <f t="shared" si="25"/>
        <v>2.0</v>
      </c>
      <c r="FV24" s="42">
        <v>2</v>
      </c>
      <c r="FW24" s="43">
        <v>2</v>
      </c>
      <c r="FX24" s="48">
        <v>6.2</v>
      </c>
      <c r="FY24" s="70">
        <v>7</v>
      </c>
      <c r="FZ24" s="70"/>
      <c r="GA24" s="28">
        <f t="shared" si="109"/>
        <v>6.7</v>
      </c>
      <c r="GB24" s="29">
        <f t="shared" si="110"/>
        <v>6.7</v>
      </c>
      <c r="GC24" s="325" t="str">
        <f t="shared" si="111"/>
        <v>6.7</v>
      </c>
      <c r="GD24" s="30" t="str">
        <f t="shared" si="112"/>
        <v>C+</v>
      </c>
      <c r="GE24" s="31">
        <f t="shared" si="113"/>
        <v>2.5</v>
      </c>
      <c r="GF24" s="31" t="str">
        <f t="shared" si="114"/>
        <v>2.5</v>
      </c>
      <c r="GG24" s="42">
        <v>2</v>
      </c>
      <c r="GH24" s="43">
        <v>2</v>
      </c>
      <c r="GI24" s="694">
        <f t="shared" si="115"/>
        <v>16</v>
      </c>
      <c r="GJ24" s="695">
        <f t="shared" si="116"/>
        <v>2.75</v>
      </c>
      <c r="GK24" s="696" t="str">
        <f t="shared" si="117"/>
        <v>2.75</v>
      </c>
      <c r="GL24" s="697" t="str">
        <f t="shared" si="118"/>
        <v>Lên lớp</v>
      </c>
      <c r="GM24" s="698">
        <f t="shared" si="119"/>
        <v>32</v>
      </c>
      <c r="GN24" s="695">
        <f t="shared" si="120"/>
        <v>2.65625</v>
      </c>
      <c r="GO24" s="696" t="str">
        <f t="shared" si="121"/>
        <v>2.66</v>
      </c>
      <c r="GP24" s="699">
        <f t="shared" si="122"/>
        <v>32</v>
      </c>
      <c r="GQ24" s="700">
        <f t="shared" si="123"/>
        <v>6.8593750000000009</v>
      </c>
      <c r="GR24" s="701">
        <f t="shared" si="124"/>
        <v>2.65625</v>
      </c>
      <c r="GS24" s="702" t="str">
        <f t="shared" si="125"/>
        <v>Lên lớp</v>
      </c>
      <c r="GT24" s="799"/>
      <c r="GU24" s="835">
        <v>6.7</v>
      </c>
      <c r="GV24" s="837">
        <v>5</v>
      </c>
      <c r="GW24" s="736"/>
      <c r="GX24" s="827">
        <f t="shared" si="126"/>
        <v>5.7</v>
      </c>
      <c r="GY24" s="839">
        <f t="shared" si="127"/>
        <v>5.7</v>
      </c>
      <c r="GZ24" s="840" t="str">
        <f t="shared" si="128"/>
        <v>5.7</v>
      </c>
      <c r="HA24" s="841" t="str">
        <f t="shared" si="129"/>
        <v>C</v>
      </c>
      <c r="HB24" s="842">
        <f t="shared" si="130"/>
        <v>2</v>
      </c>
      <c r="HC24" s="842" t="str">
        <f t="shared" si="131"/>
        <v>2.0</v>
      </c>
      <c r="HD24" s="843">
        <v>2</v>
      </c>
      <c r="HE24" s="844">
        <v>2</v>
      </c>
      <c r="HF24" s="867">
        <v>6.5</v>
      </c>
      <c r="HG24" s="868">
        <v>7</v>
      </c>
      <c r="HH24" s="736"/>
      <c r="HI24" s="28">
        <f t="shared" si="132"/>
        <v>6.8</v>
      </c>
      <c r="HJ24" s="29">
        <f t="shared" si="133"/>
        <v>6.8</v>
      </c>
      <c r="HK24" s="325" t="str">
        <f t="shared" si="134"/>
        <v>6.8</v>
      </c>
      <c r="HL24" s="30" t="str">
        <f t="shared" si="135"/>
        <v>C+</v>
      </c>
      <c r="HM24" s="31">
        <f t="shared" si="136"/>
        <v>2.5</v>
      </c>
      <c r="HN24" s="31" t="str">
        <f t="shared" si="137"/>
        <v>2.5</v>
      </c>
      <c r="HO24" s="42">
        <v>3</v>
      </c>
      <c r="HP24" s="43">
        <v>3</v>
      </c>
      <c r="HQ24" s="819">
        <v>6.7</v>
      </c>
      <c r="HR24" s="822">
        <v>6</v>
      </c>
      <c r="HS24" s="736"/>
      <c r="HT24" s="28">
        <f t="shared" si="138"/>
        <v>6.3</v>
      </c>
      <c r="HU24" s="29">
        <f t="shared" si="139"/>
        <v>6.3</v>
      </c>
      <c r="HV24" s="325" t="str">
        <f t="shared" si="140"/>
        <v>6.3</v>
      </c>
      <c r="HW24" s="30" t="str">
        <f t="shared" si="141"/>
        <v>C</v>
      </c>
      <c r="HX24" s="31">
        <f t="shared" si="142"/>
        <v>2</v>
      </c>
      <c r="HY24" s="31" t="str">
        <f t="shared" si="143"/>
        <v>2.0</v>
      </c>
      <c r="HZ24" s="42">
        <v>2</v>
      </c>
      <c r="IA24" s="43">
        <v>2</v>
      </c>
      <c r="IB24" s="819">
        <v>5.6</v>
      </c>
      <c r="IC24" s="822">
        <v>6</v>
      </c>
      <c r="ID24" s="736"/>
      <c r="IE24" s="28">
        <f t="shared" si="144"/>
        <v>5.8</v>
      </c>
      <c r="IF24" s="29">
        <f t="shared" si="145"/>
        <v>5.8</v>
      </c>
      <c r="IG24" s="325" t="str">
        <f t="shared" si="146"/>
        <v>5.8</v>
      </c>
      <c r="IH24" s="30" t="str">
        <f t="shared" si="147"/>
        <v>C</v>
      </c>
      <c r="II24" s="31">
        <f t="shared" si="148"/>
        <v>2</v>
      </c>
      <c r="IJ24" s="31" t="str">
        <f t="shared" si="149"/>
        <v>2.0</v>
      </c>
      <c r="IK24" s="42">
        <v>3</v>
      </c>
      <c r="IL24" s="43">
        <v>3</v>
      </c>
      <c r="IM24" s="819">
        <v>6.2</v>
      </c>
      <c r="IN24" s="822">
        <v>6</v>
      </c>
      <c r="IO24" s="736"/>
      <c r="IP24" s="28">
        <f t="shared" si="150"/>
        <v>6.1</v>
      </c>
      <c r="IQ24" s="29">
        <f t="shared" si="151"/>
        <v>6.1</v>
      </c>
      <c r="IR24" s="325" t="str">
        <f t="shared" si="152"/>
        <v>6.1</v>
      </c>
      <c r="IS24" s="30" t="str">
        <f t="shared" si="153"/>
        <v>C</v>
      </c>
      <c r="IT24" s="31">
        <f t="shared" si="154"/>
        <v>2</v>
      </c>
      <c r="IU24" s="31" t="str">
        <f t="shared" si="155"/>
        <v>2.0</v>
      </c>
      <c r="IV24" s="42">
        <v>3</v>
      </c>
      <c r="IW24" s="43">
        <v>3</v>
      </c>
      <c r="IX24" s="1032">
        <v>6</v>
      </c>
      <c r="IY24" s="1068">
        <v>6</v>
      </c>
      <c r="IZ24" s="736"/>
      <c r="JA24" s="827">
        <f t="shared" si="156"/>
        <v>6</v>
      </c>
      <c r="JB24" s="839">
        <f t="shared" si="157"/>
        <v>6</v>
      </c>
      <c r="JC24" s="840" t="str">
        <f t="shared" si="158"/>
        <v>6.0</v>
      </c>
      <c r="JD24" s="841" t="str">
        <f t="shared" si="159"/>
        <v>C</v>
      </c>
      <c r="JE24" s="842">
        <f t="shared" si="160"/>
        <v>2</v>
      </c>
      <c r="JF24" s="842" t="str">
        <f t="shared" si="161"/>
        <v>2.0</v>
      </c>
      <c r="JG24" s="846">
        <v>5</v>
      </c>
      <c r="JH24" s="844">
        <v>5</v>
      </c>
      <c r="JI24" s="742">
        <f t="shared" si="162"/>
        <v>18</v>
      </c>
      <c r="JJ24" s="734">
        <f t="shared" si="163"/>
        <v>2.0833333333333335</v>
      </c>
      <c r="JK24" s="735" t="str">
        <f t="shared" si="164"/>
        <v>2.08</v>
      </c>
    </row>
    <row r="25" spans="1:271" ht="18.75" x14ac:dyDescent="0.3">
      <c r="A25" s="16">
        <v>25</v>
      </c>
      <c r="B25" s="269" t="s">
        <v>623</v>
      </c>
      <c r="C25" s="298" t="s">
        <v>621</v>
      </c>
      <c r="D25" s="271" t="s">
        <v>643</v>
      </c>
      <c r="E25" s="272" t="s">
        <v>59</v>
      </c>
      <c r="F25" s="276"/>
      <c r="G25" s="288" t="s">
        <v>296</v>
      </c>
      <c r="H25" s="276" t="s">
        <v>23</v>
      </c>
      <c r="I25" s="276" t="s">
        <v>179</v>
      </c>
      <c r="J25" s="214">
        <v>6.8</v>
      </c>
      <c r="K25" s="1" t="str">
        <f t="shared" si="165"/>
        <v>C+</v>
      </c>
      <c r="L25" s="2">
        <f t="shared" si="166"/>
        <v>2.5</v>
      </c>
      <c r="M25" s="170" t="str">
        <f t="shared" si="167"/>
        <v>2.5</v>
      </c>
      <c r="N25" s="670">
        <v>6.7</v>
      </c>
      <c r="O25" s="1" t="str">
        <f t="shared" si="168"/>
        <v>C+</v>
      </c>
      <c r="P25" s="2">
        <f t="shared" si="169"/>
        <v>2.5</v>
      </c>
      <c r="Q25" s="172" t="str">
        <f t="shared" si="170"/>
        <v>2.5</v>
      </c>
      <c r="R25" s="247">
        <v>9.1999999999999993</v>
      </c>
      <c r="S25" s="246">
        <v>7</v>
      </c>
      <c r="T25" s="130"/>
      <c r="U25" s="28">
        <f t="shared" si="44"/>
        <v>7.9</v>
      </c>
      <c r="V25" s="29">
        <f t="shared" si="45"/>
        <v>7.9</v>
      </c>
      <c r="W25" s="325" t="str">
        <f t="shared" si="46"/>
        <v>7.9</v>
      </c>
      <c r="X25" s="30" t="str">
        <f t="shared" si="47"/>
        <v>B</v>
      </c>
      <c r="Y25" s="31">
        <f t="shared" si="48"/>
        <v>3</v>
      </c>
      <c r="Z25" s="31" t="str">
        <f t="shared" si="49"/>
        <v>3.0</v>
      </c>
      <c r="AA25" s="42">
        <v>4</v>
      </c>
      <c r="AB25" s="43">
        <v>4</v>
      </c>
      <c r="AC25" s="180">
        <v>8.6999999999999993</v>
      </c>
      <c r="AD25" s="55">
        <v>9</v>
      </c>
      <c r="AE25" s="37"/>
      <c r="AF25" s="28">
        <f t="shared" si="50"/>
        <v>8.9</v>
      </c>
      <c r="AG25" s="29">
        <f t="shared" si="51"/>
        <v>8.9</v>
      </c>
      <c r="AH25" s="325" t="str">
        <f t="shared" si="52"/>
        <v>8.9</v>
      </c>
      <c r="AI25" s="30" t="str">
        <f t="shared" si="53"/>
        <v>A</v>
      </c>
      <c r="AJ25" s="31">
        <f t="shared" si="54"/>
        <v>4</v>
      </c>
      <c r="AK25" s="31" t="str">
        <f t="shared" si="55"/>
        <v>4.0</v>
      </c>
      <c r="AL25" s="42">
        <v>2</v>
      </c>
      <c r="AM25" s="43">
        <v>2</v>
      </c>
      <c r="AN25" s="313">
        <v>9</v>
      </c>
      <c r="AO25" s="246">
        <v>9</v>
      </c>
      <c r="AP25" s="130"/>
      <c r="AQ25" s="28">
        <f t="shared" si="56"/>
        <v>9</v>
      </c>
      <c r="AR25" s="29">
        <f t="shared" si="57"/>
        <v>9</v>
      </c>
      <c r="AS25" s="325" t="str">
        <f t="shared" si="58"/>
        <v>9.0</v>
      </c>
      <c r="AT25" s="30" t="str">
        <f t="shared" si="59"/>
        <v>A</v>
      </c>
      <c r="AU25" s="31">
        <f t="shared" si="60"/>
        <v>4</v>
      </c>
      <c r="AV25" s="31" t="str">
        <f t="shared" si="61"/>
        <v>4.0</v>
      </c>
      <c r="AW25" s="42">
        <v>2</v>
      </c>
      <c r="AX25" s="43">
        <v>2</v>
      </c>
      <c r="AY25" s="224">
        <v>9.3000000000000007</v>
      </c>
      <c r="AZ25" s="314">
        <v>9</v>
      </c>
      <c r="BA25" s="130"/>
      <c r="BB25" s="28">
        <f t="shared" si="62"/>
        <v>9.1</v>
      </c>
      <c r="BC25" s="29">
        <f t="shared" si="0"/>
        <v>9.1</v>
      </c>
      <c r="BD25" s="325" t="str">
        <f t="shared" si="63"/>
        <v>9.1</v>
      </c>
      <c r="BE25" s="30" t="str">
        <f t="shared" si="1"/>
        <v>A</v>
      </c>
      <c r="BF25" s="31">
        <f t="shared" si="2"/>
        <v>4</v>
      </c>
      <c r="BG25" s="31" t="str">
        <f t="shared" si="3"/>
        <v>4.0</v>
      </c>
      <c r="BH25" s="42">
        <v>2</v>
      </c>
      <c r="BI25" s="43">
        <v>2</v>
      </c>
      <c r="BJ25" s="245">
        <v>9</v>
      </c>
      <c r="BK25" s="45">
        <v>8</v>
      </c>
      <c r="BL25" s="130"/>
      <c r="BM25" s="28">
        <f t="shared" si="64"/>
        <v>8.4</v>
      </c>
      <c r="BN25" s="29">
        <f t="shared" si="65"/>
        <v>8.4</v>
      </c>
      <c r="BO25" s="325" t="str">
        <f t="shared" si="66"/>
        <v>8.4</v>
      </c>
      <c r="BP25" s="30" t="str">
        <f t="shared" si="67"/>
        <v>B+</v>
      </c>
      <c r="BQ25" s="31">
        <f t="shared" si="68"/>
        <v>3.5</v>
      </c>
      <c r="BR25" s="31" t="str">
        <f t="shared" si="69"/>
        <v>3.5</v>
      </c>
      <c r="BS25" s="42">
        <v>1</v>
      </c>
      <c r="BT25" s="149">
        <v>1</v>
      </c>
      <c r="BU25" s="403">
        <v>8.1999999999999993</v>
      </c>
      <c r="BV25" s="147">
        <v>9</v>
      </c>
      <c r="BW25" s="157"/>
      <c r="BX25" s="225">
        <f t="shared" si="70"/>
        <v>8.6999999999999993</v>
      </c>
      <c r="BY25" s="226">
        <f t="shared" si="71"/>
        <v>8.6999999999999993</v>
      </c>
      <c r="BZ25" s="342" t="str">
        <f t="shared" si="72"/>
        <v>8.7</v>
      </c>
      <c r="CA25" s="227" t="str">
        <f t="shared" si="4"/>
        <v>A</v>
      </c>
      <c r="CB25" s="226">
        <f t="shared" si="5"/>
        <v>4</v>
      </c>
      <c r="CC25" s="226" t="str">
        <f t="shared" si="6"/>
        <v>4.0</v>
      </c>
      <c r="CD25" s="157">
        <v>2</v>
      </c>
      <c r="CE25" s="43">
        <v>2</v>
      </c>
      <c r="CF25" s="438">
        <v>9.1999999999999993</v>
      </c>
      <c r="CG25" s="439">
        <v>8</v>
      </c>
      <c r="CH25" s="68"/>
      <c r="CI25" s="225">
        <f t="shared" si="73"/>
        <v>8.5</v>
      </c>
      <c r="CJ25" s="226">
        <f t="shared" si="74"/>
        <v>8.5</v>
      </c>
      <c r="CK25" s="342" t="str">
        <f t="shared" si="75"/>
        <v>8.5</v>
      </c>
      <c r="CL25" s="227" t="str">
        <f t="shared" si="7"/>
        <v>A</v>
      </c>
      <c r="CM25" s="226">
        <f t="shared" si="8"/>
        <v>4</v>
      </c>
      <c r="CN25" s="226" t="str">
        <f t="shared" si="9"/>
        <v>4.0</v>
      </c>
      <c r="CO25" s="157">
        <v>3</v>
      </c>
      <c r="CP25" s="43">
        <v>3</v>
      </c>
      <c r="CQ25" s="84">
        <f t="shared" si="76"/>
        <v>16</v>
      </c>
      <c r="CR25" s="87">
        <f t="shared" si="77"/>
        <v>3.71875</v>
      </c>
      <c r="CS25" s="88" t="str">
        <f t="shared" si="78"/>
        <v>3.72</v>
      </c>
      <c r="CT25" s="64" t="str">
        <f t="shared" si="79"/>
        <v>Lên lớp</v>
      </c>
      <c r="CU25" s="128">
        <f t="shared" si="80"/>
        <v>16</v>
      </c>
      <c r="CV25" s="129">
        <f t="shared" si="81"/>
        <v>3.71875</v>
      </c>
      <c r="CW25" s="64" t="str">
        <f t="shared" si="82"/>
        <v>Lên lớp</v>
      </c>
      <c r="CX25" s="504"/>
      <c r="CY25" s="214">
        <v>7.6</v>
      </c>
      <c r="CZ25" s="439">
        <v>9</v>
      </c>
      <c r="DA25" s="439"/>
      <c r="DB25" s="28">
        <f t="shared" si="83"/>
        <v>8.4</v>
      </c>
      <c r="DC25" s="29">
        <f t="shared" si="84"/>
        <v>8.4</v>
      </c>
      <c r="DD25" s="325" t="str">
        <f t="shared" si="85"/>
        <v>8.4</v>
      </c>
      <c r="DE25" s="30" t="str">
        <f t="shared" si="10"/>
        <v>B+</v>
      </c>
      <c r="DF25" s="31">
        <f t="shared" si="11"/>
        <v>3.5</v>
      </c>
      <c r="DG25" s="31" t="str">
        <f t="shared" si="12"/>
        <v>3.5</v>
      </c>
      <c r="DH25" s="42">
        <v>2</v>
      </c>
      <c r="DI25" s="43">
        <v>2</v>
      </c>
      <c r="DJ25" s="557">
        <v>7</v>
      </c>
      <c r="DK25" s="73">
        <v>8</v>
      </c>
      <c r="DL25" s="73"/>
      <c r="DM25" s="28">
        <f t="shared" si="86"/>
        <v>7.6</v>
      </c>
      <c r="DN25" s="29">
        <f t="shared" si="13"/>
        <v>7.6</v>
      </c>
      <c r="DO25" s="325" t="str">
        <f t="shared" si="87"/>
        <v>7.6</v>
      </c>
      <c r="DP25" s="30" t="str">
        <f t="shared" si="14"/>
        <v>B</v>
      </c>
      <c r="DQ25" s="31">
        <f t="shared" si="15"/>
        <v>3</v>
      </c>
      <c r="DR25" s="31" t="str">
        <f t="shared" si="16"/>
        <v>3.0</v>
      </c>
      <c r="DS25" s="42">
        <v>2</v>
      </c>
      <c r="DT25" s="43">
        <v>2</v>
      </c>
      <c r="DU25" s="180">
        <v>9.3000000000000007</v>
      </c>
      <c r="DV25" s="55">
        <v>9</v>
      </c>
      <c r="DW25" s="55"/>
      <c r="DX25" s="28">
        <f t="shared" si="88"/>
        <v>9.1</v>
      </c>
      <c r="DY25" s="29">
        <f t="shared" si="89"/>
        <v>9.1</v>
      </c>
      <c r="DZ25" s="325" t="str">
        <f t="shared" si="90"/>
        <v>9.1</v>
      </c>
      <c r="EA25" s="30" t="str">
        <f t="shared" si="91"/>
        <v>A</v>
      </c>
      <c r="EB25" s="31">
        <f t="shared" si="92"/>
        <v>4</v>
      </c>
      <c r="EC25" s="31" t="str">
        <f t="shared" si="93"/>
        <v>4.0</v>
      </c>
      <c r="ED25" s="42">
        <v>2</v>
      </c>
      <c r="EE25" s="43">
        <v>2</v>
      </c>
      <c r="EF25" s="180">
        <v>8</v>
      </c>
      <c r="EG25" s="70">
        <v>8</v>
      </c>
      <c r="EH25" s="70"/>
      <c r="EI25" s="28">
        <f t="shared" si="94"/>
        <v>8</v>
      </c>
      <c r="EJ25" s="29">
        <f t="shared" si="95"/>
        <v>8</v>
      </c>
      <c r="EK25" s="325" t="str">
        <f t="shared" si="96"/>
        <v>8.0</v>
      </c>
      <c r="EL25" s="30" t="str">
        <f t="shared" si="97"/>
        <v>B+</v>
      </c>
      <c r="EM25" s="31">
        <f t="shared" si="98"/>
        <v>3.5</v>
      </c>
      <c r="EN25" s="31" t="str">
        <f t="shared" si="99"/>
        <v>3.5</v>
      </c>
      <c r="EO25" s="42">
        <v>2</v>
      </c>
      <c r="EP25" s="43">
        <v>2</v>
      </c>
      <c r="EQ25" s="180">
        <v>8.3000000000000007</v>
      </c>
      <c r="ER25" s="70">
        <v>7</v>
      </c>
      <c r="ES25" s="70"/>
      <c r="ET25" s="28">
        <f t="shared" si="100"/>
        <v>7.5</v>
      </c>
      <c r="EU25" s="29">
        <f t="shared" si="101"/>
        <v>7.5</v>
      </c>
      <c r="EV25" s="325" t="str">
        <f t="shared" si="102"/>
        <v>7.5</v>
      </c>
      <c r="EW25" s="30" t="str">
        <f t="shared" si="17"/>
        <v>B</v>
      </c>
      <c r="EX25" s="31">
        <f t="shared" si="18"/>
        <v>3</v>
      </c>
      <c r="EY25" s="31" t="str">
        <f t="shared" si="19"/>
        <v>3.0</v>
      </c>
      <c r="EZ25" s="42">
        <v>2</v>
      </c>
      <c r="FA25" s="43">
        <v>2</v>
      </c>
      <c r="FB25" s="180">
        <v>6.3</v>
      </c>
      <c r="FC25" s="70">
        <v>7</v>
      </c>
      <c r="FD25" s="602"/>
      <c r="FE25" s="28">
        <f t="shared" si="103"/>
        <v>6.7</v>
      </c>
      <c r="FF25" s="29">
        <f t="shared" si="104"/>
        <v>6.7</v>
      </c>
      <c r="FG25" s="325" t="str">
        <f t="shared" si="105"/>
        <v>6.7</v>
      </c>
      <c r="FH25" s="30" t="str">
        <f t="shared" si="20"/>
        <v>C+</v>
      </c>
      <c r="FI25" s="31">
        <f t="shared" si="21"/>
        <v>2.5</v>
      </c>
      <c r="FJ25" s="31" t="str">
        <f t="shared" si="22"/>
        <v>2.5</v>
      </c>
      <c r="FK25" s="42">
        <v>2</v>
      </c>
      <c r="FL25" s="43">
        <v>2</v>
      </c>
      <c r="FM25" s="180">
        <v>6</v>
      </c>
      <c r="FN25" s="70">
        <v>7</v>
      </c>
      <c r="FO25" s="70"/>
      <c r="FP25" s="28">
        <f t="shared" si="106"/>
        <v>6.6</v>
      </c>
      <c r="FQ25" s="29">
        <f t="shared" si="107"/>
        <v>6.6</v>
      </c>
      <c r="FR25" s="325" t="str">
        <f t="shared" si="108"/>
        <v>6.6</v>
      </c>
      <c r="FS25" s="30" t="str">
        <f t="shared" si="23"/>
        <v>C+</v>
      </c>
      <c r="FT25" s="31">
        <f t="shared" si="24"/>
        <v>2.5</v>
      </c>
      <c r="FU25" s="31" t="str">
        <f t="shared" si="25"/>
        <v>2.5</v>
      </c>
      <c r="FV25" s="42">
        <v>2</v>
      </c>
      <c r="FW25" s="43">
        <v>2</v>
      </c>
      <c r="FX25" s="48">
        <v>7.4</v>
      </c>
      <c r="FY25" s="70">
        <v>8</v>
      </c>
      <c r="FZ25" s="70"/>
      <c r="GA25" s="28">
        <f t="shared" si="109"/>
        <v>7.8</v>
      </c>
      <c r="GB25" s="29">
        <f t="shared" si="110"/>
        <v>7.8</v>
      </c>
      <c r="GC25" s="325" t="str">
        <f t="shared" si="111"/>
        <v>7.8</v>
      </c>
      <c r="GD25" s="30" t="str">
        <f t="shared" si="112"/>
        <v>B</v>
      </c>
      <c r="GE25" s="31">
        <f t="shared" si="113"/>
        <v>3</v>
      </c>
      <c r="GF25" s="31" t="str">
        <f t="shared" si="114"/>
        <v>3.0</v>
      </c>
      <c r="GG25" s="42">
        <v>2</v>
      </c>
      <c r="GH25" s="43">
        <v>2</v>
      </c>
      <c r="GI25" s="694">
        <f t="shared" si="115"/>
        <v>16</v>
      </c>
      <c r="GJ25" s="695">
        <f t="shared" si="116"/>
        <v>3.125</v>
      </c>
      <c r="GK25" s="696" t="str">
        <f t="shared" si="117"/>
        <v>3.13</v>
      </c>
      <c r="GL25" s="697" t="str">
        <f t="shared" si="118"/>
        <v>Lên lớp</v>
      </c>
      <c r="GM25" s="698">
        <f t="shared" si="119"/>
        <v>32</v>
      </c>
      <c r="GN25" s="695">
        <f t="shared" si="120"/>
        <v>3.421875</v>
      </c>
      <c r="GO25" s="696" t="str">
        <f t="shared" si="121"/>
        <v>3.42</v>
      </c>
      <c r="GP25" s="699">
        <f t="shared" si="122"/>
        <v>32</v>
      </c>
      <c r="GQ25" s="700">
        <f t="shared" si="123"/>
        <v>8.1343750000000004</v>
      </c>
      <c r="GR25" s="701">
        <f t="shared" si="124"/>
        <v>3.421875</v>
      </c>
      <c r="GS25" s="702" t="str">
        <f t="shared" si="125"/>
        <v>Lên lớp</v>
      </c>
      <c r="GT25" s="799"/>
      <c r="GU25" s="835">
        <v>8</v>
      </c>
      <c r="GV25" s="837">
        <v>7</v>
      </c>
      <c r="GW25" s="736"/>
      <c r="GX25" s="827">
        <f t="shared" si="126"/>
        <v>7.4</v>
      </c>
      <c r="GY25" s="839">
        <f t="shared" si="127"/>
        <v>7.4</v>
      </c>
      <c r="GZ25" s="840" t="str">
        <f t="shared" si="128"/>
        <v>7.4</v>
      </c>
      <c r="HA25" s="841" t="str">
        <f t="shared" si="129"/>
        <v>B</v>
      </c>
      <c r="HB25" s="842">
        <f t="shared" si="130"/>
        <v>3</v>
      </c>
      <c r="HC25" s="842" t="str">
        <f t="shared" si="131"/>
        <v>3.0</v>
      </c>
      <c r="HD25" s="843">
        <v>2</v>
      </c>
      <c r="HE25" s="844">
        <v>2</v>
      </c>
      <c r="HF25" s="867">
        <v>8</v>
      </c>
      <c r="HG25" s="868">
        <v>9</v>
      </c>
      <c r="HH25" s="736"/>
      <c r="HI25" s="28">
        <f t="shared" si="132"/>
        <v>8.6</v>
      </c>
      <c r="HJ25" s="29">
        <f t="shared" si="133"/>
        <v>8.6</v>
      </c>
      <c r="HK25" s="325" t="str">
        <f t="shared" si="134"/>
        <v>8.6</v>
      </c>
      <c r="HL25" s="30" t="str">
        <f t="shared" si="135"/>
        <v>A</v>
      </c>
      <c r="HM25" s="31">
        <f t="shared" si="136"/>
        <v>4</v>
      </c>
      <c r="HN25" s="31" t="str">
        <f t="shared" si="137"/>
        <v>4.0</v>
      </c>
      <c r="HO25" s="42">
        <v>3</v>
      </c>
      <c r="HP25" s="43">
        <v>3</v>
      </c>
      <c r="HQ25" s="819">
        <v>8</v>
      </c>
      <c r="HR25" s="822">
        <v>7</v>
      </c>
      <c r="HS25" s="736"/>
      <c r="HT25" s="28">
        <f t="shared" si="138"/>
        <v>7.4</v>
      </c>
      <c r="HU25" s="29">
        <f t="shared" si="139"/>
        <v>7.4</v>
      </c>
      <c r="HV25" s="325" t="str">
        <f t="shared" si="140"/>
        <v>7.4</v>
      </c>
      <c r="HW25" s="30" t="str">
        <f t="shared" si="141"/>
        <v>B</v>
      </c>
      <c r="HX25" s="31">
        <f t="shared" si="142"/>
        <v>3</v>
      </c>
      <c r="HY25" s="31" t="str">
        <f t="shared" si="143"/>
        <v>3.0</v>
      </c>
      <c r="HZ25" s="42">
        <v>2</v>
      </c>
      <c r="IA25" s="43">
        <v>2</v>
      </c>
      <c r="IB25" s="819">
        <v>8.1999999999999993</v>
      </c>
      <c r="IC25" s="822">
        <v>8</v>
      </c>
      <c r="ID25" s="736"/>
      <c r="IE25" s="28">
        <f t="shared" si="144"/>
        <v>8.1</v>
      </c>
      <c r="IF25" s="29">
        <f t="shared" si="145"/>
        <v>8.1</v>
      </c>
      <c r="IG25" s="325" t="str">
        <f t="shared" si="146"/>
        <v>8.1</v>
      </c>
      <c r="IH25" s="30" t="str">
        <f t="shared" si="147"/>
        <v>B+</v>
      </c>
      <c r="II25" s="31">
        <f t="shared" si="148"/>
        <v>3.5</v>
      </c>
      <c r="IJ25" s="31" t="str">
        <f t="shared" si="149"/>
        <v>3.5</v>
      </c>
      <c r="IK25" s="42">
        <v>3</v>
      </c>
      <c r="IL25" s="43">
        <v>3</v>
      </c>
      <c r="IM25" s="819">
        <v>7.6</v>
      </c>
      <c r="IN25" s="822">
        <v>8</v>
      </c>
      <c r="IO25" s="736"/>
      <c r="IP25" s="28">
        <f t="shared" si="150"/>
        <v>7.8</v>
      </c>
      <c r="IQ25" s="29">
        <f t="shared" si="151"/>
        <v>7.8</v>
      </c>
      <c r="IR25" s="325" t="str">
        <f t="shared" si="152"/>
        <v>7.8</v>
      </c>
      <c r="IS25" s="30" t="str">
        <f t="shared" si="153"/>
        <v>B</v>
      </c>
      <c r="IT25" s="31">
        <f t="shared" si="154"/>
        <v>3</v>
      </c>
      <c r="IU25" s="31" t="str">
        <f t="shared" si="155"/>
        <v>3.0</v>
      </c>
      <c r="IV25" s="42">
        <v>3</v>
      </c>
      <c r="IW25" s="43">
        <v>3</v>
      </c>
      <c r="IX25" s="1032">
        <v>8.6</v>
      </c>
      <c r="IY25" s="1068">
        <v>8</v>
      </c>
      <c r="IZ25" s="736"/>
      <c r="JA25" s="827">
        <f t="shared" si="156"/>
        <v>8.1999999999999993</v>
      </c>
      <c r="JB25" s="839">
        <f t="shared" si="157"/>
        <v>8.1999999999999993</v>
      </c>
      <c r="JC25" s="840" t="str">
        <f t="shared" si="158"/>
        <v>8.2</v>
      </c>
      <c r="JD25" s="841" t="str">
        <f t="shared" si="159"/>
        <v>B+</v>
      </c>
      <c r="JE25" s="842">
        <f t="shared" si="160"/>
        <v>3.5</v>
      </c>
      <c r="JF25" s="842" t="str">
        <f t="shared" si="161"/>
        <v>3.5</v>
      </c>
      <c r="JG25" s="846">
        <v>5</v>
      </c>
      <c r="JH25" s="844">
        <v>5</v>
      </c>
      <c r="JI25" s="742">
        <f t="shared" si="162"/>
        <v>18</v>
      </c>
      <c r="JJ25" s="734">
        <f t="shared" si="163"/>
        <v>3.3888888888888888</v>
      </c>
      <c r="JK25" s="735" t="str">
        <f t="shared" si="164"/>
        <v>3.39</v>
      </c>
    </row>
    <row r="26" spans="1:271" ht="18.75" x14ac:dyDescent="0.3">
      <c r="A26" s="352">
        <v>26</v>
      </c>
      <c r="B26" s="353" t="s">
        <v>623</v>
      </c>
      <c r="C26" s="354" t="s">
        <v>622</v>
      </c>
      <c r="D26" s="355" t="s">
        <v>559</v>
      </c>
      <c r="E26" s="356" t="s">
        <v>65</v>
      </c>
      <c r="F26" s="292"/>
      <c r="G26" s="357" t="s">
        <v>660</v>
      </c>
      <c r="H26" s="292" t="s">
        <v>23</v>
      </c>
      <c r="I26" s="292" t="s">
        <v>179</v>
      </c>
      <c r="J26" s="358">
        <v>7.2</v>
      </c>
      <c r="K26" s="359" t="str">
        <f t="shared" si="165"/>
        <v>B</v>
      </c>
      <c r="L26" s="360">
        <f t="shared" si="166"/>
        <v>3</v>
      </c>
      <c r="M26" s="361" t="str">
        <f t="shared" si="167"/>
        <v>3.0</v>
      </c>
      <c r="N26" s="671">
        <v>6.7</v>
      </c>
      <c r="O26" s="359" t="str">
        <f t="shared" si="168"/>
        <v>C+</v>
      </c>
      <c r="P26" s="360">
        <f t="shared" si="169"/>
        <v>2.5</v>
      </c>
      <c r="Q26" s="362" t="str">
        <f t="shared" si="170"/>
        <v>2.5</v>
      </c>
      <c r="R26" s="363">
        <v>6.3</v>
      </c>
      <c r="S26" s="364">
        <v>5</v>
      </c>
      <c r="T26" s="365"/>
      <c r="U26" s="28">
        <f t="shared" si="44"/>
        <v>5.5</v>
      </c>
      <c r="V26" s="29">
        <f t="shared" si="45"/>
        <v>5.5</v>
      </c>
      <c r="W26" s="325" t="str">
        <f t="shared" si="46"/>
        <v>5.5</v>
      </c>
      <c r="X26" s="30" t="str">
        <f t="shared" si="47"/>
        <v>C</v>
      </c>
      <c r="Y26" s="31">
        <f t="shared" si="48"/>
        <v>2</v>
      </c>
      <c r="Z26" s="31" t="str">
        <f t="shared" si="49"/>
        <v>2.0</v>
      </c>
      <c r="AA26" s="42">
        <v>4</v>
      </c>
      <c r="AB26" s="43">
        <v>4</v>
      </c>
      <c r="AC26" s="377">
        <v>6</v>
      </c>
      <c r="AD26" s="367">
        <v>6</v>
      </c>
      <c r="AE26" s="368"/>
      <c r="AF26" s="28">
        <f t="shared" si="50"/>
        <v>6</v>
      </c>
      <c r="AG26" s="29">
        <f t="shared" si="51"/>
        <v>6</v>
      </c>
      <c r="AH26" s="325" t="str">
        <f t="shared" si="52"/>
        <v>6.0</v>
      </c>
      <c r="AI26" s="30" t="str">
        <f t="shared" si="53"/>
        <v>C</v>
      </c>
      <c r="AJ26" s="31">
        <f t="shared" si="54"/>
        <v>2</v>
      </c>
      <c r="AK26" s="31" t="str">
        <f t="shared" si="55"/>
        <v>2.0</v>
      </c>
      <c r="AL26" s="42">
        <v>2</v>
      </c>
      <c r="AM26" s="43">
        <v>2</v>
      </c>
      <c r="AN26" s="369">
        <v>5.7</v>
      </c>
      <c r="AO26" s="364">
        <v>2</v>
      </c>
      <c r="AP26" s="524">
        <v>3</v>
      </c>
      <c r="AQ26" s="28">
        <f t="shared" si="56"/>
        <v>3.5</v>
      </c>
      <c r="AR26" s="29">
        <f t="shared" si="57"/>
        <v>4.0999999999999996</v>
      </c>
      <c r="AS26" s="325" t="str">
        <f t="shared" si="58"/>
        <v>4.1</v>
      </c>
      <c r="AT26" s="30" t="str">
        <f t="shared" si="59"/>
        <v>D</v>
      </c>
      <c r="AU26" s="31">
        <f t="shared" si="60"/>
        <v>1</v>
      </c>
      <c r="AV26" s="31" t="str">
        <f t="shared" si="61"/>
        <v>1.0</v>
      </c>
      <c r="AW26" s="42">
        <v>2</v>
      </c>
      <c r="AX26" s="43">
        <v>2</v>
      </c>
      <c r="AY26" s="370">
        <v>5</v>
      </c>
      <c r="AZ26" s="450"/>
      <c r="BA26" s="524">
        <v>4</v>
      </c>
      <c r="BB26" s="28">
        <f t="shared" si="62"/>
        <v>2</v>
      </c>
      <c r="BC26" s="29">
        <f t="shared" si="0"/>
        <v>4.4000000000000004</v>
      </c>
      <c r="BD26" s="325" t="str">
        <f t="shared" si="63"/>
        <v>4.4</v>
      </c>
      <c r="BE26" s="30" t="str">
        <f t="shared" si="1"/>
        <v>D</v>
      </c>
      <c r="BF26" s="31">
        <f t="shared" si="2"/>
        <v>1</v>
      </c>
      <c r="BG26" s="31" t="str">
        <f t="shared" si="3"/>
        <v>1.0</v>
      </c>
      <c r="BH26" s="42">
        <v>2</v>
      </c>
      <c r="BI26" s="43">
        <v>2</v>
      </c>
      <c r="BJ26" s="371">
        <v>8.3000000000000007</v>
      </c>
      <c r="BK26" s="319">
        <v>6</v>
      </c>
      <c r="BL26" s="365"/>
      <c r="BM26" s="320">
        <f t="shared" si="64"/>
        <v>6.9</v>
      </c>
      <c r="BN26" s="321">
        <f t="shared" si="65"/>
        <v>6.9</v>
      </c>
      <c r="BO26" s="325" t="str">
        <f t="shared" si="66"/>
        <v>6.9</v>
      </c>
      <c r="BP26" s="322" t="str">
        <f t="shared" si="67"/>
        <v>C+</v>
      </c>
      <c r="BQ26" s="323">
        <f t="shared" si="68"/>
        <v>2.5</v>
      </c>
      <c r="BR26" s="323" t="str">
        <f t="shared" si="69"/>
        <v>2.5</v>
      </c>
      <c r="BS26" s="324">
        <v>1</v>
      </c>
      <c r="BT26" s="372">
        <v>1</v>
      </c>
      <c r="BU26" s="403">
        <v>6.2</v>
      </c>
      <c r="BV26" s="147">
        <v>2</v>
      </c>
      <c r="BW26" s="147">
        <v>4</v>
      </c>
      <c r="BX26" s="225">
        <f t="shared" si="70"/>
        <v>3.7</v>
      </c>
      <c r="BY26" s="226">
        <f t="shared" si="71"/>
        <v>4.9000000000000004</v>
      </c>
      <c r="BZ26" s="342" t="str">
        <f t="shared" si="72"/>
        <v>4.9</v>
      </c>
      <c r="CA26" s="227" t="str">
        <f t="shared" si="4"/>
        <v>D</v>
      </c>
      <c r="CB26" s="226">
        <f t="shared" si="5"/>
        <v>1</v>
      </c>
      <c r="CC26" s="226" t="str">
        <f t="shared" si="6"/>
        <v>1.0</v>
      </c>
      <c r="CD26" s="157">
        <v>2</v>
      </c>
      <c r="CE26" s="43">
        <v>2</v>
      </c>
      <c r="CF26" s="440">
        <v>6.8</v>
      </c>
      <c r="CG26" s="441">
        <v>8</v>
      </c>
      <c r="CH26" s="373"/>
      <c r="CI26" s="225">
        <f t="shared" si="73"/>
        <v>7.5</v>
      </c>
      <c r="CJ26" s="226">
        <f t="shared" si="74"/>
        <v>7.5</v>
      </c>
      <c r="CK26" s="342" t="str">
        <f t="shared" si="75"/>
        <v>7.5</v>
      </c>
      <c r="CL26" s="227" t="str">
        <f t="shared" si="7"/>
        <v>B</v>
      </c>
      <c r="CM26" s="226">
        <f t="shared" si="8"/>
        <v>3</v>
      </c>
      <c r="CN26" s="226" t="str">
        <f t="shared" si="9"/>
        <v>3.0</v>
      </c>
      <c r="CO26" s="157">
        <v>3</v>
      </c>
      <c r="CP26" s="43">
        <v>3</v>
      </c>
      <c r="CQ26" s="84">
        <f t="shared" si="76"/>
        <v>16</v>
      </c>
      <c r="CR26" s="87">
        <f t="shared" si="77"/>
        <v>1.84375</v>
      </c>
      <c r="CS26" s="88" t="str">
        <f t="shared" si="78"/>
        <v>1.84</v>
      </c>
      <c r="CT26" s="64" t="str">
        <f t="shared" si="79"/>
        <v>Lên lớp</v>
      </c>
      <c r="CU26" s="128">
        <f t="shared" si="80"/>
        <v>16</v>
      </c>
      <c r="CV26" s="129">
        <f t="shared" si="81"/>
        <v>1.84375</v>
      </c>
      <c r="CW26" s="64" t="str">
        <f t="shared" si="82"/>
        <v>Lên lớp</v>
      </c>
      <c r="CX26" s="504"/>
      <c r="CY26" s="358">
        <v>6</v>
      </c>
      <c r="CZ26" s="441">
        <v>4</v>
      </c>
      <c r="DA26" s="441"/>
      <c r="DB26" s="28">
        <f t="shared" si="83"/>
        <v>4.8</v>
      </c>
      <c r="DC26" s="29">
        <f t="shared" si="84"/>
        <v>4.8</v>
      </c>
      <c r="DD26" s="325" t="str">
        <f t="shared" si="85"/>
        <v>4.8</v>
      </c>
      <c r="DE26" s="30" t="str">
        <f t="shared" si="10"/>
        <v>D</v>
      </c>
      <c r="DF26" s="31">
        <f t="shared" si="11"/>
        <v>1</v>
      </c>
      <c r="DG26" s="31" t="str">
        <f t="shared" si="12"/>
        <v>1.0</v>
      </c>
      <c r="DH26" s="42">
        <v>2</v>
      </c>
      <c r="DI26" s="43">
        <v>2</v>
      </c>
      <c r="DJ26" s="600">
        <v>5.3</v>
      </c>
      <c r="DK26" s="601">
        <v>4</v>
      </c>
      <c r="DL26" s="601"/>
      <c r="DM26" s="28">
        <f t="shared" si="86"/>
        <v>4.5</v>
      </c>
      <c r="DN26" s="29">
        <f t="shared" si="13"/>
        <v>4.5</v>
      </c>
      <c r="DO26" s="325" t="str">
        <f t="shared" si="87"/>
        <v>4.5</v>
      </c>
      <c r="DP26" s="30" t="str">
        <f t="shared" si="14"/>
        <v>D</v>
      </c>
      <c r="DQ26" s="31">
        <f t="shared" si="15"/>
        <v>1</v>
      </c>
      <c r="DR26" s="31" t="str">
        <f t="shared" si="16"/>
        <v>1.0</v>
      </c>
      <c r="DS26" s="42">
        <v>2</v>
      </c>
      <c r="DT26" s="43">
        <v>2</v>
      </c>
      <c r="DU26" s="366">
        <v>6.3</v>
      </c>
      <c r="DV26" s="367">
        <v>6</v>
      </c>
      <c r="DW26" s="367"/>
      <c r="DX26" s="28">
        <f t="shared" si="88"/>
        <v>6.1</v>
      </c>
      <c r="DY26" s="29">
        <f t="shared" si="89"/>
        <v>6.1</v>
      </c>
      <c r="DZ26" s="325" t="str">
        <f t="shared" si="90"/>
        <v>6.1</v>
      </c>
      <c r="EA26" s="30" t="str">
        <f t="shared" si="91"/>
        <v>C</v>
      </c>
      <c r="EB26" s="31">
        <f t="shared" si="92"/>
        <v>2</v>
      </c>
      <c r="EC26" s="31" t="str">
        <f t="shared" si="93"/>
        <v>2.0</v>
      </c>
      <c r="ED26" s="42">
        <v>2</v>
      </c>
      <c r="EE26" s="43">
        <v>2</v>
      </c>
      <c r="EF26" s="366">
        <v>5.8</v>
      </c>
      <c r="EG26" s="535">
        <v>5</v>
      </c>
      <c r="EH26" s="535"/>
      <c r="EI26" s="28">
        <f t="shared" si="94"/>
        <v>5.3</v>
      </c>
      <c r="EJ26" s="29">
        <f t="shared" si="95"/>
        <v>5.3</v>
      </c>
      <c r="EK26" s="325" t="str">
        <f t="shared" si="96"/>
        <v>5.3</v>
      </c>
      <c r="EL26" s="30" t="str">
        <f t="shared" si="97"/>
        <v>D+</v>
      </c>
      <c r="EM26" s="31">
        <f t="shared" si="98"/>
        <v>1.5</v>
      </c>
      <c r="EN26" s="31" t="str">
        <f t="shared" si="99"/>
        <v>1.5</v>
      </c>
      <c r="EO26" s="42">
        <v>2</v>
      </c>
      <c r="EP26" s="43">
        <v>2</v>
      </c>
      <c r="EQ26" s="366">
        <v>7.7</v>
      </c>
      <c r="ER26" s="535">
        <v>6</v>
      </c>
      <c r="ES26" s="535"/>
      <c r="ET26" s="28">
        <f t="shared" si="100"/>
        <v>6.7</v>
      </c>
      <c r="EU26" s="29">
        <f t="shared" si="101"/>
        <v>6.7</v>
      </c>
      <c r="EV26" s="325" t="str">
        <f t="shared" si="102"/>
        <v>6.7</v>
      </c>
      <c r="EW26" s="30" t="str">
        <f t="shared" si="17"/>
        <v>C+</v>
      </c>
      <c r="EX26" s="31">
        <f t="shared" si="18"/>
        <v>2.5</v>
      </c>
      <c r="EY26" s="31" t="str">
        <f t="shared" si="19"/>
        <v>2.5</v>
      </c>
      <c r="EZ26" s="42">
        <v>2</v>
      </c>
      <c r="FA26" s="43">
        <v>2</v>
      </c>
      <c r="FB26" s="366">
        <v>7</v>
      </c>
      <c r="FC26" s="535">
        <v>7</v>
      </c>
      <c r="FD26" s="608"/>
      <c r="FE26" s="28">
        <f t="shared" si="103"/>
        <v>7</v>
      </c>
      <c r="FF26" s="29">
        <f t="shared" si="104"/>
        <v>7</v>
      </c>
      <c r="FG26" s="325" t="str">
        <f t="shared" si="105"/>
        <v>7.0</v>
      </c>
      <c r="FH26" s="30" t="str">
        <f t="shared" si="20"/>
        <v>B</v>
      </c>
      <c r="FI26" s="31">
        <f t="shared" si="21"/>
        <v>3</v>
      </c>
      <c r="FJ26" s="31" t="str">
        <f t="shared" si="22"/>
        <v>3.0</v>
      </c>
      <c r="FK26" s="42">
        <v>2</v>
      </c>
      <c r="FL26" s="43">
        <v>2</v>
      </c>
      <c r="FM26" s="48">
        <v>6.7</v>
      </c>
      <c r="FN26" s="70">
        <v>8</v>
      </c>
      <c r="FO26" s="70"/>
      <c r="FP26" s="28">
        <f t="shared" si="106"/>
        <v>7.5</v>
      </c>
      <c r="FQ26" s="29">
        <f t="shared" si="107"/>
        <v>7.5</v>
      </c>
      <c r="FR26" s="325" t="str">
        <f t="shared" si="108"/>
        <v>7.5</v>
      </c>
      <c r="FS26" s="30" t="str">
        <f t="shared" si="23"/>
        <v>B</v>
      </c>
      <c r="FT26" s="31">
        <f t="shared" si="24"/>
        <v>3</v>
      </c>
      <c r="FU26" s="31" t="str">
        <f t="shared" si="25"/>
        <v>3.0</v>
      </c>
      <c r="FV26" s="42">
        <v>2</v>
      </c>
      <c r="FW26" s="43">
        <v>2</v>
      </c>
      <c r="FX26" s="48">
        <v>6.6</v>
      </c>
      <c r="FY26" s="70">
        <v>7</v>
      </c>
      <c r="FZ26" s="70"/>
      <c r="GA26" s="28">
        <f t="shared" si="109"/>
        <v>6.8</v>
      </c>
      <c r="GB26" s="29">
        <f t="shared" si="110"/>
        <v>6.8</v>
      </c>
      <c r="GC26" s="325" t="str">
        <f t="shared" si="111"/>
        <v>6.8</v>
      </c>
      <c r="GD26" s="30" t="str">
        <f t="shared" si="112"/>
        <v>C+</v>
      </c>
      <c r="GE26" s="31">
        <f t="shared" si="113"/>
        <v>2.5</v>
      </c>
      <c r="GF26" s="31" t="str">
        <f t="shared" si="114"/>
        <v>2.5</v>
      </c>
      <c r="GG26" s="42">
        <v>2</v>
      </c>
      <c r="GH26" s="43">
        <v>2</v>
      </c>
      <c r="GI26" s="694">
        <f t="shared" si="115"/>
        <v>16</v>
      </c>
      <c r="GJ26" s="695">
        <f t="shared" si="116"/>
        <v>2.0625</v>
      </c>
      <c r="GK26" s="696" t="str">
        <f t="shared" si="117"/>
        <v>2.06</v>
      </c>
      <c r="GL26" s="697" t="str">
        <f t="shared" si="118"/>
        <v>Lên lớp</v>
      </c>
      <c r="GM26" s="698">
        <f t="shared" si="119"/>
        <v>32</v>
      </c>
      <c r="GN26" s="695">
        <f t="shared" si="120"/>
        <v>1.953125</v>
      </c>
      <c r="GO26" s="696" t="str">
        <f t="shared" si="121"/>
        <v>1.95</v>
      </c>
      <c r="GP26" s="699">
        <f t="shared" si="122"/>
        <v>32</v>
      </c>
      <c r="GQ26" s="700">
        <f t="shared" si="123"/>
        <v>5.8624999999999998</v>
      </c>
      <c r="GR26" s="701">
        <f t="shared" si="124"/>
        <v>1.953125</v>
      </c>
      <c r="GS26" s="702" t="str">
        <f t="shared" si="125"/>
        <v>Lên lớp</v>
      </c>
      <c r="GT26" s="799"/>
      <c r="GU26" s="835">
        <v>7</v>
      </c>
      <c r="GV26" s="837">
        <v>7</v>
      </c>
      <c r="GW26" s="736"/>
      <c r="GX26" s="827">
        <f t="shared" si="126"/>
        <v>7</v>
      </c>
      <c r="GY26" s="839">
        <f t="shared" si="127"/>
        <v>7</v>
      </c>
      <c r="GZ26" s="840" t="str">
        <f t="shared" si="128"/>
        <v>7.0</v>
      </c>
      <c r="HA26" s="841" t="str">
        <f t="shared" si="129"/>
        <v>B</v>
      </c>
      <c r="HB26" s="842">
        <f t="shared" si="130"/>
        <v>3</v>
      </c>
      <c r="HC26" s="842" t="str">
        <f t="shared" si="131"/>
        <v>3.0</v>
      </c>
      <c r="HD26" s="843">
        <v>2</v>
      </c>
      <c r="HE26" s="844">
        <v>2</v>
      </c>
      <c r="HF26" s="867">
        <v>6.6</v>
      </c>
      <c r="HG26" s="868">
        <v>6</v>
      </c>
      <c r="HH26" s="736"/>
      <c r="HI26" s="28">
        <f t="shared" si="132"/>
        <v>6.2</v>
      </c>
      <c r="HJ26" s="29">
        <f t="shared" si="133"/>
        <v>6.2</v>
      </c>
      <c r="HK26" s="325" t="str">
        <f t="shared" si="134"/>
        <v>6.2</v>
      </c>
      <c r="HL26" s="30" t="str">
        <f t="shared" si="135"/>
        <v>C</v>
      </c>
      <c r="HM26" s="31">
        <f t="shared" si="136"/>
        <v>2</v>
      </c>
      <c r="HN26" s="31" t="str">
        <f t="shared" si="137"/>
        <v>2.0</v>
      </c>
      <c r="HO26" s="42">
        <v>3</v>
      </c>
      <c r="HP26" s="43">
        <v>3</v>
      </c>
      <c r="HQ26" s="819">
        <v>7</v>
      </c>
      <c r="HR26" s="822">
        <v>7</v>
      </c>
      <c r="HS26" s="736"/>
      <c r="HT26" s="28">
        <f t="shared" si="138"/>
        <v>7</v>
      </c>
      <c r="HU26" s="29">
        <f t="shared" si="139"/>
        <v>7</v>
      </c>
      <c r="HV26" s="325" t="str">
        <f t="shared" si="140"/>
        <v>7.0</v>
      </c>
      <c r="HW26" s="30" t="str">
        <f t="shared" si="141"/>
        <v>B</v>
      </c>
      <c r="HX26" s="31">
        <f t="shared" si="142"/>
        <v>3</v>
      </c>
      <c r="HY26" s="31" t="str">
        <f t="shared" si="143"/>
        <v>3.0</v>
      </c>
      <c r="HZ26" s="42">
        <v>2</v>
      </c>
      <c r="IA26" s="43">
        <v>2</v>
      </c>
      <c r="IB26" s="819">
        <v>7</v>
      </c>
      <c r="IC26" s="822">
        <v>7</v>
      </c>
      <c r="ID26" s="736"/>
      <c r="IE26" s="28">
        <f t="shared" si="144"/>
        <v>7</v>
      </c>
      <c r="IF26" s="29">
        <f t="shared" si="145"/>
        <v>7</v>
      </c>
      <c r="IG26" s="325" t="str">
        <f t="shared" si="146"/>
        <v>7.0</v>
      </c>
      <c r="IH26" s="30" t="str">
        <f t="shared" si="147"/>
        <v>B</v>
      </c>
      <c r="II26" s="31">
        <f t="shared" si="148"/>
        <v>3</v>
      </c>
      <c r="IJ26" s="31" t="str">
        <f t="shared" si="149"/>
        <v>3.0</v>
      </c>
      <c r="IK26" s="42">
        <v>3</v>
      </c>
      <c r="IL26" s="43">
        <v>3</v>
      </c>
      <c r="IM26" s="819">
        <v>7.2</v>
      </c>
      <c r="IN26" s="822">
        <v>6</v>
      </c>
      <c r="IO26" s="736"/>
      <c r="IP26" s="28">
        <f t="shared" si="150"/>
        <v>6.5</v>
      </c>
      <c r="IQ26" s="29">
        <f t="shared" si="151"/>
        <v>6.5</v>
      </c>
      <c r="IR26" s="325" t="str">
        <f t="shared" si="152"/>
        <v>6.5</v>
      </c>
      <c r="IS26" s="30" t="str">
        <f t="shared" si="153"/>
        <v>C+</v>
      </c>
      <c r="IT26" s="31">
        <f t="shared" si="154"/>
        <v>2.5</v>
      </c>
      <c r="IU26" s="31" t="str">
        <f t="shared" si="155"/>
        <v>2.5</v>
      </c>
      <c r="IV26" s="42">
        <v>3</v>
      </c>
      <c r="IW26" s="43">
        <v>3</v>
      </c>
      <c r="IX26" s="1032">
        <v>7.4</v>
      </c>
      <c r="IY26" s="1068">
        <v>7</v>
      </c>
      <c r="IZ26" s="736"/>
      <c r="JA26" s="827">
        <f t="shared" si="156"/>
        <v>7.2</v>
      </c>
      <c r="JB26" s="839">
        <f t="shared" si="157"/>
        <v>7.2</v>
      </c>
      <c r="JC26" s="840" t="str">
        <f t="shared" si="158"/>
        <v>7.2</v>
      </c>
      <c r="JD26" s="841" t="str">
        <f t="shared" si="159"/>
        <v>B</v>
      </c>
      <c r="JE26" s="842">
        <f t="shared" si="160"/>
        <v>3</v>
      </c>
      <c r="JF26" s="842" t="str">
        <f t="shared" si="161"/>
        <v>3.0</v>
      </c>
      <c r="JG26" s="846">
        <v>5</v>
      </c>
      <c r="JH26" s="844">
        <v>5</v>
      </c>
      <c r="JI26" s="742">
        <f t="shared" si="162"/>
        <v>18</v>
      </c>
      <c r="JJ26" s="734">
        <f t="shared" si="163"/>
        <v>2.75</v>
      </c>
      <c r="JK26" s="735" t="str">
        <f t="shared" si="164"/>
        <v>2.75</v>
      </c>
    </row>
    <row r="27" spans="1:271" ht="20.25" customHeight="1" x14ac:dyDescent="0.3">
      <c r="A27" s="339">
        <v>27</v>
      </c>
      <c r="B27" s="340" t="s">
        <v>623</v>
      </c>
      <c r="C27" s="374" t="s">
        <v>686</v>
      </c>
      <c r="D27" s="469" t="s">
        <v>687</v>
      </c>
      <c r="E27" s="470" t="s">
        <v>28</v>
      </c>
      <c r="F27" s="375" t="s">
        <v>178</v>
      </c>
      <c r="G27" s="562" t="s">
        <v>1029</v>
      </c>
      <c r="H27" s="281" t="s">
        <v>23</v>
      </c>
      <c r="I27" s="1095" t="s">
        <v>492</v>
      </c>
      <c r="J27" s="1109" t="s">
        <v>1035</v>
      </c>
      <c r="K27" s="772"/>
      <c r="L27" s="773" t="s">
        <v>1035</v>
      </c>
      <c r="M27" s="771" t="str">
        <f t="shared" si="167"/>
        <v>R</v>
      </c>
      <c r="N27" s="743">
        <v>6</v>
      </c>
      <c r="O27" s="591" t="str">
        <f t="shared" ref="O27" si="171">IF(N27&gt;=8.5,"A",IF(N27&gt;=8,"B+",IF(N27&gt;=7,"B",IF(N27&gt;=6.5,"C+",IF(N27&gt;=5.5,"C",IF(N27&gt;=5,"D+",IF(N27&gt;=4,"D","F")))))))</f>
        <v>C</v>
      </c>
      <c r="P27" s="592">
        <f t="shared" ref="P27" si="172">IF(O27="A",4,IF(O27="B+",3.5,IF(O27="B",3,IF(O27="C+",2.5,IF(O27="C",2,IF(O27="D+",1.5,IF(O27="D",1,0)))))))</f>
        <v>2</v>
      </c>
      <c r="Q27" s="593" t="str">
        <f t="shared" ref="Q27" si="173">TEXT(P27,"0.0")</f>
        <v>2.0</v>
      </c>
      <c r="R27" s="794">
        <v>7.8</v>
      </c>
      <c r="S27" s="343">
        <v>9</v>
      </c>
      <c r="T27" s="343"/>
      <c r="U27" s="609">
        <f t="shared" si="44"/>
        <v>8.5</v>
      </c>
      <c r="V27" s="795">
        <f t="shared" si="45"/>
        <v>8.5</v>
      </c>
      <c r="W27" s="796" t="str">
        <f t="shared" si="46"/>
        <v>8.5</v>
      </c>
      <c r="X27" s="61" t="str">
        <f t="shared" si="47"/>
        <v>A</v>
      </c>
      <c r="Y27" s="62">
        <f t="shared" si="48"/>
        <v>4</v>
      </c>
      <c r="Z27" s="62" t="str">
        <f t="shared" si="49"/>
        <v>4.0</v>
      </c>
      <c r="AA27" s="54">
        <v>4</v>
      </c>
      <c r="AB27" s="43">
        <v>4</v>
      </c>
      <c r="AC27" s="613" t="s">
        <v>1035</v>
      </c>
      <c r="AD27" s="38" t="s">
        <v>1035</v>
      </c>
      <c r="AE27" s="38" t="s">
        <v>1035</v>
      </c>
      <c r="AF27" s="59"/>
      <c r="AG27" s="60"/>
      <c r="AH27" s="326"/>
      <c r="AI27" s="61"/>
      <c r="AJ27" s="62" t="s">
        <v>1035</v>
      </c>
      <c r="AK27" s="62"/>
      <c r="AL27" s="54"/>
      <c r="AM27" s="43"/>
      <c r="AN27" s="777">
        <v>7</v>
      </c>
      <c r="AO27" s="778">
        <v>7</v>
      </c>
      <c r="AP27" s="38"/>
      <c r="AQ27" s="59">
        <f t="shared" si="56"/>
        <v>7</v>
      </c>
      <c r="AR27" s="60">
        <f t="shared" si="57"/>
        <v>7</v>
      </c>
      <c r="AS27" s="326" t="str">
        <f t="shared" si="58"/>
        <v>7.0</v>
      </c>
      <c r="AT27" s="61" t="str">
        <f t="shared" si="59"/>
        <v>B</v>
      </c>
      <c r="AU27" s="62">
        <f t="shared" si="60"/>
        <v>3</v>
      </c>
      <c r="AV27" s="62" t="str">
        <f t="shared" si="61"/>
        <v>3.0</v>
      </c>
      <c r="AW27" s="54">
        <v>2</v>
      </c>
      <c r="AX27" s="63">
        <v>2</v>
      </c>
      <c r="AY27" s="413">
        <v>9.3000000000000007</v>
      </c>
      <c r="AZ27" s="218">
        <v>10</v>
      </c>
      <c r="BA27" s="343"/>
      <c r="BB27" s="59">
        <f t="shared" si="62"/>
        <v>9.6999999999999993</v>
      </c>
      <c r="BC27" s="60">
        <f t="shared" si="0"/>
        <v>9.6999999999999993</v>
      </c>
      <c r="BD27" s="326" t="str">
        <f t="shared" si="63"/>
        <v>9.7</v>
      </c>
      <c r="BE27" s="61" t="str">
        <f t="shared" si="1"/>
        <v>A</v>
      </c>
      <c r="BF27" s="62">
        <f t="shared" si="2"/>
        <v>4</v>
      </c>
      <c r="BG27" s="62" t="str">
        <f t="shared" si="3"/>
        <v>4.0</v>
      </c>
      <c r="BH27" s="54">
        <v>2</v>
      </c>
      <c r="BI27" s="63">
        <v>2</v>
      </c>
      <c r="BJ27" s="1110">
        <v>8</v>
      </c>
      <c r="BK27" s="1111">
        <v>8</v>
      </c>
      <c r="BL27" s="1111"/>
      <c r="BM27" s="1112">
        <f t="shared" ref="BM27" si="174">ROUND((BJ27*0.4+BK27*0.6),1)</f>
        <v>8</v>
      </c>
      <c r="BN27" s="1113">
        <f t="shared" ref="BN27" si="175">ROUND(MAX((BJ27*0.4+BK27*0.6),(BJ27*0.4+BL27*0.6)),1)</f>
        <v>8</v>
      </c>
      <c r="BO27" s="1114" t="str">
        <f t="shared" ref="BO27" si="176">TEXT(BN27,"0.0")</f>
        <v>8.0</v>
      </c>
      <c r="BP27" s="61" t="str">
        <f t="shared" ref="BP27" si="177">IF(BN27&gt;=8.5,"A",IF(BN27&gt;=8,"B+",IF(BN27&gt;=7,"B",IF(BN27&gt;=6.5,"C+",IF(BN27&gt;=5.5,"C",IF(BN27&gt;=5,"D+",IF(BN27&gt;=4,"D","F")))))))</f>
        <v>B+</v>
      </c>
      <c r="BQ27" s="62">
        <f t="shared" ref="BQ27" si="178">IF(BP27="A",4,IF(BP27="B+",3.5,IF(BP27="B",3,IF(BP27="C+",2.5,IF(BP27="C",2,IF(BP27="D+",1.5,IF(BP27="D",1,0)))))))</f>
        <v>3.5</v>
      </c>
      <c r="BR27" s="62" t="str">
        <f t="shared" ref="BR27" si="179">TEXT(BQ27,"0.0")</f>
        <v>3.5</v>
      </c>
      <c r="BS27" s="54">
        <v>1</v>
      </c>
      <c r="BT27" s="372">
        <v>1</v>
      </c>
      <c r="BU27" s="436">
        <v>8.8000000000000007</v>
      </c>
      <c r="BV27" s="451">
        <v>9</v>
      </c>
      <c r="BW27" s="343"/>
      <c r="BX27" s="344">
        <f t="shared" si="70"/>
        <v>8.9</v>
      </c>
      <c r="BY27" s="345">
        <f t="shared" si="71"/>
        <v>8.9</v>
      </c>
      <c r="BZ27" s="346" t="str">
        <f t="shared" si="72"/>
        <v>8.9</v>
      </c>
      <c r="CA27" s="347" t="str">
        <f t="shared" si="4"/>
        <v>A</v>
      </c>
      <c r="CB27" s="345">
        <f t="shared" si="5"/>
        <v>4</v>
      </c>
      <c r="CC27" s="345" t="str">
        <f t="shared" si="6"/>
        <v>4.0</v>
      </c>
      <c r="CD27" s="201">
        <v>2</v>
      </c>
      <c r="CE27" s="63">
        <v>2</v>
      </c>
      <c r="CF27" s="442">
        <v>9.8000000000000007</v>
      </c>
      <c r="CG27" s="443">
        <v>8</v>
      </c>
      <c r="CH27" s="38"/>
      <c r="CI27" s="344">
        <f t="shared" si="73"/>
        <v>8.6999999999999993</v>
      </c>
      <c r="CJ27" s="345">
        <f t="shared" si="74"/>
        <v>8.6999999999999993</v>
      </c>
      <c r="CK27" s="346" t="str">
        <f t="shared" si="75"/>
        <v>8.7</v>
      </c>
      <c r="CL27" s="347" t="str">
        <f t="shared" si="7"/>
        <v>A</v>
      </c>
      <c r="CM27" s="345">
        <f t="shared" si="8"/>
        <v>4</v>
      </c>
      <c r="CN27" s="345" t="str">
        <f t="shared" si="9"/>
        <v>4.0</v>
      </c>
      <c r="CO27" s="201">
        <v>3</v>
      </c>
      <c r="CP27" s="63">
        <v>3</v>
      </c>
      <c r="CQ27" s="228">
        <f>AA27+AL27+AW27+BH27+BS27+CD27+CO27</f>
        <v>14</v>
      </c>
      <c r="CR27" s="87">
        <f>(Y27*AA27+AU27*AW27+BH27*BF27+BQ27*BS27+CB27*CD27+CO27*CM27)/CQ27</f>
        <v>3.8214285714285716</v>
      </c>
      <c r="CS27" s="462" t="str">
        <f t="shared" si="78"/>
        <v>3.82</v>
      </c>
      <c r="CT27" s="91" t="str">
        <f t="shared" si="79"/>
        <v>Lên lớp</v>
      </c>
      <c r="CU27" s="110">
        <f t="shared" si="80"/>
        <v>14</v>
      </c>
      <c r="CV27" s="111">
        <f xml:space="preserve"> (AB27*Y27+AU27*AX27+BI27*BF27+BQ27*BT27+CB27*CE27+CP27*CM27)/CU27</f>
        <v>3.8214285714285716</v>
      </c>
      <c r="CW27" s="91" t="str">
        <f t="shared" si="82"/>
        <v>Lên lớp</v>
      </c>
      <c r="CX27" s="38"/>
      <c r="CY27" s="598">
        <v>8.4</v>
      </c>
      <c r="CZ27" s="599">
        <v>9</v>
      </c>
      <c r="DA27" s="599"/>
      <c r="DB27" s="59">
        <f t="shared" si="83"/>
        <v>8.8000000000000007</v>
      </c>
      <c r="DC27" s="60">
        <f t="shared" si="84"/>
        <v>8.8000000000000007</v>
      </c>
      <c r="DD27" s="326" t="str">
        <f t="shared" si="85"/>
        <v>8.8</v>
      </c>
      <c r="DE27" s="61" t="str">
        <f t="shared" si="10"/>
        <v>A</v>
      </c>
      <c r="DF27" s="62">
        <f t="shared" si="11"/>
        <v>4</v>
      </c>
      <c r="DG27" s="62" t="str">
        <f t="shared" si="12"/>
        <v>4.0</v>
      </c>
      <c r="DH27" s="54">
        <v>2</v>
      </c>
      <c r="DI27" s="63">
        <v>2</v>
      </c>
      <c r="DJ27" s="491">
        <v>8.3000000000000007</v>
      </c>
      <c r="DK27" s="74">
        <v>9</v>
      </c>
      <c r="DL27" s="74"/>
      <c r="DM27" s="59">
        <f t="shared" si="86"/>
        <v>8.6999999999999993</v>
      </c>
      <c r="DN27" s="60">
        <f t="shared" si="13"/>
        <v>8.6999999999999993</v>
      </c>
      <c r="DO27" s="326" t="str">
        <f t="shared" si="87"/>
        <v>8.7</v>
      </c>
      <c r="DP27" s="61" t="str">
        <f t="shared" si="14"/>
        <v>A</v>
      </c>
      <c r="DQ27" s="62">
        <f t="shared" si="15"/>
        <v>4</v>
      </c>
      <c r="DR27" s="62" t="str">
        <f t="shared" si="16"/>
        <v>4.0</v>
      </c>
      <c r="DS27" s="54">
        <v>2</v>
      </c>
      <c r="DT27" s="63">
        <v>2</v>
      </c>
      <c r="DU27" s="216">
        <v>8.6999999999999993</v>
      </c>
      <c r="DV27" s="218">
        <v>9</v>
      </c>
      <c r="DW27" s="56"/>
      <c r="DX27" s="59">
        <f t="shared" si="88"/>
        <v>8.9</v>
      </c>
      <c r="DY27" s="60">
        <f t="shared" si="89"/>
        <v>8.9</v>
      </c>
      <c r="DZ27" s="326" t="str">
        <f t="shared" si="90"/>
        <v>8.9</v>
      </c>
      <c r="EA27" s="61" t="str">
        <f t="shared" si="91"/>
        <v>A</v>
      </c>
      <c r="EB27" s="62">
        <f t="shared" si="92"/>
        <v>4</v>
      </c>
      <c r="EC27" s="62" t="str">
        <f t="shared" si="93"/>
        <v>4.0</v>
      </c>
      <c r="ED27" s="54">
        <v>2</v>
      </c>
      <c r="EE27" s="63">
        <v>2</v>
      </c>
      <c r="EF27" s="603">
        <v>9</v>
      </c>
      <c r="EG27" s="279">
        <v>9</v>
      </c>
      <c r="EH27" s="71"/>
      <c r="EI27" s="59">
        <f t="shared" si="94"/>
        <v>9</v>
      </c>
      <c r="EJ27" s="60">
        <f t="shared" si="95"/>
        <v>9</v>
      </c>
      <c r="EK27" s="326" t="str">
        <f t="shared" si="96"/>
        <v>9.0</v>
      </c>
      <c r="EL27" s="61" t="str">
        <f t="shared" si="97"/>
        <v>A</v>
      </c>
      <c r="EM27" s="62">
        <f t="shared" si="98"/>
        <v>4</v>
      </c>
      <c r="EN27" s="62" t="str">
        <f t="shared" si="99"/>
        <v>4.0</v>
      </c>
      <c r="EO27" s="54">
        <v>2</v>
      </c>
      <c r="EP27" s="63">
        <v>2</v>
      </c>
      <c r="EQ27" s="216">
        <v>8</v>
      </c>
      <c r="ER27" s="71">
        <v>8</v>
      </c>
      <c r="ES27" s="71"/>
      <c r="ET27" s="59">
        <f t="shared" si="100"/>
        <v>8</v>
      </c>
      <c r="EU27" s="60">
        <f t="shared" si="101"/>
        <v>8</v>
      </c>
      <c r="EV27" s="326" t="str">
        <f t="shared" si="102"/>
        <v>8.0</v>
      </c>
      <c r="EW27" s="61" t="str">
        <f t="shared" si="17"/>
        <v>B+</v>
      </c>
      <c r="EX27" s="62">
        <f t="shared" si="18"/>
        <v>3.5</v>
      </c>
      <c r="EY27" s="62" t="str">
        <f t="shared" si="19"/>
        <v>3.5</v>
      </c>
      <c r="EZ27" s="54">
        <v>2</v>
      </c>
      <c r="FA27" s="63">
        <v>2</v>
      </c>
      <c r="FB27" s="603">
        <v>7.7</v>
      </c>
      <c r="FC27" s="71">
        <v>7</v>
      </c>
      <c r="FD27" s="603"/>
      <c r="FE27" s="59">
        <f t="shared" si="103"/>
        <v>7.3</v>
      </c>
      <c r="FF27" s="60">
        <f t="shared" si="104"/>
        <v>7.3</v>
      </c>
      <c r="FG27" s="326" t="str">
        <f t="shared" si="105"/>
        <v>7.3</v>
      </c>
      <c r="FH27" s="61" t="str">
        <f t="shared" si="20"/>
        <v>B</v>
      </c>
      <c r="FI27" s="62">
        <f t="shared" si="21"/>
        <v>3</v>
      </c>
      <c r="FJ27" s="62" t="str">
        <f t="shared" si="22"/>
        <v>3.0</v>
      </c>
      <c r="FK27" s="54">
        <v>2</v>
      </c>
      <c r="FL27" s="63">
        <v>2</v>
      </c>
      <c r="FM27" s="619">
        <v>7.7</v>
      </c>
      <c r="FN27" s="620">
        <v>7</v>
      </c>
      <c r="FO27" s="620"/>
      <c r="FP27" s="59">
        <f t="shared" si="106"/>
        <v>7.3</v>
      </c>
      <c r="FQ27" s="60">
        <f t="shared" si="107"/>
        <v>7.3</v>
      </c>
      <c r="FR27" s="326" t="str">
        <f t="shared" si="108"/>
        <v>7.3</v>
      </c>
      <c r="FS27" s="61" t="str">
        <f t="shared" si="23"/>
        <v>B</v>
      </c>
      <c r="FT27" s="62">
        <f t="shared" si="24"/>
        <v>3</v>
      </c>
      <c r="FU27" s="62" t="str">
        <f t="shared" si="25"/>
        <v>3.0</v>
      </c>
      <c r="FV27" s="54">
        <v>2</v>
      </c>
      <c r="FW27" s="63">
        <v>2</v>
      </c>
      <c r="FX27" s="216">
        <v>7.4</v>
      </c>
      <c r="FY27" s="71">
        <v>8</v>
      </c>
      <c r="FZ27" s="71"/>
      <c r="GA27" s="59">
        <f t="shared" si="109"/>
        <v>7.8</v>
      </c>
      <c r="GB27" s="60">
        <f t="shared" si="110"/>
        <v>7.8</v>
      </c>
      <c r="GC27" s="326" t="str">
        <f t="shared" si="111"/>
        <v>7.8</v>
      </c>
      <c r="GD27" s="61" t="str">
        <f t="shared" si="112"/>
        <v>B</v>
      </c>
      <c r="GE27" s="62">
        <f t="shared" si="113"/>
        <v>3</v>
      </c>
      <c r="GF27" s="62" t="str">
        <f t="shared" si="114"/>
        <v>3.0</v>
      </c>
      <c r="GG27" s="54">
        <v>2</v>
      </c>
      <c r="GH27" s="63">
        <v>2</v>
      </c>
      <c r="GI27" s="694">
        <f t="shared" si="115"/>
        <v>16</v>
      </c>
      <c r="GJ27" s="695">
        <f t="shared" si="116"/>
        <v>3.5625</v>
      </c>
      <c r="GK27" s="696" t="str">
        <f t="shared" si="117"/>
        <v>3.56</v>
      </c>
      <c r="GL27" s="697" t="str">
        <f t="shared" si="118"/>
        <v>Lên lớp</v>
      </c>
      <c r="GM27" s="698">
        <f t="shared" si="119"/>
        <v>30</v>
      </c>
      <c r="GN27" s="695">
        <f t="shared" si="120"/>
        <v>3.6833333333333331</v>
      </c>
      <c r="GO27" s="696" t="str">
        <f t="shared" si="121"/>
        <v>3.68</v>
      </c>
      <c r="GP27" s="699">
        <f t="shared" si="122"/>
        <v>30</v>
      </c>
      <c r="GQ27" s="700">
        <f t="shared" si="123"/>
        <v>8.3633333333333333</v>
      </c>
      <c r="GR27" s="701">
        <f>(GH27*GE27+FW27*FT27+FL27*FI27+FA27*EX27+EP27*EM27+EE27*EB27+DT27*DQ27+DI27*DF27+CP27*CM27+CE27*CB27+BT27*BQ27+BI27*BF27+AX27*AU27+AB27*Y27)/GP27</f>
        <v>3.6833333333333331</v>
      </c>
      <c r="GS27" s="702" t="str">
        <f t="shared" si="125"/>
        <v>Lên lớp</v>
      </c>
      <c r="GT27" s="799"/>
      <c r="GU27" s="836">
        <v>7.7</v>
      </c>
      <c r="GV27" s="838">
        <v>7</v>
      </c>
      <c r="GW27" s="737"/>
      <c r="GX27" s="827">
        <f t="shared" si="126"/>
        <v>7.3</v>
      </c>
      <c r="GY27" s="839">
        <f t="shared" si="127"/>
        <v>7.3</v>
      </c>
      <c r="GZ27" s="840" t="str">
        <f t="shared" si="128"/>
        <v>7.3</v>
      </c>
      <c r="HA27" s="841" t="str">
        <f t="shared" si="129"/>
        <v>B</v>
      </c>
      <c r="HB27" s="842">
        <f t="shared" si="130"/>
        <v>3</v>
      </c>
      <c r="HC27" s="842" t="str">
        <f t="shared" si="131"/>
        <v>3.0</v>
      </c>
      <c r="HD27" s="843">
        <v>2</v>
      </c>
      <c r="HE27" s="844">
        <v>2</v>
      </c>
      <c r="HF27" s="867">
        <v>7.1</v>
      </c>
      <c r="HG27" s="868">
        <v>7</v>
      </c>
      <c r="HH27" s="737"/>
      <c r="HI27" s="725">
        <f t="shared" si="132"/>
        <v>7</v>
      </c>
      <c r="HJ27" s="726">
        <f t="shared" si="133"/>
        <v>7</v>
      </c>
      <c r="HK27" s="824" t="str">
        <f t="shared" si="134"/>
        <v>7.0</v>
      </c>
      <c r="HL27" s="728" t="str">
        <f t="shared" si="135"/>
        <v>B</v>
      </c>
      <c r="HM27" s="729">
        <f t="shared" si="136"/>
        <v>3</v>
      </c>
      <c r="HN27" s="729" t="str">
        <f t="shared" si="137"/>
        <v>3.0</v>
      </c>
      <c r="HO27" s="730">
        <v>3</v>
      </c>
      <c r="HP27" s="739">
        <v>3</v>
      </c>
      <c r="HQ27" s="820">
        <v>7.7</v>
      </c>
      <c r="HR27" s="823">
        <v>8</v>
      </c>
      <c r="HS27" s="737"/>
      <c r="HT27" s="725">
        <f t="shared" si="138"/>
        <v>7.9</v>
      </c>
      <c r="HU27" s="726">
        <f t="shared" si="139"/>
        <v>7.9</v>
      </c>
      <c r="HV27" s="824" t="str">
        <f t="shared" si="140"/>
        <v>7.9</v>
      </c>
      <c r="HW27" s="728" t="str">
        <f t="shared" si="141"/>
        <v>B</v>
      </c>
      <c r="HX27" s="729">
        <f t="shared" si="142"/>
        <v>3</v>
      </c>
      <c r="HY27" s="729" t="str">
        <f t="shared" si="143"/>
        <v>3.0</v>
      </c>
      <c r="HZ27" s="730">
        <v>2</v>
      </c>
      <c r="IA27" s="739">
        <v>2</v>
      </c>
      <c r="IB27" s="820">
        <v>5</v>
      </c>
      <c r="IC27" s="823">
        <v>5</v>
      </c>
      <c r="ID27" s="737"/>
      <c r="IE27" s="725">
        <f t="shared" si="144"/>
        <v>5</v>
      </c>
      <c r="IF27" s="726">
        <f t="shared" si="145"/>
        <v>5</v>
      </c>
      <c r="IG27" s="824" t="str">
        <f t="shared" si="146"/>
        <v>5.0</v>
      </c>
      <c r="IH27" s="728" t="str">
        <f t="shared" si="147"/>
        <v>D+</v>
      </c>
      <c r="II27" s="729">
        <f t="shared" si="148"/>
        <v>1.5</v>
      </c>
      <c r="IJ27" s="729" t="str">
        <f t="shared" si="149"/>
        <v>1.5</v>
      </c>
      <c r="IK27" s="730">
        <v>3</v>
      </c>
      <c r="IL27" s="739">
        <v>3</v>
      </c>
      <c r="IM27" s="820">
        <v>6.6</v>
      </c>
      <c r="IN27" s="823">
        <v>7</v>
      </c>
      <c r="IO27" s="737"/>
      <c r="IP27" s="725">
        <f t="shared" si="150"/>
        <v>6.8</v>
      </c>
      <c r="IQ27" s="726">
        <f t="shared" si="151"/>
        <v>6.8</v>
      </c>
      <c r="IR27" s="824" t="str">
        <f t="shared" si="152"/>
        <v>6.8</v>
      </c>
      <c r="IS27" s="728" t="str">
        <f t="shared" si="153"/>
        <v>C+</v>
      </c>
      <c r="IT27" s="729">
        <f t="shared" si="154"/>
        <v>2.5</v>
      </c>
      <c r="IU27" s="729" t="str">
        <f t="shared" si="155"/>
        <v>2.5</v>
      </c>
      <c r="IV27" s="730">
        <v>3</v>
      </c>
      <c r="IW27" s="739">
        <v>3</v>
      </c>
      <c r="IX27" s="1032">
        <v>6.4</v>
      </c>
      <c r="IY27" s="1068">
        <v>7</v>
      </c>
      <c r="IZ27" s="737"/>
      <c r="JA27" s="1069">
        <f t="shared" si="156"/>
        <v>6.8</v>
      </c>
      <c r="JB27" s="1070">
        <f t="shared" si="157"/>
        <v>6.8</v>
      </c>
      <c r="JC27" s="1071" t="str">
        <f t="shared" si="158"/>
        <v>6.8</v>
      </c>
      <c r="JD27" s="1072" t="str">
        <f t="shared" si="159"/>
        <v>C+</v>
      </c>
      <c r="JE27" s="1073">
        <f t="shared" si="160"/>
        <v>2.5</v>
      </c>
      <c r="JF27" s="1073" t="str">
        <f t="shared" si="161"/>
        <v>2.5</v>
      </c>
      <c r="JG27" s="1074">
        <v>5</v>
      </c>
      <c r="JH27" s="1075">
        <v>5</v>
      </c>
      <c r="JI27" s="742">
        <f t="shared" si="162"/>
        <v>18</v>
      </c>
      <c r="JJ27" s="734">
        <f t="shared" si="163"/>
        <v>2.5277777777777777</v>
      </c>
      <c r="JK27" s="735" t="str">
        <f t="shared" si="164"/>
        <v>2.53</v>
      </c>
    </row>
  </sheetData>
  <autoFilter ref="A1:JK27"/>
  <conditionalFormatting sqref="M1 Q1 K22:L26 O22:P27 K27 J1:L21 N1:P21">
    <cfRule type="cellIs" dxfId="120" priority="81" stopIfTrue="1" operator="lessThan">
      <formula>4.95</formula>
    </cfRule>
  </conditionalFormatting>
  <conditionalFormatting sqref="J1:Q1 V1:Z1 AR1:AV1 BN1:BR1 AG1:AK1 BC1:BI1 CJ1:CN1 BN2:BN27 AG2:AG27 V2:V27 AR2:AR27 BC2:BC27 CJ2:CJ27 BY2:BY27 DC2:DC27 DN2:DN27 FF2:FF27 EU2:EU27 DY2:DY27 EJ2:EJ27 FQ2:FQ27 GB2:GB27 GY2:GY27 HJ2:HJ27 HU2:HU27 IF2:IF27 JB2:JB27 IQ2:IQ27">
    <cfRule type="cellIs" dxfId="119" priority="80" operator="lessThan">
      <formula>3.95</formula>
    </cfRule>
  </conditionalFormatting>
  <conditionalFormatting sqref="M1 Q1 K27 K2:L26 O2:P27">
    <cfRule type="cellIs" dxfId="118" priority="77" stopIfTrue="1" operator="lessThan">
      <formula>4.95</formula>
    </cfRule>
    <cfRule type="cellIs" dxfId="117" priority="78" stopIfTrue="1" operator="lessThan">
      <formula>4.95</formula>
    </cfRule>
    <cfRule type="cellIs" dxfId="116" priority="79" stopIfTrue="1" operator="lessThan">
      <formula>4.95</formula>
    </cfRule>
  </conditionalFormatting>
  <conditionalFormatting sqref="O1:O27 K1:K27">
    <cfRule type="containsText" dxfId="115" priority="75" stopIfTrue="1" operator="containsText" text="f">
      <formula>NOT(ISERROR(SEARCH("f",K1)))</formula>
    </cfRule>
    <cfRule type="containsText" dxfId="114" priority="76" stopIfTrue="1" operator="containsText" text="f">
      <formula>NOT(ISERROR(SEARCH("f",K1)))</formula>
    </cfRule>
  </conditionalFormatting>
  <conditionalFormatting sqref="J1 M1:N1 Q1 L1:L26 P1:P27">
    <cfRule type="cellIs" dxfId="113" priority="74" stopIfTrue="1" operator="greaterThan">
      <formula>0</formula>
    </cfRule>
  </conditionalFormatting>
  <conditionalFormatting sqref="BC1:BG1">
    <cfRule type="cellIs" dxfId="112" priority="31" operator="lessThan">
      <formula>3.95</formula>
    </cfRule>
  </conditionalFormatting>
  <conditionalFormatting sqref="CJ1:CN1">
    <cfRule type="cellIs" dxfId="111" priority="30" operator="lessThan">
      <formula>3.95</formula>
    </cfRule>
  </conditionalFormatting>
  <conditionalFormatting sqref="CJ1:CN1">
    <cfRule type="cellIs" dxfId="110" priority="29" operator="lessThan">
      <formula>3.95</formula>
    </cfRule>
  </conditionalFormatting>
  <conditionalFormatting sqref="CJ1:CN1">
    <cfRule type="cellIs" dxfId="109" priority="28" operator="lessThan">
      <formula>3.95</formula>
    </cfRule>
  </conditionalFormatting>
  <conditionalFormatting sqref="CJ1:CN1">
    <cfRule type="cellIs" dxfId="108" priority="27" operator="lessThan">
      <formula>3.95</formula>
    </cfRule>
  </conditionalFormatting>
  <conditionalFormatting sqref="CJ1:CN1">
    <cfRule type="cellIs" dxfId="107" priority="26" operator="lessThan">
      <formula>3.95</formula>
    </cfRule>
  </conditionalFormatting>
  <conditionalFormatting sqref="CJ1:CN1">
    <cfRule type="cellIs" dxfId="106" priority="25" operator="lessThan">
      <formula>3.95</formula>
    </cfRule>
  </conditionalFormatting>
  <conditionalFormatting sqref="BY1:CC1">
    <cfRule type="cellIs" dxfId="105" priority="24" operator="lessThan">
      <formula>3.95</formula>
    </cfRule>
  </conditionalFormatting>
  <conditionalFormatting sqref="DC1:DG1 DN1:DT1 EU1:EY1 FF1:FJ1">
    <cfRule type="cellIs" dxfId="104" priority="23" operator="lessThan">
      <formula>3.95</formula>
    </cfRule>
  </conditionalFormatting>
  <conditionalFormatting sqref="DY1">
    <cfRule type="cellIs" dxfId="103" priority="21" operator="lessThan">
      <formula>3.95</formula>
    </cfRule>
  </conditionalFormatting>
  <conditionalFormatting sqref="DZ1">
    <cfRule type="cellIs" dxfId="102" priority="20" operator="lessThan">
      <formula>3.95</formula>
    </cfRule>
  </conditionalFormatting>
  <conditionalFormatting sqref="EA1:EC1">
    <cfRule type="cellIs" dxfId="101" priority="19" operator="lessThan">
      <formula>3.95</formula>
    </cfRule>
  </conditionalFormatting>
  <conditionalFormatting sqref="EJ1:EP1">
    <cfRule type="cellIs" dxfId="100" priority="18" operator="lessThan">
      <formula>3.95</formula>
    </cfRule>
  </conditionalFormatting>
  <conditionalFormatting sqref="FQ1:FU1">
    <cfRule type="cellIs" dxfId="99" priority="17" operator="lessThan">
      <formula>3.95</formula>
    </cfRule>
  </conditionalFormatting>
  <conditionalFormatting sqref="GB1">
    <cfRule type="cellIs" dxfId="98" priority="15" operator="lessThan">
      <formula>3.95</formula>
    </cfRule>
  </conditionalFormatting>
  <conditionalFormatting sqref="GD1:GF1">
    <cfRule type="cellIs" dxfId="97" priority="14" operator="lessThan">
      <formula>3.95</formula>
    </cfRule>
  </conditionalFormatting>
  <conditionalFormatting sqref="GC1">
    <cfRule type="cellIs" dxfId="96" priority="13" operator="lessThan">
      <formula>3.95</formula>
    </cfRule>
  </conditionalFormatting>
  <conditionalFormatting sqref="JC1">
    <cfRule type="cellIs" dxfId="95" priority="2" operator="lessThan">
      <formula>3.95</formula>
    </cfRule>
  </conditionalFormatting>
  <conditionalFormatting sqref="GY1:HC1">
    <cfRule type="cellIs" dxfId="94" priority="12" operator="lessThan">
      <formula>3.95</formula>
    </cfRule>
  </conditionalFormatting>
  <conditionalFormatting sqref="HJ1:HN1">
    <cfRule type="cellIs" dxfId="93" priority="11" operator="lessThan">
      <formula>3.95</formula>
    </cfRule>
  </conditionalFormatting>
  <conditionalFormatting sqref="HU1:HY1">
    <cfRule type="cellIs" dxfId="92" priority="10" operator="lessThan">
      <formula>3.95</formula>
    </cfRule>
  </conditionalFormatting>
  <conditionalFormatting sqref="IF1">
    <cfRule type="cellIs" dxfId="91" priority="8" operator="lessThan">
      <formula>3.95</formula>
    </cfRule>
  </conditionalFormatting>
  <conditionalFormatting sqref="IG1">
    <cfRule type="cellIs" dxfId="90" priority="7" operator="lessThan">
      <formula>3.95</formula>
    </cfRule>
  </conditionalFormatting>
  <conditionalFormatting sqref="IH1:IJ1">
    <cfRule type="cellIs" dxfId="89" priority="6" operator="lessThan">
      <formula>3.95</formula>
    </cfRule>
  </conditionalFormatting>
  <conditionalFormatting sqref="JB1">
    <cfRule type="cellIs" dxfId="88" priority="4" operator="lessThan">
      <formula>3.95</formula>
    </cfRule>
  </conditionalFormatting>
  <conditionalFormatting sqref="JD1:JF1">
    <cfRule type="cellIs" dxfId="87" priority="3" operator="lessThan">
      <formula>3.95</formula>
    </cfRule>
  </conditionalFormatting>
  <conditionalFormatting sqref="IQ1:IU1">
    <cfRule type="cellIs" dxfId="86" priority="1" operator="lessThan">
      <formula>3.95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4"/>
  <sheetViews>
    <sheetView zoomScaleNormal="100"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E2" sqref="E2:E14"/>
    </sheetView>
  </sheetViews>
  <sheetFormatPr defaultColWidth="9.125" defaultRowHeight="16.5" x14ac:dyDescent="0.25"/>
  <cols>
    <col min="1" max="1" width="5.25" style="12" customWidth="1"/>
    <col min="2" max="2" width="11.25" style="12" customWidth="1"/>
    <col min="3" max="3" width="17.125" style="4" customWidth="1"/>
    <col min="4" max="4" width="23.875" style="4" customWidth="1"/>
    <col min="5" max="5" width="9.125" style="14"/>
    <col min="6" max="6" width="15" style="14" customWidth="1"/>
    <col min="7" max="7" width="15.125" style="13" customWidth="1"/>
    <col min="8" max="8" width="9.125" style="4"/>
    <col min="9" max="9" width="14.125" style="4" customWidth="1"/>
    <col min="10" max="17" width="4.75" style="4" customWidth="1"/>
    <col min="18" max="39" width="4.25" style="4" customWidth="1"/>
    <col min="40" max="50" width="4.75" style="4" customWidth="1"/>
    <col min="51" max="61" width="4.625" style="4" customWidth="1"/>
    <col min="62" max="72" width="4.375" style="4" customWidth="1"/>
    <col min="73" max="73" width="4.375" style="18" customWidth="1"/>
    <col min="74" max="74" width="6.25" style="18" customWidth="1"/>
    <col min="75" max="94" width="4.375" style="18" customWidth="1"/>
    <col min="95" max="95" width="4.75" style="4" customWidth="1"/>
    <col min="96" max="96" width="5.75" style="4" customWidth="1"/>
    <col min="97" max="97" width="6.375" style="4" customWidth="1"/>
    <col min="98" max="98" width="15.875" style="4" customWidth="1"/>
    <col min="99" max="99" width="6.25" style="4" customWidth="1"/>
    <col min="100" max="100" width="7.375" style="4" customWidth="1"/>
    <col min="101" max="101" width="12.25" style="4" customWidth="1"/>
    <col min="102" max="102" width="9.125" style="4"/>
    <col min="103" max="180" width="4.875" style="4" customWidth="1"/>
    <col min="181" max="181" width="5.75" style="4" customWidth="1"/>
    <col min="182" max="182" width="5.875" style="4" customWidth="1"/>
    <col min="183" max="183" width="18.125" style="4" customWidth="1"/>
    <col min="184" max="184" width="4.875" style="4" customWidth="1"/>
    <col min="185" max="185" width="6.875" style="4" customWidth="1"/>
    <col min="186" max="186" width="7.375" style="4" customWidth="1"/>
    <col min="187" max="187" width="7.75" style="4" customWidth="1"/>
    <col min="188" max="188" width="9.375" style="4" customWidth="1"/>
    <col min="189" max="189" width="10.375" style="4" customWidth="1"/>
    <col min="190" max="190" width="11.125" style="4" customWidth="1"/>
    <col min="191" max="191" width="10.125" style="4" customWidth="1"/>
    <col min="192" max="241" width="4.625" style="4" customWidth="1"/>
    <col min="242" max="255" width="5.125" style="4" customWidth="1"/>
    <col min="256" max="256" width="6.25" style="4" customWidth="1"/>
    <col min="257" max="257" width="5.5" style="4" customWidth="1"/>
    <col min="258" max="258" width="6.625" style="4" customWidth="1"/>
    <col min="259" max="16384" width="9.125" style="4"/>
  </cols>
  <sheetData>
    <row r="1" spans="1:260" ht="196.5" customHeight="1" x14ac:dyDescent="0.25">
      <c r="A1" s="338" t="s">
        <v>0</v>
      </c>
      <c r="B1" s="569" t="s">
        <v>1</v>
      </c>
      <c r="C1" s="569" t="s">
        <v>2</v>
      </c>
      <c r="D1" s="569" t="s">
        <v>3</v>
      </c>
      <c r="E1" s="570" t="s">
        <v>4</v>
      </c>
      <c r="F1" s="570" t="s">
        <v>70</v>
      </c>
      <c r="G1" s="571" t="s">
        <v>5</v>
      </c>
      <c r="H1" s="338" t="s">
        <v>6</v>
      </c>
      <c r="I1" s="572" t="s">
        <v>1818</v>
      </c>
      <c r="J1" s="135" t="s">
        <v>1583</v>
      </c>
      <c r="K1" s="136" t="s">
        <v>8</v>
      </c>
      <c r="L1" s="137" t="s">
        <v>9</v>
      </c>
      <c r="M1" s="138" t="s">
        <v>1368</v>
      </c>
      <c r="N1" s="135" t="s">
        <v>106</v>
      </c>
      <c r="O1" s="136" t="s">
        <v>10</v>
      </c>
      <c r="P1" s="137" t="s">
        <v>11</v>
      </c>
      <c r="Q1" s="139" t="s">
        <v>1490</v>
      </c>
      <c r="R1" s="19" t="s">
        <v>71</v>
      </c>
      <c r="S1" s="20" t="s">
        <v>110</v>
      </c>
      <c r="T1" s="20" t="s">
        <v>111</v>
      </c>
      <c r="U1" s="21" t="s">
        <v>112</v>
      </c>
      <c r="V1" s="22" t="s">
        <v>1584</v>
      </c>
      <c r="W1" s="231" t="s">
        <v>1585</v>
      </c>
      <c r="X1" s="23" t="s">
        <v>114</v>
      </c>
      <c r="Y1" s="57" t="s">
        <v>115</v>
      </c>
      <c r="Z1" s="24" t="s">
        <v>1586</v>
      </c>
      <c r="AA1" s="25" t="s">
        <v>113</v>
      </c>
      <c r="AB1" s="26" t="s">
        <v>113</v>
      </c>
      <c r="AC1" s="39" t="s">
        <v>71</v>
      </c>
      <c r="AD1" s="20" t="s">
        <v>72</v>
      </c>
      <c r="AE1" s="20" t="s">
        <v>73</v>
      </c>
      <c r="AF1" s="21" t="s">
        <v>74</v>
      </c>
      <c r="AG1" s="22" t="s">
        <v>1590</v>
      </c>
      <c r="AH1" s="231" t="s">
        <v>1591</v>
      </c>
      <c r="AI1" s="23" t="s">
        <v>76</v>
      </c>
      <c r="AJ1" s="57" t="s">
        <v>77</v>
      </c>
      <c r="AK1" s="24" t="s">
        <v>1712</v>
      </c>
      <c r="AL1" s="25" t="s">
        <v>75</v>
      </c>
      <c r="AM1" s="26" t="s">
        <v>75</v>
      </c>
      <c r="AN1" s="250" t="s">
        <v>71</v>
      </c>
      <c r="AO1" s="205" t="s">
        <v>116</v>
      </c>
      <c r="AP1" s="205" t="s">
        <v>117</v>
      </c>
      <c r="AQ1" s="206" t="s">
        <v>118</v>
      </c>
      <c r="AR1" s="22" t="s">
        <v>1727</v>
      </c>
      <c r="AS1" s="231" t="s">
        <v>1728</v>
      </c>
      <c r="AT1" s="23" t="s">
        <v>119</v>
      </c>
      <c r="AU1" s="57" t="s">
        <v>120</v>
      </c>
      <c r="AV1" s="24" t="s">
        <v>1726</v>
      </c>
      <c r="AW1" s="207" t="s">
        <v>776</v>
      </c>
      <c r="AX1" s="26" t="s">
        <v>776</v>
      </c>
      <c r="AY1" s="19" t="s">
        <v>71</v>
      </c>
      <c r="AZ1" s="20" t="s">
        <v>181</v>
      </c>
      <c r="BA1" s="20" t="s">
        <v>182</v>
      </c>
      <c r="BB1" s="21" t="s">
        <v>183</v>
      </c>
      <c r="BC1" s="22" t="s">
        <v>1729</v>
      </c>
      <c r="BD1" s="231" t="s">
        <v>1730</v>
      </c>
      <c r="BE1" s="23" t="s">
        <v>184</v>
      </c>
      <c r="BF1" s="57" t="s">
        <v>185</v>
      </c>
      <c r="BG1" s="44" t="s">
        <v>1716</v>
      </c>
      <c r="BH1" s="25" t="s">
        <v>187</v>
      </c>
      <c r="BI1" s="26" t="s">
        <v>187</v>
      </c>
      <c r="BJ1" s="19" t="s">
        <v>71</v>
      </c>
      <c r="BK1" s="20" t="s">
        <v>78</v>
      </c>
      <c r="BL1" s="20" t="s">
        <v>79</v>
      </c>
      <c r="BM1" s="21" t="s">
        <v>80</v>
      </c>
      <c r="BN1" s="22" t="s">
        <v>1731</v>
      </c>
      <c r="BO1" s="231" t="s">
        <v>1732</v>
      </c>
      <c r="BP1" s="23" t="s">
        <v>81</v>
      </c>
      <c r="BQ1" s="57" t="s">
        <v>82</v>
      </c>
      <c r="BR1" s="24" t="s">
        <v>1733</v>
      </c>
      <c r="BS1" s="25" t="s">
        <v>107</v>
      </c>
      <c r="BT1" s="51" t="s">
        <v>107</v>
      </c>
      <c r="BU1" s="39" t="s">
        <v>71</v>
      </c>
      <c r="BV1" s="20" t="s">
        <v>99</v>
      </c>
      <c r="BW1" s="20" t="s">
        <v>100</v>
      </c>
      <c r="BX1" s="21" t="s">
        <v>101</v>
      </c>
      <c r="BY1" s="22" t="s">
        <v>1587</v>
      </c>
      <c r="BZ1" s="231" t="s">
        <v>1588</v>
      </c>
      <c r="CA1" s="23" t="s">
        <v>103</v>
      </c>
      <c r="CB1" s="57" t="s">
        <v>104</v>
      </c>
      <c r="CC1" s="44" t="s">
        <v>1589</v>
      </c>
      <c r="CD1" s="25" t="s">
        <v>102</v>
      </c>
      <c r="CE1" s="26" t="s">
        <v>102</v>
      </c>
      <c r="CF1" s="19" t="s">
        <v>71</v>
      </c>
      <c r="CG1" s="20" t="s">
        <v>688</v>
      </c>
      <c r="CH1" s="20" t="s">
        <v>689</v>
      </c>
      <c r="CI1" s="21" t="s">
        <v>690</v>
      </c>
      <c r="CJ1" s="22" t="s">
        <v>1667</v>
      </c>
      <c r="CK1" s="329" t="s">
        <v>1603</v>
      </c>
      <c r="CL1" s="23" t="s">
        <v>691</v>
      </c>
      <c r="CM1" s="24" t="s">
        <v>692</v>
      </c>
      <c r="CN1" s="24" t="s">
        <v>1604</v>
      </c>
      <c r="CO1" s="25" t="s">
        <v>694</v>
      </c>
      <c r="CP1" s="26" t="s">
        <v>694</v>
      </c>
      <c r="CQ1" s="155" t="s">
        <v>128</v>
      </c>
      <c r="CR1" s="80" t="s">
        <v>1605</v>
      </c>
      <c r="CS1" s="81" t="s">
        <v>1606</v>
      </c>
      <c r="CT1" s="107" t="s">
        <v>143</v>
      </c>
      <c r="CU1" s="140" t="s">
        <v>131</v>
      </c>
      <c r="CV1" s="141" t="s">
        <v>132</v>
      </c>
      <c r="CW1" s="107" t="s">
        <v>133</v>
      </c>
      <c r="CX1" s="156" t="s">
        <v>144</v>
      </c>
      <c r="CY1" s="204" t="s">
        <v>71</v>
      </c>
      <c r="CZ1" s="205" t="s">
        <v>1020</v>
      </c>
      <c r="DA1" s="205" t="s">
        <v>1021</v>
      </c>
      <c r="DB1" s="206" t="s">
        <v>1022</v>
      </c>
      <c r="DC1" s="22" t="s">
        <v>1734</v>
      </c>
      <c r="DD1" s="231" t="s">
        <v>1735</v>
      </c>
      <c r="DE1" s="23" t="s">
        <v>1023</v>
      </c>
      <c r="DF1" s="57" t="s">
        <v>1024</v>
      </c>
      <c r="DG1" s="24" t="s">
        <v>1736</v>
      </c>
      <c r="DH1" s="207" t="s">
        <v>801</v>
      </c>
      <c r="DI1" s="26" t="s">
        <v>801</v>
      </c>
      <c r="DJ1" s="19" t="s">
        <v>71</v>
      </c>
      <c r="DK1" s="20" t="s">
        <v>1002</v>
      </c>
      <c r="DL1" s="20" t="s">
        <v>1003</v>
      </c>
      <c r="DM1" s="21" t="s">
        <v>1004</v>
      </c>
      <c r="DN1" s="22" t="s">
        <v>1737</v>
      </c>
      <c r="DO1" s="329" t="s">
        <v>1738</v>
      </c>
      <c r="DP1" s="23" t="s">
        <v>1005</v>
      </c>
      <c r="DQ1" s="57" t="s">
        <v>1006</v>
      </c>
      <c r="DR1" s="24" t="s">
        <v>1739</v>
      </c>
      <c r="DS1" s="25" t="s">
        <v>1007</v>
      </c>
      <c r="DT1" s="26" t="s">
        <v>1007</v>
      </c>
      <c r="DU1" s="19" t="s">
        <v>71</v>
      </c>
      <c r="DV1" s="20" t="s">
        <v>1008</v>
      </c>
      <c r="DW1" s="20" t="s">
        <v>1009</v>
      </c>
      <c r="DX1" s="21" t="s">
        <v>1010</v>
      </c>
      <c r="DY1" s="22" t="s">
        <v>1740</v>
      </c>
      <c r="DZ1" s="329" t="s">
        <v>1741</v>
      </c>
      <c r="EA1" s="23" t="s">
        <v>1012</v>
      </c>
      <c r="EB1" s="57" t="s">
        <v>1013</v>
      </c>
      <c r="EC1" s="24" t="s">
        <v>1742</v>
      </c>
      <c r="ED1" s="25" t="s">
        <v>1011</v>
      </c>
      <c r="EE1" s="26" t="s">
        <v>1011</v>
      </c>
      <c r="EF1" s="19" t="s">
        <v>71</v>
      </c>
      <c r="EG1" s="20" t="s">
        <v>1014</v>
      </c>
      <c r="EH1" s="20" t="s">
        <v>1015</v>
      </c>
      <c r="EI1" s="21" t="s">
        <v>1016</v>
      </c>
      <c r="EJ1" s="22" t="s">
        <v>1743</v>
      </c>
      <c r="EK1" s="329" t="s">
        <v>1744</v>
      </c>
      <c r="EL1" s="23" t="s">
        <v>1018</v>
      </c>
      <c r="EM1" s="57" t="s">
        <v>1019</v>
      </c>
      <c r="EN1" s="24" t="s">
        <v>1745</v>
      </c>
      <c r="EO1" s="25" t="s">
        <v>1017</v>
      </c>
      <c r="EP1" s="26" t="s">
        <v>1017</v>
      </c>
      <c r="EQ1" s="19" t="s">
        <v>71</v>
      </c>
      <c r="ER1" s="20" t="s">
        <v>837</v>
      </c>
      <c r="ES1" s="20" t="s">
        <v>838</v>
      </c>
      <c r="ET1" s="21" t="s">
        <v>839</v>
      </c>
      <c r="EU1" s="22" t="s">
        <v>1746</v>
      </c>
      <c r="EV1" s="329" t="s">
        <v>1747</v>
      </c>
      <c r="EW1" s="23" t="s">
        <v>840</v>
      </c>
      <c r="EX1" s="57" t="s">
        <v>841</v>
      </c>
      <c r="EY1" s="24" t="s">
        <v>1414</v>
      </c>
      <c r="EZ1" s="25" t="s">
        <v>842</v>
      </c>
      <c r="FA1" s="26" t="s">
        <v>842</v>
      </c>
      <c r="FB1" s="39" t="s">
        <v>71</v>
      </c>
      <c r="FC1" s="20" t="s">
        <v>818</v>
      </c>
      <c r="FD1" s="20" t="s">
        <v>819</v>
      </c>
      <c r="FE1" s="21" t="s">
        <v>820</v>
      </c>
      <c r="FF1" s="92" t="s">
        <v>1748</v>
      </c>
      <c r="FG1" s="497" t="s">
        <v>1749</v>
      </c>
      <c r="FH1" s="23" t="s">
        <v>821</v>
      </c>
      <c r="FI1" s="57" t="s">
        <v>822</v>
      </c>
      <c r="FJ1" s="24" t="s">
        <v>1405</v>
      </c>
      <c r="FK1" s="25" t="s">
        <v>823</v>
      </c>
      <c r="FL1" s="26" t="s">
        <v>823</v>
      </c>
      <c r="FM1" s="39" t="s">
        <v>71</v>
      </c>
      <c r="FN1" s="20" t="s">
        <v>1036</v>
      </c>
      <c r="FO1" s="20" t="s">
        <v>1037</v>
      </c>
      <c r="FP1" s="21" t="s">
        <v>1038</v>
      </c>
      <c r="FQ1" s="22" t="s">
        <v>1750</v>
      </c>
      <c r="FR1" s="329" t="s">
        <v>1751</v>
      </c>
      <c r="FS1" s="23" t="s">
        <v>1039</v>
      </c>
      <c r="FT1" s="57" t="s">
        <v>1040</v>
      </c>
      <c r="FU1" s="24" t="s">
        <v>1752</v>
      </c>
      <c r="FV1" s="25" t="s">
        <v>1041</v>
      </c>
      <c r="FW1" s="26" t="s">
        <v>1041</v>
      </c>
      <c r="FX1" s="678" t="s">
        <v>1078</v>
      </c>
      <c r="FY1" s="679" t="s">
        <v>1631</v>
      </c>
      <c r="FZ1" s="680" t="s">
        <v>1753</v>
      </c>
      <c r="GA1" s="681" t="s">
        <v>1081</v>
      </c>
      <c r="GB1" s="678" t="s">
        <v>1082</v>
      </c>
      <c r="GC1" s="679" t="s">
        <v>1633</v>
      </c>
      <c r="GD1" s="682" t="s">
        <v>1634</v>
      </c>
      <c r="GE1" s="681" t="s">
        <v>1085</v>
      </c>
      <c r="GF1" s="683" t="s">
        <v>1086</v>
      </c>
      <c r="GG1" s="681" t="s">
        <v>1087</v>
      </c>
      <c r="GH1" s="684" t="s">
        <v>1088</v>
      </c>
      <c r="GI1" s="704" t="s">
        <v>1089</v>
      </c>
      <c r="GJ1" s="39" t="s">
        <v>71</v>
      </c>
      <c r="GK1" s="20" t="s">
        <v>1090</v>
      </c>
      <c r="GL1" s="20" t="s">
        <v>1091</v>
      </c>
      <c r="GM1" s="21" t="s">
        <v>1092</v>
      </c>
      <c r="GN1" s="22" t="s">
        <v>1754</v>
      </c>
      <c r="GO1" s="329" t="s">
        <v>1755</v>
      </c>
      <c r="GP1" s="23" t="s">
        <v>1093</v>
      </c>
      <c r="GQ1" s="57" t="s">
        <v>1094</v>
      </c>
      <c r="GR1" s="24" t="s">
        <v>1756</v>
      </c>
      <c r="GS1" s="25" t="s">
        <v>1095</v>
      </c>
      <c r="GT1" s="26" t="s">
        <v>1095</v>
      </c>
      <c r="GU1" s="39" t="s">
        <v>71</v>
      </c>
      <c r="GV1" s="20" t="s">
        <v>1259</v>
      </c>
      <c r="GW1" s="20" t="s">
        <v>1260</v>
      </c>
      <c r="GX1" s="21" t="s">
        <v>1261</v>
      </c>
      <c r="GY1" s="22" t="s">
        <v>1757</v>
      </c>
      <c r="GZ1" s="329" t="s">
        <v>1758</v>
      </c>
      <c r="HA1" s="23" t="s">
        <v>1262</v>
      </c>
      <c r="HB1" s="57" t="s">
        <v>1263</v>
      </c>
      <c r="HC1" s="24" t="s">
        <v>1759</v>
      </c>
      <c r="HD1" s="25" t="s">
        <v>1264</v>
      </c>
      <c r="HE1" s="26" t="s">
        <v>1264</v>
      </c>
      <c r="HF1" s="39" t="s">
        <v>71</v>
      </c>
      <c r="HG1" s="20" t="s">
        <v>1265</v>
      </c>
      <c r="HH1" s="20" t="s">
        <v>1266</v>
      </c>
      <c r="HI1" s="21" t="s">
        <v>1267</v>
      </c>
      <c r="HJ1" s="22" t="s">
        <v>1760</v>
      </c>
      <c r="HK1" s="507" t="s">
        <v>1761</v>
      </c>
      <c r="HL1" s="23" t="s">
        <v>1268</v>
      </c>
      <c r="HM1" s="57" t="s">
        <v>1269</v>
      </c>
      <c r="HN1" s="24" t="s">
        <v>1762</v>
      </c>
      <c r="HO1" s="25" t="s">
        <v>1270</v>
      </c>
      <c r="HP1" s="26" t="s">
        <v>1270</v>
      </c>
      <c r="HQ1" s="39" t="s">
        <v>71</v>
      </c>
      <c r="HR1" s="20" t="s">
        <v>1271</v>
      </c>
      <c r="HS1" s="20" t="s">
        <v>1272</v>
      </c>
      <c r="HT1" s="21" t="s">
        <v>1273</v>
      </c>
      <c r="HU1" s="22" t="s">
        <v>1763</v>
      </c>
      <c r="HV1" s="329" t="s">
        <v>1764</v>
      </c>
      <c r="HW1" s="23" t="s">
        <v>1274</v>
      </c>
      <c r="HX1" s="57" t="s">
        <v>1275</v>
      </c>
      <c r="HY1" s="24" t="s">
        <v>1765</v>
      </c>
      <c r="HZ1" s="25" t="s">
        <v>1276</v>
      </c>
      <c r="IA1" s="26" t="s">
        <v>1276</v>
      </c>
      <c r="IB1" s="760" t="s">
        <v>1277</v>
      </c>
      <c r="IC1" s="760" t="s">
        <v>1278</v>
      </c>
      <c r="ID1" s="761" t="s">
        <v>1766</v>
      </c>
      <c r="IE1" s="329" t="s">
        <v>1767</v>
      </c>
      <c r="IF1" s="23" t="s">
        <v>1279</v>
      </c>
      <c r="IG1" s="57" t="s">
        <v>1280</v>
      </c>
      <c r="IH1" s="24" t="s">
        <v>1768</v>
      </c>
      <c r="II1" s="25" t="s">
        <v>1281</v>
      </c>
      <c r="IJ1" s="26" t="s">
        <v>1281</v>
      </c>
      <c r="IK1" s="39" t="s">
        <v>71</v>
      </c>
      <c r="IL1" s="20" t="s">
        <v>1282</v>
      </c>
      <c r="IM1" s="20" t="s">
        <v>1283</v>
      </c>
      <c r="IN1" s="21" t="s">
        <v>1284</v>
      </c>
      <c r="IO1" s="22" t="s">
        <v>1769</v>
      </c>
      <c r="IP1" s="329" t="s">
        <v>1770</v>
      </c>
      <c r="IQ1" s="23" t="s">
        <v>1285</v>
      </c>
      <c r="IR1" s="57" t="s">
        <v>1286</v>
      </c>
      <c r="IS1" s="24" t="s">
        <v>1771</v>
      </c>
      <c r="IT1" s="25" t="s">
        <v>1287</v>
      </c>
      <c r="IU1" s="25" t="s">
        <v>1287</v>
      </c>
      <c r="IV1" s="79" t="s">
        <v>1121</v>
      </c>
      <c r="IW1" s="80" t="s">
        <v>1817</v>
      </c>
      <c r="IX1" s="81" t="s">
        <v>1815</v>
      </c>
    </row>
    <row r="2" spans="1:260" ht="18.75" x14ac:dyDescent="0.3">
      <c r="A2" s="565">
        <v>1</v>
      </c>
      <c r="B2" s="566" t="s">
        <v>674</v>
      </c>
      <c r="C2" s="566" t="s">
        <v>661</v>
      </c>
      <c r="D2" s="567" t="s">
        <v>347</v>
      </c>
      <c r="E2" s="568" t="s">
        <v>12</v>
      </c>
      <c r="F2" s="303"/>
      <c r="G2" s="304" t="s">
        <v>146</v>
      </c>
      <c r="H2" s="303" t="s">
        <v>23</v>
      </c>
      <c r="I2" s="303" t="s">
        <v>179</v>
      </c>
      <c r="J2" s="1078">
        <v>5</v>
      </c>
      <c r="K2" s="1079" t="str">
        <f>IF(J2&gt;=8.5,"A",IF(J2&gt;=8,"B+",IF(J2&gt;=7,"B",IF(J2&gt;=6.5,"C+",IF(J2&gt;=5.5,"C",IF(J2&gt;=5,"D+",IF(J2&gt;=4,"D","F")))))))</f>
        <v>D+</v>
      </c>
      <c r="L2" s="1080">
        <f>IF(K2="A",4,IF(K2="B+",3.5,IF(K2="B",3,IF(K2="C+",2.5,IF(K2="C",2,IF(K2="D+",1.5,IF(K2="D",1,0)))))))</f>
        <v>1.5</v>
      </c>
      <c r="M2" s="1081" t="str">
        <f>TEXT(L2,"0.0")</f>
        <v>1.5</v>
      </c>
      <c r="N2" s="664">
        <v>6.3</v>
      </c>
      <c r="O2" s="8" t="str">
        <f>IF(N2&gt;=8.5,"A",IF(N2&gt;=8,"B+",IF(N2&gt;=7,"B",IF(N2&gt;=6.5,"C+",IF(N2&gt;=5.5,"C",IF(N2&gt;=5,"D+",IF(N2&gt;=4,"D","F")))))))</f>
        <v>C</v>
      </c>
      <c r="P2" s="9">
        <f>IF(O2="A",4,IF(O2="B+",3.5,IF(O2="B",3,IF(O2="C+",2.5,IF(O2="C",2,IF(O2="D+",1.5,IF(O2="D",1,0)))))))</f>
        <v>2</v>
      </c>
      <c r="Q2" s="171" t="str">
        <f>TEXT(P2,"0.0")</f>
        <v>2.0</v>
      </c>
      <c r="R2" s="174">
        <v>6.8</v>
      </c>
      <c r="S2" s="27">
        <v>8</v>
      </c>
      <c r="T2" s="7"/>
      <c r="U2" s="33">
        <f>ROUND((R2*0.4+S2*0.6),1)</f>
        <v>7.5</v>
      </c>
      <c r="V2" s="34">
        <f>ROUND(MAX((R2*0.4+S2*0.6),(R2*0.4+T2*0.6)),1)</f>
        <v>7.5</v>
      </c>
      <c r="W2" s="233" t="str">
        <f>TEXT(V2,"0.0")</f>
        <v>7.5</v>
      </c>
      <c r="X2" s="35" t="str">
        <f>IF(V2&gt;=8.5,"A",IF(V2&gt;=8,"B+",IF(V2&gt;=7,"B",IF(V2&gt;=6.5,"C+",IF(V2&gt;=5.5,"C",IF(V2&gt;=5,"D+",IF(V2&gt;=4,"D","F")))))))</f>
        <v>B</v>
      </c>
      <c r="Y2" s="36">
        <f>IF(X2="A",4,IF(X2="B+",3.5,IF(X2="B",3,IF(X2="C+",2.5,IF(X2="C",2,IF(X2="D+",1.5,IF(X2="D",1,0)))))))</f>
        <v>3</v>
      </c>
      <c r="Z2" s="36" t="str">
        <f>TEXT(Y2,"0.0")</f>
        <v>3.0</v>
      </c>
      <c r="AA2" s="32">
        <v>4</v>
      </c>
      <c r="AB2" s="160">
        <v>4</v>
      </c>
      <c r="AC2" s="185">
        <v>7</v>
      </c>
      <c r="AD2" s="40">
        <v>3</v>
      </c>
      <c r="AE2" s="47"/>
      <c r="AF2" s="33">
        <f>ROUND((AC2*0.4+AD2*0.6),1)</f>
        <v>4.5999999999999996</v>
      </c>
      <c r="AG2" s="34">
        <f>ROUND(MAX((AC2*0.4+AD2*0.6),(AC2*0.4+AE2*0.6)),1)</f>
        <v>4.5999999999999996</v>
      </c>
      <c r="AH2" s="233" t="str">
        <f>TEXT(AG2,"0.0")</f>
        <v>4.6</v>
      </c>
      <c r="AI2" s="35" t="str">
        <f>IF(AG2&gt;=8.5,"A",IF(AG2&gt;=8,"B+",IF(AG2&gt;=7,"B",IF(AG2&gt;=6.5,"C+",IF(AG2&gt;=5.5,"C",IF(AG2&gt;=5,"D+",IF(AG2&gt;=4,"D","F")))))))</f>
        <v>D</v>
      </c>
      <c r="AJ2" s="36">
        <f>IF(AI2="A",4,IF(AI2="B+",3.5,IF(AI2="B",3,IF(AI2="C+",2.5,IF(AI2="C",2,IF(AI2="D+",1.5,IF(AI2="D",1,0)))))))</f>
        <v>1</v>
      </c>
      <c r="AK2" s="36" t="str">
        <f>TEXT(AJ2,"0.0")</f>
        <v>1.0</v>
      </c>
      <c r="AL2" s="32">
        <v>2</v>
      </c>
      <c r="AM2" s="160">
        <v>2</v>
      </c>
      <c r="AN2" s="176">
        <v>6.2</v>
      </c>
      <c r="AO2" s="248">
        <v>5</v>
      </c>
      <c r="AP2" s="78"/>
      <c r="AQ2" s="208">
        <f>ROUND((AN2*0.4+AO2*0.6),1)</f>
        <v>5.5</v>
      </c>
      <c r="AR2" s="34">
        <f>ROUND(MAX((AN2*0.4+AO2*0.6),(AN2*0.4+AP2*0.6)),1)</f>
        <v>5.5</v>
      </c>
      <c r="AS2" s="233" t="str">
        <f>TEXT(AR2,"0.0")</f>
        <v>5.5</v>
      </c>
      <c r="AT2" s="210" t="str">
        <f>IF(AR2&gt;=8.5,"A",IF(AR2&gt;=8,"B+",IF(AR2&gt;=7,"B",IF(AR2&gt;=6.5,"C+",IF(AR2&gt;=5.5,"C",IF(AR2&gt;=5,"D+",IF(AR2&gt;=4,"D","F")))))))</f>
        <v>C</v>
      </c>
      <c r="AU2" s="209">
        <f>IF(AT2="A",4,IF(AT2="B+",3.5,IF(AT2="B",3,IF(AT2="C+",2.5,IF(AT2="C",2,IF(AT2="D+",1.5,IF(AT2="D",1,0)))))))</f>
        <v>2</v>
      </c>
      <c r="AV2" s="209" t="str">
        <f t="shared" ref="AV2:AV14" si="0">TEXT(AU2,"0.0")</f>
        <v>2.0</v>
      </c>
      <c r="AW2" s="211">
        <v>3</v>
      </c>
      <c r="AX2" s="160">
        <v>3</v>
      </c>
      <c r="AY2" s="158">
        <v>7.7</v>
      </c>
      <c r="AZ2" s="49">
        <v>3</v>
      </c>
      <c r="BA2" s="50"/>
      <c r="BB2" s="33">
        <f>ROUND((AY2*0.4+AZ2*0.6),1)</f>
        <v>4.9000000000000004</v>
      </c>
      <c r="BC2" s="34">
        <f>ROUND(MAX((AY2*0.4+AZ2*0.6),(AY2*0.4+BA2*0.6)),1)</f>
        <v>4.9000000000000004</v>
      </c>
      <c r="BD2" s="233" t="str">
        <f>TEXT(BC2,"0.0")</f>
        <v>4.9</v>
      </c>
      <c r="BE2" s="35" t="str">
        <f>IF(BC2&gt;=8.5,"A",IF(BC2&gt;=8,"B+",IF(BC2&gt;=7,"B",IF(BC2&gt;=6.5,"C+",IF(BC2&gt;=5.5,"C",IF(BC2&gt;=5,"D+",IF(BC2&gt;=4,"D","F")))))))</f>
        <v>D</v>
      </c>
      <c r="BF2" s="36">
        <f>IF(BE2="A",4,IF(BE2="B+",3.5,IF(BE2="B",3,IF(BE2="C+",2.5,IF(BE2="C",2,IF(BE2="D+",1.5,IF(BE2="D",1,0)))))))</f>
        <v>1</v>
      </c>
      <c r="BG2" s="36" t="str">
        <f>TEXT(BF2,"0.0")</f>
        <v>1.0</v>
      </c>
      <c r="BH2" s="32">
        <v>1</v>
      </c>
      <c r="BI2" s="160">
        <v>1</v>
      </c>
      <c r="BJ2" s="176">
        <v>5.8</v>
      </c>
      <c r="BK2" s="248">
        <v>2</v>
      </c>
      <c r="BL2" s="78">
        <v>5</v>
      </c>
      <c r="BM2" s="33">
        <f>ROUND((BJ2*0.4+BK2*0.6),1)</f>
        <v>3.5</v>
      </c>
      <c r="BN2" s="34">
        <f>ROUND(MAX((BJ2*0.4+BK2*0.6),(BJ2*0.4+BL2*0.6)),1)</f>
        <v>5.3</v>
      </c>
      <c r="BO2" s="233" t="str">
        <f>TEXT(BN2,"0.0")</f>
        <v>5.3</v>
      </c>
      <c r="BP2" s="35" t="str">
        <f>IF(BN2&gt;=8.5,"A",IF(BN2&gt;=8,"B+",IF(BN2&gt;=7,"B",IF(BN2&gt;=6.5,"C+",IF(BN2&gt;=5.5,"C",IF(BN2&gt;=5,"D+",IF(BN2&gt;=4,"D","F")))))))</f>
        <v>D+</v>
      </c>
      <c r="BQ2" s="36">
        <f t="shared" ref="BQ2:BQ14" si="1">IF(BP2="A",4,IF(BP2="B+",3.5,IF(BP2="B",3,IF(BP2="C+",2.5,IF(BP2="C",2,IF(BP2="D+",1.5,IF(BP2="D",1,0)))))))</f>
        <v>1.5</v>
      </c>
      <c r="BR2" s="36" t="str">
        <f t="shared" ref="BR2:BR14" si="2">TEXT(BQ2,"0.0")</f>
        <v>1.5</v>
      </c>
      <c r="BS2" s="32">
        <v>2</v>
      </c>
      <c r="BT2" s="160">
        <v>2</v>
      </c>
      <c r="BU2" s="422">
        <v>6.7</v>
      </c>
      <c r="BV2" s="423">
        <v>6</v>
      </c>
      <c r="BW2" s="76"/>
      <c r="BX2" s="33">
        <f>ROUND((BU2*0.4+BV2*0.6),1)</f>
        <v>6.3</v>
      </c>
      <c r="BY2" s="34">
        <f>ROUND(MAX((BU2*0.4+BV2*0.6),(BU2*0.4+BW2*0.6)),1)</f>
        <v>6.3</v>
      </c>
      <c r="BZ2" s="233" t="str">
        <f>TEXT(BY2,"0.0")</f>
        <v>6.3</v>
      </c>
      <c r="CA2" s="35" t="str">
        <f>IF(BY2&gt;=8.5,"A",IF(BY2&gt;=8,"B+",IF(BY2&gt;=7,"B",IF(BY2&gt;=6.5,"C+",IF(BY2&gt;=5.5,"C",IF(BY2&gt;=5,"D+",IF(BY2&gt;=4,"D","F")))))))</f>
        <v>C</v>
      </c>
      <c r="CB2" s="36">
        <f>IF(CA2="A",4,IF(CA2="B+",3.5,IF(CA2="B",3,IF(CA2="C+",2.5,IF(CA2="C",2,IF(CA2="D+",1.5,IF(CA2="D",1,0)))))))</f>
        <v>2</v>
      </c>
      <c r="CC2" s="36" t="str">
        <f>TEXT(CB2,"0.0")</f>
        <v>2.0</v>
      </c>
      <c r="CD2" s="32">
        <v>2</v>
      </c>
      <c r="CE2" s="160">
        <v>2</v>
      </c>
      <c r="CF2" s="191">
        <v>8.4</v>
      </c>
      <c r="CG2" s="278">
        <v>6</v>
      </c>
      <c r="CH2" s="78"/>
      <c r="CI2" s="208">
        <f>ROUND((CF2*0.4+CG2*0.6),1)</f>
        <v>7</v>
      </c>
      <c r="CJ2" s="209">
        <f>ROUND(MAX((CF2*0.4+CG2*0.6),(CF2*0.4+CH2*0.6)),1)</f>
        <v>7</v>
      </c>
      <c r="CK2" s="330" t="str">
        <f>TEXT(CJ2,"0.0")</f>
        <v>7.0</v>
      </c>
      <c r="CL2" s="210" t="str">
        <f>IF(CJ2&gt;=8.5,"A",IF(CJ2&gt;=8,"B+",IF(CJ2&gt;=7,"B",IF(CJ2&gt;=6.5,"C+",IF(CJ2&gt;=5.5,"C",IF(CJ2&gt;=5,"D+",IF(CJ2&gt;=4,"D","F")))))))</f>
        <v>B</v>
      </c>
      <c r="CM2" s="209">
        <f t="shared" ref="CM2:CM14" si="3">IF(CL2="A",4,IF(CL2="B+",3.5,IF(CL2="B",3,IF(CL2="C+",2.5,IF(CL2="C",2,IF(CL2="D+",1.5,IF(CL2="D",1,0)))))))</f>
        <v>3</v>
      </c>
      <c r="CN2" s="209" t="str">
        <f t="shared" ref="CN2:CN14" si="4">TEXT(CM2,"0.0")</f>
        <v>3.0</v>
      </c>
      <c r="CO2" s="211">
        <v>3</v>
      </c>
      <c r="CP2" s="160">
        <v>3</v>
      </c>
      <c r="CQ2" s="151">
        <f>AA2+AL2+AW2+BH2+BS2+CD2+CO2</f>
        <v>17</v>
      </c>
      <c r="CR2" s="82">
        <f>(Y2*AA2+AJ2*AL2+AU2*AW2+BF2*BH2+BQ2*BS2+CD2*CB2+CO2*CM2)/CQ2</f>
        <v>2.1764705882352939</v>
      </c>
      <c r="CS2" s="83" t="str">
        <f>TEXT(CR2,"0.00")</f>
        <v>2.18</v>
      </c>
      <c r="CT2" s="125" t="str">
        <f>IF(AND(CR2&lt;0.8),"Cảnh báo KQHT","Lên lớp")</f>
        <v>Lên lớp</v>
      </c>
      <c r="CU2" s="126">
        <f>AB2+AM2+AX2+BI2+BT2+CE2+CP2</f>
        <v>17</v>
      </c>
      <c r="CV2" s="127">
        <f xml:space="preserve"> (AB2*Y2+AJ2*AM2+AU2*AX2+BF2*BI2+BQ2*BT2+CB2*CE2+CP2*CM2)/CU2</f>
        <v>2.1764705882352939</v>
      </c>
      <c r="CW2" s="125" t="str">
        <f>IF(AND(CV2&lt;1.2),"Cảnh báo KQHT","Lên lớp")</f>
        <v>Lên lớp</v>
      </c>
      <c r="CX2" s="503"/>
      <c r="CY2" s="174">
        <v>6.2</v>
      </c>
      <c r="CZ2" s="521">
        <v>1</v>
      </c>
      <c r="DA2" s="47">
        <v>7</v>
      </c>
      <c r="DB2" s="208">
        <f>ROUND((CY2*0.4+CZ2*0.6),1)</f>
        <v>3.1</v>
      </c>
      <c r="DC2" s="34">
        <f>ROUND(MAX((CY2*0.4+CZ2*0.6),(CY2*0.4+DA2*0.6)),1)</f>
        <v>6.7</v>
      </c>
      <c r="DD2" s="233" t="str">
        <f>TEXT(DC2,"0.0")</f>
        <v>6.7</v>
      </c>
      <c r="DE2" s="210" t="str">
        <f>IF(DC2&gt;=8.5,"A",IF(DC2&gt;=8,"B+",IF(DC2&gt;=7,"B",IF(DC2&gt;=6.5,"C+",IF(DC2&gt;=5.5,"C",IF(DC2&gt;=5,"D+",IF(DC2&gt;=4,"D","F")))))))</f>
        <v>C+</v>
      </c>
      <c r="DF2" s="209">
        <f>IF(DE2="A",4,IF(DE2="B+",3.5,IF(DE2="B",3,IF(DE2="C+",2.5,IF(DE2="C",2,IF(DE2="D+",1.5,IF(DE2="D",1,0)))))))</f>
        <v>2.5</v>
      </c>
      <c r="DG2" s="209" t="str">
        <f>TEXT(DF2,"0.0")</f>
        <v>2.5</v>
      </c>
      <c r="DH2" s="211">
        <v>3</v>
      </c>
      <c r="DI2" s="160">
        <v>3</v>
      </c>
      <c r="DJ2" s="174">
        <v>5.7</v>
      </c>
      <c r="DK2" s="49">
        <v>3</v>
      </c>
      <c r="DL2" s="230"/>
      <c r="DM2" s="33">
        <f>ROUND((DJ2*0.4+DK2*0.6),1)</f>
        <v>4.0999999999999996</v>
      </c>
      <c r="DN2" s="34">
        <f>ROUND(MAX((DJ2*0.4+DK2*0.6),(DJ2*0.4+DL2*0.6)),1)</f>
        <v>4.0999999999999996</v>
      </c>
      <c r="DO2" s="494" t="str">
        <f>TEXT(DN2,"0.0")</f>
        <v>4.1</v>
      </c>
      <c r="DP2" s="35" t="str">
        <f>IF(DN2&gt;=8.5,"A",IF(DN2&gt;=8,"B+",IF(DN2&gt;=7,"B",IF(DN2&gt;=6.5,"C+",IF(DN2&gt;=5.5,"C",IF(DN2&gt;=5,"D+",IF(DN2&gt;=4,"D","F")))))))</f>
        <v>D</v>
      </c>
      <c r="DQ2" s="36">
        <f>IF(DP2="A",4,IF(DP2="B+",3.5,IF(DP2="B",3,IF(DP2="C+",2.5,IF(DP2="C",2,IF(DP2="D+",1.5,IF(DP2="D",1,0)))))))</f>
        <v>1</v>
      </c>
      <c r="DR2" s="36" t="str">
        <f t="shared" ref="DR2:DR14" si="5">TEXT(DQ2,"0.0")</f>
        <v>1.0</v>
      </c>
      <c r="DS2" s="32">
        <v>3</v>
      </c>
      <c r="DT2" s="160">
        <v>3</v>
      </c>
      <c r="DU2" s="174">
        <v>7.4</v>
      </c>
      <c r="DV2" s="66">
        <v>6</v>
      </c>
      <c r="DW2" s="230"/>
      <c r="DX2" s="33">
        <f>ROUND((DU2*0.4+DV2*0.6),1)</f>
        <v>6.6</v>
      </c>
      <c r="DY2" s="34">
        <f>ROUND(MAX((DU2*0.4+DV2*0.6),(DU2*0.4+DW2*0.6)),1)</f>
        <v>6.6</v>
      </c>
      <c r="DZ2" s="494" t="str">
        <f>TEXT(DY2,"0.0")</f>
        <v>6.6</v>
      </c>
      <c r="EA2" s="35" t="str">
        <f>IF(DY2&gt;=8.5,"A",IF(DY2&gt;=8,"B+",IF(DY2&gt;=7,"B",IF(DY2&gt;=6.5,"C+",IF(DY2&gt;=5.5,"C",IF(DY2&gt;=5,"D+",IF(DY2&gt;=4,"D","F")))))))</f>
        <v>C+</v>
      </c>
      <c r="EB2" s="36">
        <f>IF(EA2="A",4,IF(EA2="B+",3.5,IF(EA2="B",3,IF(EA2="C+",2.5,IF(EA2="C",2,IF(EA2="D+",1.5,IF(EA2="D",1,0)))))))</f>
        <v>2.5</v>
      </c>
      <c r="EC2" s="36" t="str">
        <f>TEXT(EB2,"0.0")</f>
        <v>2.5</v>
      </c>
      <c r="ED2" s="32">
        <v>3</v>
      </c>
      <c r="EE2" s="160">
        <v>3</v>
      </c>
      <c r="EF2" s="174">
        <v>5.8</v>
      </c>
      <c r="EG2" s="66">
        <v>3</v>
      </c>
      <c r="EH2" s="78"/>
      <c r="EI2" s="33">
        <f>ROUND((EF2*0.4+EG2*0.6),1)</f>
        <v>4.0999999999999996</v>
      </c>
      <c r="EJ2" s="34">
        <f>ROUND(MAX((EF2*0.4+EG2*0.6),(EF2*0.4+EH2*0.6)),1)</f>
        <v>4.0999999999999996</v>
      </c>
      <c r="EK2" s="494" t="str">
        <f>TEXT(EJ2,"0.0")</f>
        <v>4.1</v>
      </c>
      <c r="EL2" s="35" t="str">
        <f>IF(EJ2&gt;=8.5,"A",IF(EJ2&gt;=8,"B+",IF(EJ2&gt;=7,"B",IF(EJ2&gt;=6.5,"C+",IF(EJ2&gt;=5.5,"C",IF(EJ2&gt;=5,"D+",IF(EJ2&gt;=4,"D","F")))))))</f>
        <v>D</v>
      </c>
      <c r="EM2" s="36">
        <f>IF(EL2="A",4,IF(EL2="B+",3.5,IF(EL2="B",3,IF(EL2="C+",2.5,IF(EL2="C",2,IF(EL2="D+",1.5,IF(EL2="D",1,0)))))))</f>
        <v>1</v>
      </c>
      <c r="EN2" s="36" t="str">
        <f>TEXT(EM2,"0.0")</f>
        <v>1.0</v>
      </c>
      <c r="EO2" s="32">
        <v>3</v>
      </c>
      <c r="EP2" s="160">
        <v>3</v>
      </c>
      <c r="EQ2" s="174">
        <v>7.6</v>
      </c>
      <c r="ER2" s="66">
        <v>7</v>
      </c>
      <c r="ES2" s="230"/>
      <c r="ET2" s="33">
        <f>ROUND((EQ2*0.4+ER2*0.6),1)</f>
        <v>7.2</v>
      </c>
      <c r="EU2" s="34">
        <f>ROUND(MAX((EQ2*0.4+ER2*0.6),(EQ2*0.4+ES2*0.6)),1)</f>
        <v>7.2</v>
      </c>
      <c r="EV2" s="494" t="str">
        <f>TEXT(EU2,"0.0")</f>
        <v>7.2</v>
      </c>
      <c r="EW2" s="35" t="str">
        <f>IF(EU2&gt;=8.5,"A",IF(EU2&gt;=8,"B+",IF(EU2&gt;=7,"B",IF(EU2&gt;=6.5,"C+",IF(EU2&gt;=5.5,"C",IF(EU2&gt;=5,"D+",IF(EU2&gt;=4,"D","F")))))))</f>
        <v>B</v>
      </c>
      <c r="EX2" s="36">
        <f>IF(EW2="A",4,IF(EW2="B+",3.5,IF(EW2="B",3,IF(EW2="C+",2.5,IF(EW2="C",2,IF(EW2="D+",1.5,IF(EW2="D",1,0)))))))</f>
        <v>3</v>
      </c>
      <c r="EY2" s="36" t="str">
        <f>TEXT(EX2,"0.0")</f>
        <v>3.0</v>
      </c>
      <c r="EZ2" s="32">
        <v>2</v>
      </c>
      <c r="FA2" s="160">
        <v>2</v>
      </c>
      <c r="FB2" s="174">
        <v>7.6</v>
      </c>
      <c r="FC2" s="66">
        <v>4</v>
      </c>
      <c r="FD2" s="78"/>
      <c r="FE2" s="33">
        <f>ROUND((FB2*0.4+FC2*0.6),1)</f>
        <v>5.4</v>
      </c>
      <c r="FF2" s="34">
        <f>ROUND(MAX((FB2*0.4+FC2*0.6),(FB2*0.4+FD2*0.6)),1)</f>
        <v>5.4</v>
      </c>
      <c r="FG2" s="494" t="str">
        <f>TEXT(FF2,"0.0")</f>
        <v>5.4</v>
      </c>
      <c r="FH2" s="35" t="str">
        <f>IF(FF2&gt;=8.5,"A",IF(FF2&gt;=8,"B+",IF(FF2&gt;=7,"B",IF(FF2&gt;=6.5,"C+",IF(FF2&gt;=5.5,"C",IF(FF2&gt;=5,"D+",IF(FF2&gt;=4,"D","F")))))))</f>
        <v>D+</v>
      </c>
      <c r="FI2" s="36">
        <f>IF(FH2="A",4,IF(FH2="B+",3.5,IF(FH2="B",3,IF(FH2="C+",2.5,IF(FH2="C",2,IF(FH2="D+",1.5,IF(FH2="D",1,0)))))))</f>
        <v>1.5</v>
      </c>
      <c r="FJ2" s="36" t="str">
        <f>TEXT(FI2,"0.0")</f>
        <v>1.5</v>
      </c>
      <c r="FK2" s="32">
        <v>2</v>
      </c>
      <c r="FL2" s="160">
        <v>2</v>
      </c>
      <c r="FM2" s="174">
        <v>6</v>
      </c>
      <c r="FN2" s="66">
        <v>4</v>
      </c>
      <c r="FO2" s="78"/>
      <c r="FP2" s="33">
        <f>ROUND((FM2*0.4+FN2*0.6),1)</f>
        <v>4.8</v>
      </c>
      <c r="FQ2" s="34">
        <f>ROUND(MAX((FM2*0.4+FN2*0.6),(FM2*0.4+FO2*0.6)),1)</f>
        <v>4.8</v>
      </c>
      <c r="FR2" s="494" t="str">
        <f>TEXT(FQ2,"0.0")</f>
        <v>4.8</v>
      </c>
      <c r="FS2" s="35" t="str">
        <f>IF(FQ2&gt;=8.5,"A",IF(FQ2&gt;=8,"B+",IF(FQ2&gt;=7,"B",IF(FQ2&gt;=6.5,"C+",IF(FQ2&gt;=5.5,"C",IF(FQ2&gt;=5,"D+",IF(FQ2&gt;=4,"D","F")))))))</f>
        <v>D</v>
      </c>
      <c r="FT2" s="36">
        <f>IF(FS2="A",4,IF(FS2="B+",3.5,IF(FS2="B",3,IF(FS2="C+",2.5,IF(FS2="C",2,IF(FS2="D+",1.5,IF(FS2="D",1,0)))))))</f>
        <v>1</v>
      </c>
      <c r="FU2" s="36" t="str">
        <f>TEXT(FT2,"0.0")</f>
        <v>1.0</v>
      </c>
      <c r="FV2" s="32">
        <v>2</v>
      </c>
      <c r="FW2" s="401">
        <v>2</v>
      </c>
      <c r="FX2" s="694">
        <f>FV2+FK2+EZ2+EO2+ED2+DS2+DH2</f>
        <v>18</v>
      </c>
      <c r="FY2" s="695">
        <f>(FV2*FT2+FK2*FI2+EZ2*EX2+EO2*EM2+ED2*EB2+DS2*DQ2+DH2*DF2)/FX2</f>
        <v>1.7777777777777777</v>
      </c>
      <c r="FZ2" s="696" t="str">
        <f>TEXT(FY2,"0.00")</f>
        <v>1.78</v>
      </c>
      <c r="GA2" s="697" t="str">
        <f>IF(AND(FY2&lt;1),"Cảnh báo KQHT","Lên lớp")</f>
        <v>Lên lớp</v>
      </c>
      <c r="GB2" s="698">
        <f>CQ2+FX2</f>
        <v>35</v>
      </c>
      <c r="GC2" s="695">
        <f>(CQ2*CR2+FX2*FY2)/GB2</f>
        <v>1.9714285714285715</v>
      </c>
      <c r="GD2" s="696" t="str">
        <f>TEXT(GC2,"0.00")</f>
        <v>1.97</v>
      </c>
      <c r="GE2" s="699">
        <f>FW2+FL2+FA2+EP2+EE2+DT2+DI2+CP2+CE2+BT2+BI2+AX2+AM2+AB2</f>
        <v>35</v>
      </c>
      <c r="GF2" s="700">
        <f>(FW2*FQ2+FL2*FF2+FA2*EU2+EP2*EJ2+EE2*DY2+DT2*DN2+DI2*DC2+CP2*CJ2+CE2*BY2+BT2*BN2+BI2*BC2+AX2*AR2+AM2*AG2+AB2*V2)/GE2</f>
        <v>5.8314285714285701</v>
      </c>
      <c r="GG2" s="701">
        <f>(FW2*FT2+FL2*FI2+FA2*EX2+EP2*EM2+EE2*EB2+DT2*DQ2+DI2*DF2+CP2*CM2+CE2*CB2+BT2*BQ2+BI2*BF2+AX2*AU2+AM2*AJ2+AB2*Y2)/GE2</f>
        <v>1.9714285714285715</v>
      </c>
      <c r="GH2" s="702" t="str">
        <f>IF(AND(GG2&lt;1.2),"Cảnh báo KQHT","Lên lớp")</f>
        <v>Lên lớp</v>
      </c>
      <c r="GI2" s="757"/>
      <c r="GJ2" s="867">
        <v>5</v>
      </c>
      <c r="GK2" s="958">
        <v>5</v>
      </c>
      <c r="GL2" s="869"/>
      <c r="GM2" s="827">
        <f>ROUND((GJ2*0.4+GK2*0.6),1)</f>
        <v>5</v>
      </c>
      <c r="GN2" s="839">
        <f>ROUND(MAX((GJ2*0.4+GK2*0.6),(GJ2*0.4+GL2*0.6)),1)</f>
        <v>5</v>
      </c>
      <c r="GO2" s="845" t="str">
        <f>TEXT(GN2,"0.0")</f>
        <v>5.0</v>
      </c>
      <c r="GP2" s="841" t="str">
        <f>IF(GN2&gt;=8.5,"A",IF(GN2&gt;=8,"B+",IF(GN2&gt;=7,"B",IF(GN2&gt;=6.5,"C+",IF(GN2&gt;=5.5,"C",IF(GN2&gt;=5,"D+",IF(GN2&gt;=4,"D","F")))))))</f>
        <v>D+</v>
      </c>
      <c r="GQ2" s="842">
        <f>IF(GP2="A",4,IF(GP2="B+",3.5,IF(GP2="B",3,IF(GP2="C+",2.5,IF(GP2="C",2,IF(GP2="D+",1.5,IF(GP2="D",1,0)))))))</f>
        <v>1.5</v>
      </c>
      <c r="GR2" s="842" t="str">
        <f>TEXT(GQ2,"0.0")</f>
        <v>1.5</v>
      </c>
      <c r="GS2" s="846">
        <v>2</v>
      </c>
      <c r="GT2" s="844">
        <v>2</v>
      </c>
      <c r="GU2" s="818">
        <v>5.9</v>
      </c>
      <c r="GV2" s="825">
        <v>3</v>
      </c>
      <c r="GW2" s="714"/>
      <c r="GX2" s="33">
        <f>ROUND((GU2*0.4+GV2*0.6),1)</f>
        <v>4.2</v>
      </c>
      <c r="GY2" s="34">
        <f>ROUND(MAX((GU2*0.4+GV2*0.6),(GU2*0.4+GW2*0.6)),1)</f>
        <v>4.2</v>
      </c>
      <c r="GZ2" s="494" t="str">
        <f>TEXT(GY2,"0.0")</f>
        <v>4.2</v>
      </c>
      <c r="HA2" s="35" t="str">
        <f>IF(GY2&gt;=8.5,"A",IF(GY2&gt;=8,"B+",IF(GY2&gt;=7,"B",IF(GY2&gt;=6.5,"C+",IF(GY2&gt;=5.5,"C",IF(GY2&gt;=5,"D+",IF(GY2&gt;=4,"D","F")))))))</f>
        <v>D</v>
      </c>
      <c r="HB2" s="36">
        <f>IF(HA2="A",4,IF(HA2="B+",3.5,IF(HA2="B",3,IF(HA2="C+",2.5,IF(HA2="C",2,IF(HA2="D+",1.5,IF(HA2="D",1,0)))))))</f>
        <v>1</v>
      </c>
      <c r="HC2" s="36" t="str">
        <f>TEXT(HB2,"0.0")</f>
        <v>1.0</v>
      </c>
      <c r="HD2" s="32">
        <v>2</v>
      </c>
      <c r="HE2" s="160">
        <v>2</v>
      </c>
      <c r="HF2" s="818">
        <v>7.6</v>
      </c>
      <c r="HG2" s="825">
        <v>6</v>
      </c>
      <c r="HH2" s="714"/>
      <c r="HI2" s="715">
        <f>ROUND((HF2*0.4+HG2*0.6),1)</f>
        <v>6.6</v>
      </c>
      <c r="HJ2" s="34">
        <f>ROUND(MAX((HF2*0.4+HG2*0.6),(HF2*0.4+HH2*0.6)),1)</f>
        <v>6.6</v>
      </c>
      <c r="HK2" s="494" t="str">
        <f>TEXT(HJ2,"0.0")</f>
        <v>6.6</v>
      </c>
      <c r="HL2" s="35" t="str">
        <f>IF(HJ2&gt;=8.5,"A",IF(HJ2&gt;=8,"B+",IF(HJ2&gt;=7,"B",IF(HJ2&gt;=6.5,"C+",IF(HJ2&gt;=5.5,"C",IF(HJ2&gt;=5,"D+",IF(HJ2&gt;=4,"D","F")))))))</f>
        <v>C+</v>
      </c>
      <c r="HM2" s="36">
        <f>IF(HL2="A",4,IF(HL2="B+",3.5,IF(HL2="B",3,IF(HL2="C+",2.5,IF(HL2="C",2,IF(HL2="D+",1.5,IF(HL2="D",1,0)))))))</f>
        <v>2.5</v>
      </c>
      <c r="HN2" s="36" t="str">
        <f>TEXT(HM2,"0.0")</f>
        <v>2.5</v>
      </c>
      <c r="HO2" s="32">
        <v>2</v>
      </c>
      <c r="HP2" s="160">
        <v>2</v>
      </c>
      <c r="HQ2" s="867">
        <v>6.2</v>
      </c>
      <c r="HR2" s="1047">
        <v>5.6</v>
      </c>
      <c r="HS2" s="1046"/>
      <c r="HT2" s="827">
        <f>ROUND((HQ2*0.4+HR2*0.6),1)</f>
        <v>5.8</v>
      </c>
      <c r="HU2" s="839">
        <f>ROUND(MAX((HQ2*0.4+HR2*0.6),(HQ2*0.4+HS2*0.6)),1)</f>
        <v>5.8</v>
      </c>
      <c r="HV2" s="845" t="str">
        <f>TEXT(HU2,"0.0")</f>
        <v>5.8</v>
      </c>
      <c r="HW2" s="841" t="str">
        <f>IF(HU2&gt;=8.5,"A",IF(HU2&gt;=8,"B+",IF(HU2&gt;=7,"B",IF(HU2&gt;=6.5,"C+",IF(HU2&gt;=5.5,"C",IF(HU2&gt;=5,"D+",IF(HU2&gt;=4,"D","F")))))))</f>
        <v>C</v>
      </c>
      <c r="HX2" s="842">
        <f>IF(HW2="A",4,IF(HW2="B+",3.5,IF(HW2="B",3,IF(HW2="C+",2.5,IF(HW2="C",2,IF(HW2="D+",1.5,IF(HW2="D",1,0)))))))</f>
        <v>2</v>
      </c>
      <c r="HY2" s="842" t="str">
        <f>TEXT(HX2,"0.0")</f>
        <v>2.0</v>
      </c>
      <c r="HZ2" s="846">
        <v>5</v>
      </c>
      <c r="IA2" s="844">
        <v>5</v>
      </c>
      <c r="IB2" s="917">
        <v>6.1</v>
      </c>
      <c r="IC2" s="762"/>
      <c r="ID2" s="763">
        <f>ROUND(MAX(IB2,IC2),1)</f>
        <v>6.1</v>
      </c>
      <c r="IE2" s="764" t="str">
        <f>TEXT(ID2,"0.0")</f>
        <v>6.1</v>
      </c>
      <c r="IF2" s="728" t="str">
        <f>IF(ID2&gt;=8.5,"A",IF(ID2&gt;=8,"B+",IF(ID2&gt;=7,"B",IF(ID2&gt;=6.5,"C+",IF(ID2&gt;=5.5,"C",IF(ID2&gt;=5,"D+",IF(ID2&gt;=4,"D","F")))))))</f>
        <v>C</v>
      </c>
      <c r="IG2" s="729">
        <f>IF(IF2="A",4,IF(IF2="B+",3.5,IF(IF2="B",3,IF(IF2="C+",2.5,IF(IF2="C",2,IF(IF2="D+",1.5,IF(IF2="D",1,0)))))))</f>
        <v>2</v>
      </c>
      <c r="IH2" s="729" t="str">
        <f>TEXT(IG2,"0.0")</f>
        <v>2.0</v>
      </c>
      <c r="II2" s="730">
        <v>4</v>
      </c>
      <c r="IJ2" s="739">
        <v>4</v>
      </c>
      <c r="IK2" s="1061">
        <v>7</v>
      </c>
      <c r="IL2" s="955">
        <v>7.3</v>
      </c>
      <c r="IM2" s="955"/>
      <c r="IN2" s="827">
        <f>ROUND((IK2*0.4+IL2*0.6),1)</f>
        <v>7.2</v>
      </c>
      <c r="IO2" s="839">
        <f>ROUND(MAX((IK2*0.4+IL2*0.6),(IK2*0.4+IM2*0.6)),1)</f>
        <v>7.2</v>
      </c>
      <c r="IP2" s="845" t="str">
        <f>TEXT(IO2,"0.0")</f>
        <v>7.2</v>
      </c>
      <c r="IQ2" s="841" t="str">
        <f>IF(IO2&gt;=8.5,"A",IF(IO2&gt;=8,"B+",IF(IO2&gt;=7,"B",IF(IO2&gt;=6.5,"C+",IF(IO2&gt;=5.5,"C",IF(IO2&gt;=5,"D+",IF(IO2&gt;=4,"D","F")))))))</f>
        <v>B</v>
      </c>
      <c r="IR2" s="842">
        <f>IF(IQ2="A",4,IF(IQ2="B+",3.5,IF(IQ2="B",3,IF(IQ2="C+",2.5,IF(IQ2="C",2,IF(IQ2="D+",1.5,IF(IQ2="D",1,0)))))))</f>
        <v>3</v>
      </c>
      <c r="IS2" s="842" t="str">
        <f>TEXT(IR2,"0.0")</f>
        <v>3.0</v>
      </c>
      <c r="IT2" s="846">
        <v>5</v>
      </c>
      <c r="IU2" s="844">
        <v>5</v>
      </c>
      <c r="IV2" s="742">
        <f>GS2+HD2+HO2+HZ2+II2+IT2</f>
        <v>20</v>
      </c>
      <c r="IW2" s="734">
        <f>(GQ2*GS2+HB2*HD2+HM2*HO2+HX2*HZ2+IG2*II2+IR2*IT2)/IV2</f>
        <v>2.15</v>
      </c>
      <c r="IX2" s="735" t="str">
        <f>TEXT(IW2,"0.00")</f>
        <v>2.15</v>
      </c>
    </row>
    <row r="3" spans="1:260" ht="18.75" x14ac:dyDescent="0.3">
      <c r="A3" s="5">
        <v>3</v>
      </c>
      <c r="B3" s="306" t="s">
        <v>674</v>
      </c>
      <c r="C3" s="306" t="s">
        <v>662</v>
      </c>
      <c r="D3" s="300" t="s">
        <v>675</v>
      </c>
      <c r="E3" s="301" t="s">
        <v>22</v>
      </c>
      <c r="F3" s="244"/>
      <c r="G3" s="275" t="s">
        <v>678</v>
      </c>
      <c r="H3" s="244" t="s">
        <v>23</v>
      </c>
      <c r="I3" s="244" t="s">
        <v>302</v>
      </c>
      <c r="J3" s="1078">
        <v>6.6</v>
      </c>
      <c r="K3" s="1079" t="str">
        <f t="shared" ref="K3:K14" si="6">IF(J3&gt;=8.5,"A",IF(J3&gt;=8,"B+",IF(J3&gt;=7,"B",IF(J3&gt;=6.5,"C+",IF(J3&gt;=5.5,"C",IF(J3&gt;=5,"D+",IF(J3&gt;=4,"D","F")))))))</f>
        <v>C+</v>
      </c>
      <c r="L3" s="1080">
        <f t="shared" ref="L3:L14" si="7">IF(K3="A",4,IF(K3="B+",3.5,IF(K3="B",3,IF(K3="C+",2.5,IF(K3="C",2,IF(K3="D+",1.5,IF(K3="D",1,0)))))))</f>
        <v>2.5</v>
      </c>
      <c r="M3" s="1081" t="str">
        <f t="shared" ref="M3:M14" si="8">TEXT(L3,"0.0")</f>
        <v>2.5</v>
      </c>
      <c r="N3" s="665">
        <v>6.7</v>
      </c>
      <c r="O3" s="1" t="str">
        <f t="shared" ref="O3:O14" si="9">IF(N3&gt;=8.5,"A",IF(N3&gt;=8,"B+",IF(N3&gt;=7,"B",IF(N3&gt;=6.5,"C+",IF(N3&gt;=5.5,"C",IF(N3&gt;=5,"D+",IF(N3&gt;=4,"D","F")))))))</f>
        <v>C+</v>
      </c>
      <c r="P3" s="2">
        <f t="shared" ref="P3:P14" si="10">IF(O3="A",4,IF(O3="B+",3.5,IF(O3="B",3,IF(O3="C+",2.5,IF(O3="C",2,IF(O3="D+",1.5,IF(O3="D",1,0)))))))</f>
        <v>2.5</v>
      </c>
      <c r="Q3" s="172" t="str">
        <f t="shared" ref="Q3:Q14" si="11">TEXT(P3,"0.0")</f>
        <v>2.5</v>
      </c>
      <c r="R3" s="175">
        <v>6.5</v>
      </c>
      <c r="S3" s="65">
        <v>7</v>
      </c>
      <c r="T3" s="65"/>
      <c r="U3" s="28">
        <f t="shared" ref="U3:U14" si="12">ROUND((R3*0.4+S3*0.6),1)</f>
        <v>6.8</v>
      </c>
      <c r="V3" s="29">
        <f t="shared" ref="V3:V14" si="13">ROUND(MAX((R3*0.4+S3*0.6),(R3*0.4+T3*0.6)),1)</f>
        <v>6.8</v>
      </c>
      <c r="W3" s="325" t="str">
        <f t="shared" ref="W3:W14" si="14">TEXT(V3,"0.0")</f>
        <v>6.8</v>
      </c>
      <c r="X3" s="30" t="str">
        <f t="shared" ref="X3:X14" si="15">IF(V3&gt;=8.5,"A",IF(V3&gt;=8,"B+",IF(V3&gt;=7,"B",IF(V3&gt;=6.5,"C+",IF(V3&gt;=5.5,"C",IF(V3&gt;=5,"D+",IF(V3&gt;=4,"D","F")))))))</f>
        <v>C+</v>
      </c>
      <c r="Y3" s="31">
        <f t="shared" ref="Y3:Y14" si="16">IF(X3="A",4,IF(X3="B+",3.5,IF(X3="B",3,IF(X3="C+",2.5,IF(X3="C",2,IF(X3="D+",1.5,IF(X3="D",1,0)))))))</f>
        <v>2.5</v>
      </c>
      <c r="Z3" s="31" t="str">
        <f t="shared" ref="Z3:Z14" si="17">TEXT(Y3,"0.0")</f>
        <v>2.5</v>
      </c>
      <c r="AA3" s="42">
        <v>4</v>
      </c>
      <c r="AB3" s="43">
        <v>4</v>
      </c>
      <c r="AC3" s="186">
        <v>6.7</v>
      </c>
      <c r="AD3" s="55">
        <v>5</v>
      </c>
      <c r="AE3" s="55"/>
      <c r="AF3" s="28">
        <f t="shared" ref="AF3:AF14" si="18">ROUND((AC3*0.4+AD3*0.6),1)</f>
        <v>5.7</v>
      </c>
      <c r="AG3" s="29">
        <f t="shared" ref="AG3:AG14" si="19">ROUND(MAX((AC3*0.4+AD3*0.6),(AC3*0.4+AE3*0.6)),1)</f>
        <v>5.7</v>
      </c>
      <c r="AH3" s="325" t="str">
        <f t="shared" ref="AH3:AH14" si="20">TEXT(AG3,"0.0")</f>
        <v>5.7</v>
      </c>
      <c r="AI3" s="30" t="str">
        <f t="shared" ref="AI3:AI14" si="21">IF(AG3&gt;=8.5,"A",IF(AG3&gt;=8,"B+",IF(AG3&gt;=7,"B",IF(AG3&gt;=6.5,"C+",IF(AG3&gt;=5.5,"C",IF(AG3&gt;=5,"D+",IF(AG3&gt;=4,"D","F")))))))</f>
        <v>C</v>
      </c>
      <c r="AJ3" s="31">
        <f t="shared" ref="AJ3:AJ14" si="22">IF(AI3="A",4,IF(AI3="B+",3.5,IF(AI3="B",3,IF(AI3="C+",2.5,IF(AI3="C",2,IF(AI3="D+",1.5,IF(AI3="D",1,0)))))))</f>
        <v>2</v>
      </c>
      <c r="AK3" s="31" t="str">
        <f t="shared" ref="AK3:AK14" si="23">TEXT(AJ3,"0.0")</f>
        <v>2.0</v>
      </c>
      <c r="AL3" s="42">
        <v>2</v>
      </c>
      <c r="AM3" s="43">
        <v>2</v>
      </c>
      <c r="AN3" s="203">
        <v>6.6</v>
      </c>
      <c r="AO3" s="73">
        <v>3</v>
      </c>
      <c r="AP3" s="73"/>
      <c r="AQ3" s="225">
        <f t="shared" ref="AQ3:AQ14" si="24">ROUND((AN3*0.4+AO3*0.6),1)</f>
        <v>4.4000000000000004</v>
      </c>
      <c r="AR3" s="29">
        <f t="shared" ref="AR3:AR14" si="25">ROUND(MAX((AN3*0.4+AO3*0.6),(AN3*0.4+AP3*0.6)),1)</f>
        <v>4.4000000000000004</v>
      </c>
      <c r="AS3" s="325" t="str">
        <f t="shared" ref="AS3:AS14" si="26">TEXT(AR3,"0.0")</f>
        <v>4.4</v>
      </c>
      <c r="AT3" s="227" t="str">
        <f t="shared" ref="AT3:AT14" si="27">IF(AR3&gt;=8.5,"A",IF(AR3&gt;=8,"B+",IF(AR3&gt;=7,"B",IF(AR3&gt;=6.5,"C+",IF(AR3&gt;=5.5,"C",IF(AR3&gt;=5,"D+",IF(AR3&gt;=4,"D","F")))))))</f>
        <v>D</v>
      </c>
      <c r="AU3" s="226">
        <f t="shared" ref="AU3:AU14" si="28">IF(AT3="A",4,IF(AT3="B+",3.5,IF(AT3="B",3,IF(AT3="C+",2.5,IF(AT3="C",2,IF(AT3="D+",1.5,IF(AT3="D",1,0)))))))</f>
        <v>1</v>
      </c>
      <c r="AV3" s="226" t="str">
        <f t="shared" si="0"/>
        <v>1.0</v>
      </c>
      <c r="AW3" s="157">
        <v>3</v>
      </c>
      <c r="AX3" s="43">
        <v>3</v>
      </c>
      <c r="AY3" s="180">
        <v>8</v>
      </c>
      <c r="AZ3" s="55">
        <v>3</v>
      </c>
      <c r="BA3" s="55"/>
      <c r="BB3" s="28">
        <f t="shared" ref="BB3:BB14" si="29">ROUND((AY3*0.4+AZ3*0.6),1)</f>
        <v>5</v>
      </c>
      <c r="BC3" s="29">
        <f t="shared" ref="BC3:BC14" si="30">ROUND(MAX((AY3*0.4+AZ3*0.6),(AY3*0.4+BA3*0.6)),1)</f>
        <v>5</v>
      </c>
      <c r="BD3" s="325" t="str">
        <f t="shared" ref="BD3:BD14" si="31">TEXT(BC3,"0.0")</f>
        <v>5.0</v>
      </c>
      <c r="BE3" s="30" t="str">
        <f t="shared" ref="BE3:BE14" si="32">IF(BC3&gt;=8.5,"A",IF(BC3&gt;=8,"B+",IF(BC3&gt;=7,"B",IF(BC3&gt;=6.5,"C+",IF(BC3&gt;=5.5,"C",IF(BC3&gt;=5,"D+",IF(BC3&gt;=4,"D","F")))))))</f>
        <v>D+</v>
      </c>
      <c r="BF3" s="31">
        <f t="shared" ref="BF3:BF14" si="33">IF(BE3="A",4,IF(BE3="B+",3.5,IF(BE3="B",3,IF(BE3="C+",2.5,IF(BE3="C",2,IF(BE3="D+",1.5,IF(BE3="D",1,0)))))))</f>
        <v>1.5</v>
      </c>
      <c r="BG3" s="31" t="str">
        <f t="shared" ref="BG3:BG14" si="34">TEXT(BF3,"0.0")</f>
        <v>1.5</v>
      </c>
      <c r="BH3" s="42">
        <v>1</v>
      </c>
      <c r="BI3" s="43">
        <v>1</v>
      </c>
      <c r="BJ3" s="181">
        <v>5.4</v>
      </c>
      <c r="BK3" s="93">
        <v>6</v>
      </c>
      <c r="BL3" s="93"/>
      <c r="BM3" s="28">
        <f t="shared" ref="BM3:BM14" si="35">ROUND((BJ3*0.4+BK3*0.6),1)</f>
        <v>5.8</v>
      </c>
      <c r="BN3" s="29">
        <f t="shared" ref="BN3:BN14" si="36">ROUND(MAX((BJ3*0.4+BK3*0.6),(BJ3*0.4+BL3*0.6)),1)</f>
        <v>5.8</v>
      </c>
      <c r="BO3" s="325" t="str">
        <f t="shared" ref="BO3:BO14" si="37">TEXT(BN3,"0.0")</f>
        <v>5.8</v>
      </c>
      <c r="BP3" s="30" t="str">
        <f t="shared" ref="BP3:BP14" si="38">IF(BN3&gt;=8.5,"A",IF(BN3&gt;=8,"B+",IF(BN3&gt;=7,"B",IF(BN3&gt;=6.5,"C+",IF(BN3&gt;=5.5,"C",IF(BN3&gt;=5,"D+",IF(BN3&gt;=4,"D","F")))))))</f>
        <v>C</v>
      </c>
      <c r="BQ3" s="31">
        <f t="shared" si="1"/>
        <v>2</v>
      </c>
      <c r="BR3" s="31" t="str">
        <f t="shared" si="2"/>
        <v>2.0</v>
      </c>
      <c r="BS3" s="42">
        <v>2</v>
      </c>
      <c r="BT3" s="43">
        <v>2</v>
      </c>
      <c r="BU3" s="424">
        <v>6.7</v>
      </c>
      <c r="BV3" s="46">
        <v>4</v>
      </c>
      <c r="BW3" s="157"/>
      <c r="BX3" s="28">
        <f t="shared" ref="BX3:BX14" si="39">ROUND((BU3*0.4+BV3*0.6),1)</f>
        <v>5.0999999999999996</v>
      </c>
      <c r="BY3" s="29">
        <f t="shared" ref="BY3:BY14" si="40">ROUND(MAX((BU3*0.4+BV3*0.6),(BU3*0.4+BW3*0.6)),1)</f>
        <v>5.0999999999999996</v>
      </c>
      <c r="BZ3" s="325" t="str">
        <f t="shared" ref="BZ3:BZ14" si="41">TEXT(BY3,"0.0")</f>
        <v>5.1</v>
      </c>
      <c r="CA3" s="30" t="str">
        <f t="shared" ref="CA3:CA14" si="42">IF(BY3&gt;=8.5,"A",IF(BY3&gt;=8,"B+",IF(BY3&gt;=7,"B",IF(BY3&gt;=6.5,"C+",IF(BY3&gt;=5.5,"C",IF(BY3&gt;=5,"D+",IF(BY3&gt;=4,"D","F")))))))</f>
        <v>D+</v>
      </c>
      <c r="CB3" s="31">
        <f t="shared" ref="CB3:CB14" si="43">IF(CA3="A",4,IF(CA3="B+",3.5,IF(CA3="B",3,IF(CA3="C+",2.5,IF(CA3="C",2,IF(CA3="D+",1.5,IF(CA3="D",1,0)))))))</f>
        <v>1.5</v>
      </c>
      <c r="CC3" s="31" t="str">
        <f t="shared" ref="CC3:CC14" si="44">TEXT(CB3,"0.0")</f>
        <v>1.5</v>
      </c>
      <c r="CD3" s="42">
        <v>2</v>
      </c>
      <c r="CE3" s="43">
        <v>2</v>
      </c>
      <c r="CF3" s="146">
        <v>8.1999999999999993</v>
      </c>
      <c r="CG3" s="143">
        <v>7</v>
      </c>
      <c r="CH3" s="157"/>
      <c r="CI3" s="225">
        <f t="shared" ref="CI3:CI14" si="45">ROUND((CF3*0.4+CG3*0.6),1)</f>
        <v>7.5</v>
      </c>
      <c r="CJ3" s="226">
        <f t="shared" ref="CJ3:CJ14" si="46">ROUND(MAX((CF3*0.4+CG3*0.6),(CF3*0.4+CH3*0.6)),1)</f>
        <v>7.5</v>
      </c>
      <c r="CK3" s="342" t="str">
        <f t="shared" ref="CK3:CK14" si="47">TEXT(CJ3,"0.0")</f>
        <v>7.5</v>
      </c>
      <c r="CL3" s="227" t="str">
        <f t="shared" ref="CL3:CL14" si="48">IF(CJ3&gt;=8.5,"A",IF(CJ3&gt;=8,"B+",IF(CJ3&gt;=7,"B",IF(CJ3&gt;=6.5,"C+",IF(CJ3&gt;=5.5,"C",IF(CJ3&gt;=5,"D+",IF(CJ3&gt;=4,"D","F")))))))</f>
        <v>B</v>
      </c>
      <c r="CM3" s="226">
        <f t="shared" si="3"/>
        <v>3</v>
      </c>
      <c r="CN3" s="226" t="str">
        <f t="shared" si="4"/>
        <v>3.0</v>
      </c>
      <c r="CO3" s="157">
        <v>3</v>
      </c>
      <c r="CP3" s="43">
        <v>3</v>
      </c>
      <c r="CQ3" s="84">
        <f t="shared" ref="CQ3:CQ14" si="49">AA3+AL3+AW3+BH3+BS3+CD3+CO3</f>
        <v>17</v>
      </c>
      <c r="CR3" s="87">
        <f t="shared" ref="CR3:CR14" si="50">(Y3*AA3+AJ3*AL3+AU3*AW3+BF3*BH3+BQ3*BS3+CD3*CB3+CO3*CM3)/CQ3</f>
        <v>2.0294117647058822</v>
      </c>
      <c r="CS3" s="88" t="str">
        <f t="shared" ref="CS3:CS14" si="51">TEXT(CR3,"0.00")</f>
        <v>2.03</v>
      </c>
      <c r="CT3" s="64" t="str">
        <f t="shared" ref="CT3:CT14" si="52">IF(AND(CR3&lt;0.8),"Cảnh báo KQHT","Lên lớp")</f>
        <v>Lên lớp</v>
      </c>
      <c r="CU3" s="128">
        <f t="shared" ref="CU3:CU14" si="53">AB3+AM3+AX3+BI3+BT3+CE3+CP3</f>
        <v>17</v>
      </c>
      <c r="CV3" s="129">
        <f t="shared" ref="CV3:CV14" si="54" xml:space="preserve"> (AB3*Y3+AJ3*AM3+AU3*AX3+BF3*BI3+BQ3*BT3+CB3*CE3+CP3*CM3)/CU3</f>
        <v>2.0294117647058822</v>
      </c>
      <c r="CW3" s="64" t="str">
        <f t="shared" ref="CW3:CW14" si="55">IF(AND(CV3&lt;1.2),"Cảnh báo KQHT","Lên lớp")</f>
        <v>Lên lớp</v>
      </c>
      <c r="CX3" s="504"/>
      <c r="CY3" s="610">
        <v>6.8</v>
      </c>
      <c r="CZ3" s="55">
        <v>4</v>
      </c>
      <c r="DA3" s="55"/>
      <c r="DB3" s="225">
        <f t="shared" ref="DB3:DB14" si="56">ROUND((CY3*0.4+CZ3*0.6),1)</f>
        <v>5.0999999999999996</v>
      </c>
      <c r="DC3" s="29">
        <f t="shared" ref="DC3:DC14" si="57">ROUND(MAX((CY3*0.4+CZ3*0.6),(CY3*0.4+DA3*0.6)),1)</f>
        <v>5.0999999999999996</v>
      </c>
      <c r="DD3" s="325" t="str">
        <f t="shared" ref="DD3:DD14" si="58">TEXT(DC3,"0.0")</f>
        <v>5.1</v>
      </c>
      <c r="DE3" s="227" t="str">
        <f t="shared" ref="DE3:DE14" si="59">IF(DC3&gt;=8.5,"A",IF(DC3&gt;=8,"B+",IF(DC3&gt;=7,"B",IF(DC3&gt;=6.5,"C+",IF(DC3&gt;=5.5,"C",IF(DC3&gt;=5,"D+",IF(DC3&gt;=4,"D","F")))))))</f>
        <v>D+</v>
      </c>
      <c r="DF3" s="226">
        <f t="shared" ref="DF3:DF14" si="60">IF(DE3="A",4,IF(DE3="B+",3.5,IF(DE3="B",3,IF(DE3="C+",2.5,IF(DE3="C",2,IF(DE3="D+",1.5,IF(DE3="D",1,0)))))))</f>
        <v>1.5</v>
      </c>
      <c r="DG3" s="226" t="str">
        <f t="shared" ref="DG3:DG14" si="61">TEXT(DF3,"0.0")</f>
        <v>1.5</v>
      </c>
      <c r="DH3" s="157">
        <v>3</v>
      </c>
      <c r="DI3" s="43">
        <v>3</v>
      </c>
      <c r="DJ3" s="48">
        <v>6</v>
      </c>
      <c r="DK3" s="70">
        <v>3</v>
      </c>
      <c r="DL3" s="602"/>
      <c r="DM3" s="28">
        <f t="shared" ref="DM3:DM14" si="62">ROUND((DJ3*0.4+DK3*0.6),1)</f>
        <v>4.2</v>
      </c>
      <c r="DN3" s="29">
        <f t="shared" ref="DN3:DN14" si="63">ROUND(MAX((DJ3*0.4+DK3*0.6),(DJ3*0.4+DL3*0.6)),1)</f>
        <v>4.2</v>
      </c>
      <c r="DO3" s="501" t="str">
        <f t="shared" ref="DO3:DO14" si="64">TEXT(DN3,"0.0")</f>
        <v>4.2</v>
      </c>
      <c r="DP3" s="30" t="str">
        <f t="shared" ref="DP3:DP14" si="65">IF(DN3&gt;=8.5,"A",IF(DN3&gt;=8,"B+",IF(DN3&gt;=7,"B",IF(DN3&gt;=6.5,"C+",IF(DN3&gt;=5.5,"C",IF(DN3&gt;=5,"D+",IF(DN3&gt;=4,"D","F")))))))</f>
        <v>D</v>
      </c>
      <c r="DQ3" s="31">
        <f t="shared" ref="DQ3:DQ14" si="66">IF(DP3="A",4,IF(DP3="B+",3.5,IF(DP3="B",3,IF(DP3="C+",2.5,IF(DP3="C",2,IF(DP3="D+",1.5,IF(DP3="D",1,0)))))))</f>
        <v>1</v>
      </c>
      <c r="DR3" s="31" t="str">
        <f t="shared" si="5"/>
        <v>1.0</v>
      </c>
      <c r="DS3" s="42">
        <v>3</v>
      </c>
      <c r="DT3" s="43">
        <v>3</v>
      </c>
      <c r="DU3" s="48">
        <v>7.4</v>
      </c>
      <c r="DV3" s="70">
        <v>8</v>
      </c>
      <c r="DW3" s="602"/>
      <c r="DX3" s="28">
        <f t="shared" ref="DX3:DX14" si="67">ROUND((DU3*0.4+DV3*0.6),1)</f>
        <v>7.8</v>
      </c>
      <c r="DY3" s="29">
        <f t="shared" ref="DY3:DY14" si="68">ROUND(MAX((DU3*0.4+DV3*0.6),(DU3*0.4+DW3*0.6)),1)</f>
        <v>7.8</v>
      </c>
      <c r="DZ3" s="501" t="str">
        <f t="shared" ref="DZ3:DZ14" si="69">TEXT(DY3,"0.0")</f>
        <v>7.8</v>
      </c>
      <c r="EA3" s="30" t="str">
        <f t="shared" ref="EA3:EA14" si="70">IF(DY3&gt;=8.5,"A",IF(DY3&gt;=8,"B+",IF(DY3&gt;=7,"B",IF(DY3&gt;=6.5,"C+",IF(DY3&gt;=5.5,"C",IF(DY3&gt;=5,"D+",IF(DY3&gt;=4,"D","F")))))))</f>
        <v>B</v>
      </c>
      <c r="EB3" s="31">
        <f t="shared" ref="EB3:EB14" si="71">IF(EA3="A",4,IF(EA3="B+",3.5,IF(EA3="B",3,IF(EA3="C+",2.5,IF(EA3="C",2,IF(EA3="D+",1.5,IF(EA3="D",1,0)))))))</f>
        <v>3</v>
      </c>
      <c r="EC3" s="31" t="str">
        <f t="shared" ref="EC3:EC14" si="72">TEXT(EB3,"0.0")</f>
        <v>3.0</v>
      </c>
      <c r="ED3" s="42">
        <v>3</v>
      </c>
      <c r="EE3" s="43">
        <v>3</v>
      </c>
      <c r="EF3" s="48">
        <v>5.8</v>
      </c>
      <c r="EG3" s="70">
        <v>1</v>
      </c>
      <c r="EH3" s="70">
        <v>4</v>
      </c>
      <c r="EI3" s="28">
        <f t="shared" ref="EI3:EI14" si="73">ROUND((EF3*0.4+EG3*0.6),1)</f>
        <v>2.9</v>
      </c>
      <c r="EJ3" s="29">
        <f t="shared" ref="EJ3:EJ14" si="74">ROUND(MAX((EF3*0.4+EG3*0.6),(EF3*0.4+EH3*0.6)),1)</f>
        <v>4.7</v>
      </c>
      <c r="EK3" s="501" t="str">
        <f t="shared" ref="EK3:EK14" si="75">TEXT(EJ3,"0.0")</f>
        <v>4.7</v>
      </c>
      <c r="EL3" s="30" t="str">
        <f t="shared" ref="EL3:EL14" si="76">IF(EJ3&gt;=8.5,"A",IF(EJ3&gt;=8,"B+",IF(EJ3&gt;=7,"B",IF(EJ3&gt;=6.5,"C+",IF(EJ3&gt;=5.5,"C",IF(EJ3&gt;=5,"D+",IF(EJ3&gt;=4,"D","F")))))))</f>
        <v>D</v>
      </c>
      <c r="EM3" s="31">
        <f t="shared" ref="EM3:EM14" si="77">IF(EL3="A",4,IF(EL3="B+",3.5,IF(EL3="B",3,IF(EL3="C+",2.5,IF(EL3="C",2,IF(EL3="D+",1.5,IF(EL3="D",1,0)))))))</f>
        <v>1</v>
      </c>
      <c r="EN3" s="31" t="str">
        <f t="shared" ref="EN3:EN14" si="78">TEXT(EM3,"0.0")</f>
        <v>1.0</v>
      </c>
      <c r="EO3" s="42">
        <v>3</v>
      </c>
      <c r="EP3" s="43">
        <v>3</v>
      </c>
      <c r="EQ3" s="48">
        <v>7.6</v>
      </c>
      <c r="ER3" s="70">
        <v>7</v>
      </c>
      <c r="ES3" s="602"/>
      <c r="ET3" s="28">
        <f t="shared" ref="ET3:ET14" si="79">ROUND((EQ3*0.4+ER3*0.6),1)</f>
        <v>7.2</v>
      </c>
      <c r="EU3" s="29">
        <f t="shared" ref="EU3:EU14" si="80">ROUND(MAX((EQ3*0.4+ER3*0.6),(EQ3*0.4+ES3*0.6)),1)</f>
        <v>7.2</v>
      </c>
      <c r="EV3" s="501" t="str">
        <f t="shared" ref="EV3:EV14" si="81">TEXT(EU3,"0.0")</f>
        <v>7.2</v>
      </c>
      <c r="EW3" s="30" t="str">
        <f t="shared" ref="EW3:EW14" si="82">IF(EU3&gt;=8.5,"A",IF(EU3&gt;=8,"B+",IF(EU3&gt;=7,"B",IF(EU3&gt;=6.5,"C+",IF(EU3&gt;=5.5,"C",IF(EU3&gt;=5,"D+",IF(EU3&gt;=4,"D","F")))))))</f>
        <v>B</v>
      </c>
      <c r="EX3" s="31">
        <f t="shared" ref="EX3:EX14" si="83">IF(EW3="A",4,IF(EW3="B+",3.5,IF(EW3="B",3,IF(EW3="C+",2.5,IF(EW3="C",2,IF(EW3="D+",1.5,IF(EW3="D",1,0)))))))</f>
        <v>3</v>
      </c>
      <c r="EY3" s="31" t="str">
        <f t="shared" ref="EY3:EY14" si="84">TEXT(EX3,"0.0")</f>
        <v>3.0</v>
      </c>
      <c r="EZ3" s="42">
        <v>2</v>
      </c>
      <c r="FA3" s="43">
        <v>2</v>
      </c>
      <c r="FB3" s="610">
        <v>6.4</v>
      </c>
      <c r="FC3" s="55">
        <v>5</v>
      </c>
      <c r="FD3" s="55"/>
      <c r="FE3" s="28">
        <f t="shared" ref="FE3:FE14" si="85">ROUND((FB3*0.4+FC3*0.6),1)</f>
        <v>5.6</v>
      </c>
      <c r="FF3" s="29">
        <f t="shared" ref="FF3:FF14" si="86">ROUND(MAX((FB3*0.4+FC3*0.6),(FB3*0.4+FD3*0.6)),1)</f>
        <v>5.6</v>
      </c>
      <c r="FG3" s="501" t="str">
        <f t="shared" ref="FG3:FG14" si="87">TEXT(FF3,"0.0")</f>
        <v>5.6</v>
      </c>
      <c r="FH3" s="30" t="str">
        <f t="shared" ref="FH3:FH14" si="88">IF(FF3&gt;=8.5,"A",IF(FF3&gt;=8,"B+",IF(FF3&gt;=7,"B",IF(FF3&gt;=6.5,"C+",IF(FF3&gt;=5.5,"C",IF(FF3&gt;=5,"D+",IF(FF3&gt;=4,"D","F")))))))</f>
        <v>C</v>
      </c>
      <c r="FI3" s="31">
        <f t="shared" ref="FI3:FI14" si="89">IF(FH3="A",4,IF(FH3="B+",3.5,IF(FH3="B",3,IF(FH3="C+",2.5,IF(FH3="C",2,IF(FH3="D+",1.5,IF(FH3="D",1,0)))))))</f>
        <v>2</v>
      </c>
      <c r="FJ3" s="31" t="str">
        <f t="shared" ref="FJ3:FJ14" si="90">TEXT(FI3,"0.0")</f>
        <v>2.0</v>
      </c>
      <c r="FK3" s="42">
        <v>2</v>
      </c>
      <c r="FL3" s="43">
        <v>2</v>
      </c>
      <c r="FM3" s="48">
        <v>5.7</v>
      </c>
      <c r="FN3" s="70">
        <v>5</v>
      </c>
      <c r="FO3" s="70"/>
      <c r="FP3" s="28">
        <f t="shared" ref="FP3:FP14" si="91">ROUND((FM3*0.4+FN3*0.6),1)</f>
        <v>5.3</v>
      </c>
      <c r="FQ3" s="29">
        <f t="shared" ref="FQ3:FQ14" si="92">ROUND(MAX((FM3*0.4+FN3*0.6),(FM3*0.4+FO3*0.6)),1)</f>
        <v>5.3</v>
      </c>
      <c r="FR3" s="501" t="str">
        <f t="shared" ref="FR3:FR14" si="93">TEXT(FQ3,"0.0")</f>
        <v>5.3</v>
      </c>
      <c r="FS3" s="30" t="str">
        <f t="shared" ref="FS3:FS14" si="94">IF(FQ3&gt;=8.5,"A",IF(FQ3&gt;=8,"B+",IF(FQ3&gt;=7,"B",IF(FQ3&gt;=6.5,"C+",IF(FQ3&gt;=5.5,"C",IF(FQ3&gt;=5,"D+",IF(FQ3&gt;=4,"D","F")))))))</f>
        <v>D+</v>
      </c>
      <c r="FT3" s="31">
        <f t="shared" ref="FT3:FT14" si="95">IF(FS3="A",4,IF(FS3="B+",3.5,IF(FS3="B",3,IF(FS3="C+",2.5,IF(FS3="C",2,IF(FS3="D+",1.5,IF(FS3="D",1,0)))))))</f>
        <v>1.5</v>
      </c>
      <c r="FU3" s="31" t="str">
        <f t="shared" ref="FU3:FU14" si="96">TEXT(FT3,"0.0")</f>
        <v>1.5</v>
      </c>
      <c r="FV3" s="42">
        <v>2</v>
      </c>
      <c r="FW3" s="402">
        <v>2</v>
      </c>
      <c r="FX3" s="694">
        <f t="shared" ref="FX3:FX14" si="97">FV3+FK3+EZ3+EO3+ED3+DS3+DH3</f>
        <v>18</v>
      </c>
      <c r="FY3" s="695">
        <f t="shared" ref="FY3:FY14" si="98">(FV3*FT3+FK3*FI3+EZ3*EX3+EO3*EM3+ED3*EB3+DS3*DQ3+DH3*DF3)/FX3</f>
        <v>1.8055555555555556</v>
      </c>
      <c r="FZ3" s="696" t="str">
        <f t="shared" ref="FZ3:FZ14" si="99">TEXT(FY3,"0.00")</f>
        <v>1.81</v>
      </c>
      <c r="GA3" s="697" t="str">
        <f t="shared" ref="GA3:GA14" si="100">IF(AND(FY3&lt;1),"Cảnh báo KQHT","Lên lớp")</f>
        <v>Lên lớp</v>
      </c>
      <c r="GB3" s="698">
        <f t="shared" ref="GB3:GB14" si="101">CQ3+FX3</f>
        <v>35</v>
      </c>
      <c r="GC3" s="695">
        <f t="shared" ref="GC3:GC14" si="102">(CQ3*CR3+FX3*FY3)/GB3</f>
        <v>1.9142857142857144</v>
      </c>
      <c r="GD3" s="696" t="str">
        <f t="shared" ref="GD3:GD14" si="103">TEXT(GC3,"0.00")</f>
        <v>1.91</v>
      </c>
      <c r="GE3" s="699">
        <f t="shared" ref="GE3:GE14" si="104">FW3+FL3+FA3+EP3+EE3+DT3+DI3+CP3+CE3+BT3+BI3+AX3+AM3+AB3</f>
        <v>35</v>
      </c>
      <c r="GF3" s="700">
        <f t="shared" ref="GF3:GF14" si="105">(FW3*FQ3+FL3*FF3+FA3*EU3+EP3*EJ3+EE3*DY3+DT3*DN3+DI3*DC3+CP3*CJ3+CE3*BY3+BT3*BN3+BI3*BC3+AX3*AR3+AM3*AG3+AB3*V3)/GE3</f>
        <v>5.79142857142857</v>
      </c>
      <c r="GG3" s="701">
        <f t="shared" ref="GG3:GG14" si="106">(FW3*FT3+FL3*FI3+FA3*EX3+EP3*EM3+EE3*EB3+DT3*DQ3+DI3*DF3+CP3*CM3+CE3*CB3+BT3*BQ3+BI3*BF3+AX3*AU3+AM3*AJ3+AB3*Y3)/GE3</f>
        <v>1.9142857142857144</v>
      </c>
      <c r="GH3" s="702" t="str">
        <f t="shared" ref="GH3:GH14" si="107">IF(AND(GG3&lt;1.2),"Cảnh báo KQHT","Lên lớp")</f>
        <v>Lên lớp</v>
      </c>
      <c r="GI3" s="758"/>
      <c r="GJ3" s="867">
        <v>5</v>
      </c>
      <c r="GK3" s="958">
        <v>5</v>
      </c>
      <c r="GL3" s="736"/>
      <c r="GM3" s="827">
        <f t="shared" ref="GM3:GM14" si="108">ROUND((GJ3*0.4+GK3*0.6),1)</f>
        <v>5</v>
      </c>
      <c r="GN3" s="839">
        <f t="shared" ref="GN3:GN14" si="109">ROUND(MAX((GJ3*0.4+GK3*0.6),(GJ3*0.4+GL3*0.6)),1)</f>
        <v>5</v>
      </c>
      <c r="GO3" s="845" t="str">
        <f t="shared" ref="GO3:GO14" si="110">TEXT(GN3,"0.0")</f>
        <v>5.0</v>
      </c>
      <c r="GP3" s="841" t="str">
        <f t="shared" ref="GP3:GP14" si="111">IF(GN3&gt;=8.5,"A",IF(GN3&gt;=8,"B+",IF(GN3&gt;=7,"B",IF(GN3&gt;=6.5,"C+",IF(GN3&gt;=5.5,"C",IF(GN3&gt;=5,"D+",IF(GN3&gt;=4,"D","F")))))))</f>
        <v>D+</v>
      </c>
      <c r="GQ3" s="842">
        <f t="shared" ref="GQ3:GQ14" si="112">IF(GP3="A",4,IF(GP3="B+",3.5,IF(GP3="B",3,IF(GP3="C+",2.5,IF(GP3="C",2,IF(GP3="D+",1.5,IF(GP3="D",1,0)))))))</f>
        <v>1.5</v>
      </c>
      <c r="GR3" s="842" t="str">
        <f t="shared" ref="GR3:GR14" si="113">TEXT(GQ3,"0.0")</f>
        <v>1.5</v>
      </c>
      <c r="GS3" s="846">
        <v>2</v>
      </c>
      <c r="GT3" s="844">
        <v>2</v>
      </c>
      <c r="GU3" s="819">
        <v>6.1</v>
      </c>
      <c r="GV3" s="822">
        <v>6</v>
      </c>
      <c r="GW3" s="736"/>
      <c r="GX3" s="28">
        <f t="shared" ref="GX3:GX14" si="114">ROUND((GU3*0.4+GV3*0.6),1)</f>
        <v>6</v>
      </c>
      <c r="GY3" s="29">
        <f t="shared" ref="GY3:GY14" si="115">ROUND(MAX((GU3*0.4+GV3*0.6),(GU3*0.4+GW3*0.6)),1)</f>
        <v>6</v>
      </c>
      <c r="GZ3" s="501" t="str">
        <f t="shared" ref="GZ3:GZ14" si="116">TEXT(GY3,"0.0")</f>
        <v>6.0</v>
      </c>
      <c r="HA3" s="30" t="str">
        <f t="shared" ref="HA3:HA14" si="117">IF(GY3&gt;=8.5,"A",IF(GY3&gt;=8,"B+",IF(GY3&gt;=7,"B",IF(GY3&gt;=6.5,"C+",IF(GY3&gt;=5.5,"C",IF(GY3&gt;=5,"D+",IF(GY3&gt;=4,"D","F")))))))</f>
        <v>C</v>
      </c>
      <c r="HB3" s="31">
        <f t="shared" ref="HB3:HB14" si="118">IF(HA3="A",4,IF(HA3="B+",3.5,IF(HA3="B",3,IF(HA3="C+",2.5,IF(HA3="C",2,IF(HA3="D+",1.5,IF(HA3="D",1,0)))))))</f>
        <v>2</v>
      </c>
      <c r="HC3" s="31" t="str">
        <f t="shared" ref="HC3:HC14" si="119">TEXT(HB3,"0.0")</f>
        <v>2.0</v>
      </c>
      <c r="HD3" s="42">
        <v>2</v>
      </c>
      <c r="HE3" s="43">
        <v>2</v>
      </c>
      <c r="HF3" s="819">
        <v>8</v>
      </c>
      <c r="HG3" s="822">
        <v>4</v>
      </c>
      <c r="HH3" s="736"/>
      <c r="HI3" s="827">
        <f t="shared" ref="HI3:HI14" si="120">ROUND((HF3*0.4+HG3*0.6),1)</f>
        <v>5.6</v>
      </c>
      <c r="HJ3" s="29">
        <f t="shared" ref="HJ3:HJ14" si="121">ROUND(MAX((HF3*0.4+HG3*0.6),(HF3*0.4+HH3*0.6)),1)</f>
        <v>5.6</v>
      </c>
      <c r="HK3" s="501" t="str">
        <f t="shared" ref="HK3:HK14" si="122">TEXT(HJ3,"0.0")</f>
        <v>5.6</v>
      </c>
      <c r="HL3" s="30" t="str">
        <f t="shared" ref="HL3:HL14" si="123">IF(HJ3&gt;=8.5,"A",IF(HJ3&gt;=8,"B+",IF(HJ3&gt;=7,"B",IF(HJ3&gt;=6.5,"C+",IF(HJ3&gt;=5.5,"C",IF(HJ3&gt;=5,"D+",IF(HJ3&gt;=4,"D","F")))))))</f>
        <v>C</v>
      </c>
      <c r="HM3" s="31">
        <f t="shared" ref="HM3:HM14" si="124">IF(HL3="A",4,IF(HL3="B+",3.5,IF(HL3="B",3,IF(HL3="C+",2.5,IF(HL3="C",2,IF(HL3="D+",1.5,IF(HL3="D",1,0)))))))</f>
        <v>2</v>
      </c>
      <c r="HN3" s="31" t="str">
        <f t="shared" ref="HN3:HN14" si="125">TEXT(HM3,"0.0")</f>
        <v>2.0</v>
      </c>
      <c r="HO3" s="42">
        <v>2</v>
      </c>
      <c r="HP3" s="43">
        <v>2</v>
      </c>
      <c r="HQ3" s="867">
        <v>6.4</v>
      </c>
      <c r="HR3" s="1047">
        <v>8.1999999999999993</v>
      </c>
      <c r="HS3" s="736"/>
      <c r="HT3" s="827">
        <f t="shared" ref="HT3:HT14" si="126">ROUND((HQ3*0.4+HR3*0.6),1)</f>
        <v>7.5</v>
      </c>
      <c r="HU3" s="839">
        <f t="shared" ref="HU3:HU14" si="127">ROUND(MAX((HQ3*0.4+HR3*0.6),(HQ3*0.4+HS3*0.6)),1)</f>
        <v>7.5</v>
      </c>
      <c r="HV3" s="845" t="str">
        <f t="shared" ref="HV3:HV14" si="128">TEXT(HU3,"0.0")</f>
        <v>7.5</v>
      </c>
      <c r="HW3" s="841" t="str">
        <f t="shared" ref="HW3:HW14" si="129">IF(HU3&gt;=8.5,"A",IF(HU3&gt;=8,"B+",IF(HU3&gt;=7,"B",IF(HU3&gt;=6.5,"C+",IF(HU3&gt;=5.5,"C",IF(HU3&gt;=5,"D+",IF(HU3&gt;=4,"D","F")))))))</f>
        <v>B</v>
      </c>
      <c r="HX3" s="842">
        <f t="shared" ref="HX3:HX14" si="130">IF(HW3="A",4,IF(HW3="B+",3.5,IF(HW3="B",3,IF(HW3="C+",2.5,IF(HW3="C",2,IF(HW3="D+",1.5,IF(HW3="D",1,0)))))))</f>
        <v>3</v>
      </c>
      <c r="HY3" s="842" t="str">
        <f t="shared" ref="HY3:HY14" si="131">TEXT(HX3,"0.0")</f>
        <v>3.0</v>
      </c>
      <c r="HZ3" s="846">
        <v>5</v>
      </c>
      <c r="IA3" s="844">
        <v>5</v>
      </c>
      <c r="IB3" s="819">
        <v>6.9</v>
      </c>
      <c r="IC3" s="736"/>
      <c r="ID3" s="763">
        <f t="shared" ref="ID3:ID14" si="132">ROUND(MAX(IB3,IC3),1)</f>
        <v>6.9</v>
      </c>
      <c r="IE3" s="764" t="str">
        <f t="shared" ref="IE3:IE14" si="133">TEXT(ID3,"0.0")</f>
        <v>6.9</v>
      </c>
      <c r="IF3" s="728" t="str">
        <f t="shared" ref="IF3:IF14" si="134">IF(ID3&gt;=8.5,"A",IF(ID3&gt;=8,"B+",IF(ID3&gt;=7,"B",IF(ID3&gt;=6.5,"C+",IF(ID3&gt;=5.5,"C",IF(ID3&gt;=5,"D+",IF(ID3&gt;=4,"D","F")))))))</f>
        <v>C+</v>
      </c>
      <c r="IG3" s="729">
        <f t="shared" ref="IG3:IG14" si="135">IF(IF3="A",4,IF(IF3="B+",3.5,IF(IF3="B",3,IF(IF3="C+",2.5,IF(IF3="C",2,IF(IF3="D+",1.5,IF(IF3="D",1,0)))))))</f>
        <v>2.5</v>
      </c>
      <c r="IH3" s="729" t="str">
        <f t="shared" ref="IH3:IH14" si="136">TEXT(IG3,"0.0")</f>
        <v>2.5</v>
      </c>
      <c r="II3" s="730">
        <v>4</v>
      </c>
      <c r="IJ3" s="739">
        <v>4</v>
      </c>
      <c r="IK3" s="1061">
        <v>7</v>
      </c>
      <c r="IL3" s="955">
        <v>7</v>
      </c>
      <c r="IM3" s="736"/>
      <c r="IN3" s="827">
        <f t="shared" ref="IN3:IN14" si="137">ROUND((IK3*0.4+IL3*0.6),1)</f>
        <v>7</v>
      </c>
      <c r="IO3" s="839">
        <f t="shared" ref="IO3:IO14" si="138">ROUND(MAX((IK3*0.4+IL3*0.6),(IK3*0.4+IM3*0.6)),1)</f>
        <v>7</v>
      </c>
      <c r="IP3" s="845" t="str">
        <f t="shared" ref="IP3:IP14" si="139">TEXT(IO3,"0.0")</f>
        <v>7.0</v>
      </c>
      <c r="IQ3" s="841" t="str">
        <f t="shared" ref="IQ3:IQ14" si="140">IF(IO3&gt;=8.5,"A",IF(IO3&gt;=8,"B+",IF(IO3&gt;=7,"B",IF(IO3&gt;=6.5,"C+",IF(IO3&gt;=5.5,"C",IF(IO3&gt;=5,"D+",IF(IO3&gt;=4,"D","F")))))))</f>
        <v>B</v>
      </c>
      <c r="IR3" s="842">
        <f t="shared" ref="IR3:IR14" si="141">IF(IQ3="A",4,IF(IQ3="B+",3.5,IF(IQ3="B",3,IF(IQ3="C+",2.5,IF(IQ3="C",2,IF(IQ3="D+",1.5,IF(IQ3="D",1,0)))))))</f>
        <v>3</v>
      </c>
      <c r="IS3" s="842" t="str">
        <f t="shared" ref="IS3:IS14" si="142">TEXT(IR3,"0.0")</f>
        <v>3.0</v>
      </c>
      <c r="IT3" s="846">
        <v>5</v>
      </c>
      <c r="IU3" s="844">
        <v>5</v>
      </c>
      <c r="IV3" s="742">
        <f t="shared" ref="IV3:IV14" si="143">GS3+HD3+HO3+HZ3+II3+IT3</f>
        <v>20</v>
      </c>
      <c r="IW3" s="734">
        <f t="shared" ref="IW3:IW14" si="144">(GQ3*GS3+HB3*HD3+HM3*HO3+HX3*HZ3+IG3*II3+IR3*IT3)/IV3</f>
        <v>2.5499999999999998</v>
      </c>
      <c r="IX3" s="735" t="str">
        <f t="shared" ref="IX3:IX14" si="145">TEXT(IW3,"0.00")</f>
        <v>2.55</v>
      </c>
      <c r="IY3" s="1122"/>
      <c r="IZ3" s="1122"/>
    </row>
    <row r="4" spans="1:260" ht="18.75" x14ac:dyDescent="0.3">
      <c r="A4" s="5">
        <v>5</v>
      </c>
      <c r="B4" s="306" t="s">
        <v>674</v>
      </c>
      <c r="C4" s="306" t="s">
        <v>663</v>
      </c>
      <c r="D4" s="300" t="s">
        <v>153</v>
      </c>
      <c r="E4" s="301" t="s">
        <v>49</v>
      </c>
      <c r="F4" s="244"/>
      <c r="G4" s="275" t="s">
        <v>679</v>
      </c>
      <c r="H4" s="244" t="s">
        <v>23</v>
      </c>
      <c r="I4" s="244" t="s">
        <v>179</v>
      </c>
      <c r="J4" s="1078">
        <v>6.6</v>
      </c>
      <c r="K4" s="1079" t="str">
        <f t="shared" si="6"/>
        <v>C+</v>
      </c>
      <c r="L4" s="1080">
        <f t="shared" si="7"/>
        <v>2.5</v>
      </c>
      <c r="M4" s="1081" t="str">
        <f t="shared" si="8"/>
        <v>2.5</v>
      </c>
      <c r="N4" s="665">
        <v>6.3</v>
      </c>
      <c r="O4" s="1" t="str">
        <f t="shared" si="9"/>
        <v>C</v>
      </c>
      <c r="P4" s="2">
        <f t="shared" si="10"/>
        <v>2</v>
      </c>
      <c r="Q4" s="172" t="str">
        <f t="shared" si="11"/>
        <v>2.0</v>
      </c>
      <c r="R4" s="175">
        <v>6.5</v>
      </c>
      <c r="S4" s="65">
        <v>6</v>
      </c>
      <c r="T4" s="65"/>
      <c r="U4" s="28">
        <f t="shared" si="12"/>
        <v>6.2</v>
      </c>
      <c r="V4" s="29">
        <f t="shared" si="13"/>
        <v>6.2</v>
      </c>
      <c r="W4" s="325" t="str">
        <f t="shared" si="14"/>
        <v>6.2</v>
      </c>
      <c r="X4" s="30" t="str">
        <f t="shared" si="15"/>
        <v>C</v>
      </c>
      <c r="Y4" s="31">
        <f t="shared" si="16"/>
        <v>2</v>
      </c>
      <c r="Z4" s="31" t="str">
        <f t="shared" si="17"/>
        <v>2.0</v>
      </c>
      <c r="AA4" s="42">
        <v>4</v>
      </c>
      <c r="AB4" s="43">
        <v>4</v>
      </c>
      <c r="AC4" s="186">
        <v>7.7</v>
      </c>
      <c r="AD4" s="55">
        <v>6</v>
      </c>
      <c r="AE4" s="55"/>
      <c r="AF4" s="28">
        <f t="shared" si="18"/>
        <v>6.7</v>
      </c>
      <c r="AG4" s="29">
        <f t="shared" si="19"/>
        <v>6.7</v>
      </c>
      <c r="AH4" s="325" t="str">
        <f t="shared" si="20"/>
        <v>6.7</v>
      </c>
      <c r="AI4" s="30" t="str">
        <f t="shared" si="21"/>
        <v>C+</v>
      </c>
      <c r="AJ4" s="31">
        <f t="shared" si="22"/>
        <v>2.5</v>
      </c>
      <c r="AK4" s="31" t="str">
        <f t="shared" si="23"/>
        <v>2.5</v>
      </c>
      <c r="AL4" s="42">
        <v>2</v>
      </c>
      <c r="AM4" s="43">
        <v>2</v>
      </c>
      <c r="AN4" s="203">
        <v>6.2</v>
      </c>
      <c r="AO4" s="73">
        <v>4</v>
      </c>
      <c r="AP4" s="73"/>
      <c r="AQ4" s="225">
        <f t="shared" si="24"/>
        <v>4.9000000000000004</v>
      </c>
      <c r="AR4" s="29">
        <f t="shared" si="25"/>
        <v>4.9000000000000004</v>
      </c>
      <c r="AS4" s="325" t="str">
        <f t="shared" si="26"/>
        <v>4.9</v>
      </c>
      <c r="AT4" s="227" t="str">
        <f t="shared" si="27"/>
        <v>D</v>
      </c>
      <c r="AU4" s="226">
        <f t="shared" si="28"/>
        <v>1</v>
      </c>
      <c r="AV4" s="226" t="str">
        <f t="shared" si="0"/>
        <v>1.0</v>
      </c>
      <c r="AW4" s="157">
        <v>3</v>
      </c>
      <c r="AX4" s="43">
        <v>3</v>
      </c>
      <c r="AY4" s="180">
        <v>7</v>
      </c>
      <c r="AZ4" s="55">
        <v>6</v>
      </c>
      <c r="BA4" s="55"/>
      <c r="BB4" s="28">
        <f t="shared" si="29"/>
        <v>6.4</v>
      </c>
      <c r="BC4" s="29">
        <f t="shared" si="30"/>
        <v>6.4</v>
      </c>
      <c r="BD4" s="325" t="str">
        <f t="shared" si="31"/>
        <v>6.4</v>
      </c>
      <c r="BE4" s="30" t="str">
        <f t="shared" si="32"/>
        <v>C</v>
      </c>
      <c r="BF4" s="31">
        <f t="shared" si="33"/>
        <v>2</v>
      </c>
      <c r="BG4" s="31" t="str">
        <f t="shared" si="34"/>
        <v>2.0</v>
      </c>
      <c r="BH4" s="42">
        <v>1</v>
      </c>
      <c r="BI4" s="43">
        <v>1</v>
      </c>
      <c r="BJ4" s="181">
        <v>7.2</v>
      </c>
      <c r="BK4" s="93">
        <v>8</v>
      </c>
      <c r="BL4" s="93"/>
      <c r="BM4" s="28">
        <f t="shared" si="35"/>
        <v>7.7</v>
      </c>
      <c r="BN4" s="29">
        <f t="shared" si="36"/>
        <v>7.7</v>
      </c>
      <c r="BO4" s="325" t="str">
        <f t="shared" si="37"/>
        <v>7.7</v>
      </c>
      <c r="BP4" s="30" t="str">
        <f t="shared" si="38"/>
        <v>B</v>
      </c>
      <c r="BQ4" s="31">
        <f t="shared" si="1"/>
        <v>3</v>
      </c>
      <c r="BR4" s="31" t="str">
        <f t="shared" si="2"/>
        <v>3.0</v>
      </c>
      <c r="BS4" s="42">
        <v>2</v>
      </c>
      <c r="BT4" s="43">
        <v>2</v>
      </c>
      <c r="BU4" s="424">
        <v>9</v>
      </c>
      <c r="BV4" s="46">
        <v>9</v>
      </c>
      <c r="BW4" s="157"/>
      <c r="BX4" s="28">
        <f t="shared" si="39"/>
        <v>9</v>
      </c>
      <c r="BY4" s="29">
        <f t="shared" si="40"/>
        <v>9</v>
      </c>
      <c r="BZ4" s="325" t="str">
        <f t="shared" si="41"/>
        <v>9.0</v>
      </c>
      <c r="CA4" s="30" t="str">
        <f t="shared" si="42"/>
        <v>A</v>
      </c>
      <c r="CB4" s="31">
        <f t="shared" si="43"/>
        <v>4</v>
      </c>
      <c r="CC4" s="31" t="str">
        <f t="shared" si="44"/>
        <v>4.0</v>
      </c>
      <c r="CD4" s="42">
        <v>2</v>
      </c>
      <c r="CE4" s="43">
        <v>2</v>
      </c>
      <c r="CF4" s="146">
        <v>8.8000000000000007</v>
      </c>
      <c r="CG4" s="143">
        <v>9</v>
      </c>
      <c r="CH4" s="157"/>
      <c r="CI4" s="225">
        <f t="shared" si="45"/>
        <v>8.9</v>
      </c>
      <c r="CJ4" s="226">
        <f t="shared" si="46"/>
        <v>8.9</v>
      </c>
      <c r="CK4" s="342" t="str">
        <f t="shared" si="47"/>
        <v>8.9</v>
      </c>
      <c r="CL4" s="227" t="str">
        <f t="shared" si="48"/>
        <v>A</v>
      </c>
      <c r="CM4" s="226">
        <f t="shared" si="3"/>
        <v>4</v>
      </c>
      <c r="CN4" s="226" t="str">
        <f t="shared" si="4"/>
        <v>4.0</v>
      </c>
      <c r="CO4" s="157">
        <v>3</v>
      </c>
      <c r="CP4" s="43">
        <v>3</v>
      </c>
      <c r="CQ4" s="84">
        <f t="shared" si="49"/>
        <v>17</v>
      </c>
      <c r="CR4" s="87">
        <f t="shared" si="50"/>
        <v>2.5882352941176472</v>
      </c>
      <c r="CS4" s="88" t="str">
        <f t="shared" si="51"/>
        <v>2.59</v>
      </c>
      <c r="CT4" s="64" t="str">
        <f t="shared" si="52"/>
        <v>Lên lớp</v>
      </c>
      <c r="CU4" s="128">
        <f t="shared" si="53"/>
        <v>17</v>
      </c>
      <c r="CV4" s="129">
        <f t="shared" si="54"/>
        <v>2.5882352941176472</v>
      </c>
      <c r="CW4" s="64" t="str">
        <f t="shared" si="55"/>
        <v>Lên lớp</v>
      </c>
      <c r="CX4" s="504"/>
      <c r="CY4" s="48">
        <v>8</v>
      </c>
      <c r="CZ4" s="55">
        <v>4</v>
      </c>
      <c r="DA4" s="55"/>
      <c r="DB4" s="225">
        <f t="shared" si="56"/>
        <v>5.6</v>
      </c>
      <c r="DC4" s="29">
        <f t="shared" si="57"/>
        <v>5.6</v>
      </c>
      <c r="DD4" s="325" t="str">
        <f t="shared" si="58"/>
        <v>5.6</v>
      </c>
      <c r="DE4" s="227" t="str">
        <f t="shared" si="59"/>
        <v>C</v>
      </c>
      <c r="DF4" s="226">
        <f t="shared" si="60"/>
        <v>2</v>
      </c>
      <c r="DG4" s="226" t="str">
        <f t="shared" si="61"/>
        <v>2.0</v>
      </c>
      <c r="DH4" s="157">
        <v>3</v>
      </c>
      <c r="DI4" s="43">
        <v>3</v>
      </c>
      <c r="DJ4" s="48">
        <v>7.3</v>
      </c>
      <c r="DK4" s="70">
        <v>4</v>
      </c>
      <c r="DL4" s="602"/>
      <c r="DM4" s="28">
        <f t="shared" si="62"/>
        <v>5.3</v>
      </c>
      <c r="DN4" s="29">
        <f t="shared" si="63"/>
        <v>5.3</v>
      </c>
      <c r="DO4" s="501" t="str">
        <f t="shared" si="64"/>
        <v>5.3</v>
      </c>
      <c r="DP4" s="30" t="str">
        <f t="shared" si="65"/>
        <v>D+</v>
      </c>
      <c r="DQ4" s="31">
        <f t="shared" si="66"/>
        <v>1.5</v>
      </c>
      <c r="DR4" s="31" t="str">
        <f t="shared" si="5"/>
        <v>1.5</v>
      </c>
      <c r="DS4" s="42">
        <v>3</v>
      </c>
      <c r="DT4" s="43">
        <v>3</v>
      </c>
      <c r="DU4" s="48">
        <v>8.8000000000000007</v>
      </c>
      <c r="DV4" s="70">
        <v>6</v>
      </c>
      <c r="DW4" s="602"/>
      <c r="DX4" s="28">
        <f t="shared" si="67"/>
        <v>7.1</v>
      </c>
      <c r="DY4" s="29">
        <f t="shared" si="68"/>
        <v>7.1</v>
      </c>
      <c r="DZ4" s="501" t="str">
        <f t="shared" si="69"/>
        <v>7.1</v>
      </c>
      <c r="EA4" s="30" t="str">
        <f t="shared" si="70"/>
        <v>B</v>
      </c>
      <c r="EB4" s="31">
        <f t="shared" si="71"/>
        <v>3</v>
      </c>
      <c r="EC4" s="31" t="str">
        <f t="shared" si="72"/>
        <v>3.0</v>
      </c>
      <c r="ED4" s="42">
        <v>3</v>
      </c>
      <c r="EE4" s="43">
        <v>3</v>
      </c>
      <c r="EF4" s="48">
        <v>6.8</v>
      </c>
      <c r="EG4" s="70">
        <v>5</v>
      </c>
      <c r="EH4" s="70"/>
      <c r="EI4" s="28">
        <f t="shared" si="73"/>
        <v>5.7</v>
      </c>
      <c r="EJ4" s="29">
        <f t="shared" si="74"/>
        <v>5.7</v>
      </c>
      <c r="EK4" s="501" t="str">
        <f t="shared" si="75"/>
        <v>5.7</v>
      </c>
      <c r="EL4" s="30" t="str">
        <f t="shared" si="76"/>
        <v>C</v>
      </c>
      <c r="EM4" s="31">
        <f t="shared" si="77"/>
        <v>2</v>
      </c>
      <c r="EN4" s="31" t="str">
        <f t="shared" si="78"/>
        <v>2.0</v>
      </c>
      <c r="EO4" s="42">
        <v>3</v>
      </c>
      <c r="EP4" s="43">
        <v>3</v>
      </c>
      <c r="EQ4" s="48">
        <v>8.1999999999999993</v>
      </c>
      <c r="ER4" s="70">
        <v>8</v>
      </c>
      <c r="ES4" s="602"/>
      <c r="ET4" s="28">
        <f t="shared" si="79"/>
        <v>8.1</v>
      </c>
      <c r="EU4" s="29">
        <f t="shared" si="80"/>
        <v>8.1</v>
      </c>
      <c r="EV4" s="501" t="str">
        <f t="shared" si="81"/>
        <v>8.1</v>
      </c>
      <c r="EW4" s="30" t="str">
        <f t="shared" si="82"/>
        <v>B+</v>
      </c>
      <c r="EX4" s="31">
        <f t="shared" si="83"/>
        <v>3.5</v>
      </c>
      <c r="EY4" s="31" t="str">
        <f t="shared" si="84"/>
        <v>3.5</v>
      </c>
      <c r="EZ4" s="42">
        <v>2</v>
      </c>
      <c r="FA4" s="43">
        <v>2</v>
      </c>
      <c r="FB4" s="610">
        <v>7.6</v>
      </c>
      <c r="FC4" s="55">
        <v>8</v>
      </c>
      <c r="FD4" s="55"/>
      <c r="FE4" s="28">
        <f t="shared" si="85"/>
        <v>7.8</v>
      </c>
      <c r="FF4" s="29">
        <f t="shared" si="86"/>
        <v>7.8</v>
      </c>
      <c r="FG4" s="501" t="str">
        <f t="shared" si="87"/>
        <v>7.8</v>
      </c>
      <c r="FH4" s="30" t="str">
        <f t="shared" si="88"/>
        <v>B</v>
      </c>
      <c r="FI4" s="31">
        <f t="shared" si="89"/>
        <v>3</v>
      </c>
      <c r="FJ4" s="31" t="str">
        <f t="shared" si="90"/>
        <v>3.0</v>
      </c>
      <c r="FK4" s="42">
        <v>2</v>
      </c>
      <c r="FL4" s="43">
        <v>2</v>
      </c>
      <c r="FM4" s="48">
        <v>7</v>
      </c>
      <c r="FN4" s="70">
        <v>4</v>
      </c>
      <c r="FO4" s="70"/>
      <c r="FP4" s="28">
        <f t="shared" si="91"/>
        <v>5.2</v>
      </c>
      <c r="FQ4" s="29">
        <f t="shared" si="92"/>
        <v>5.2</v>
      </c>
      <c r="FR4" s="501" t="str">
        <f t="shared" si="93"/>
        <v>5.2</v>
      </c>
      <c r="FS4" s="30" t="str">
        <f t="shared" si="94"/>
        <v>D+</v>
      </c>
      <c r="FT4" s="31">
        <f t="shared" si="95"/>
        <v>1.5</v>
      </c>
      <c r="FU4" s="31" t="str">
        <f t="shared" si="96"/>
        <v>1.5</v>
      </c>
      <c r="FV4" s="42">
        <v>2</v>
      </c>
      <c r="FW4" s="402">
        <v>2</v>
      </c>
      <c r="FX4" s="694">
        <f t="shared" si="97"/>
        <v>18</v>
      </c>
      <c r="FY4" s="695">
        <f t="shared" si="98"/>
        <v>2.3055555555555554</v>
      </c>
      <c r="FZ4" s="696" t="str">
        <f t="shared" si="99"/>
        <v>2.31</v>
      </c>
      <c r="GA4" s="697" t="str">
        <f t="shared" si="100"/>
        <v>Lên lớp</v>
      </c>
      <c r="GB4" s="698">
        <f t="shared" si="101"/>
        <v>35</v>
      </c>
      <c r="GC4" s="695">
        <f t="shared" si="102"/>
        <v>2.4428571428571431</v>
      </c>
      <c r="GD4" s="696" t="str">
        <f t="shared" si="103"/>
        <v>2.44</v>
      </c>
      <c r="GE4" s="699">
        <f t="shared" si="104"/>
        <v>35</v>
      </c>
      <c r="GF4" s="700">
        <f t="shared" si="105"/>
        <v>6.6485714285714295</v>
      </c>
      <c r="GG4" s="701">
        <f t="shared" si="106"/>
        <v>2.4428571428571431</v>
      </c>
      <c r="GH4" s="702" t="str">
        <f t="shared" si="107"/>
        <v>Lên lớp</v>
      </c>
      <c r="GI4" s="758"/>
      <c r="GJ4" s="867">
        <v>7.2</v>
      </c>
      <c r="GK4" s="958">
        <v>7</v>
      </c>
      <c r="GL4" s="736"/>
      <c r="GM4" s="827">
        <f t="shared" si="108"/>
        <v>7.1</v>
      </c>
      <c r="GN4" s="839">
        <f t="shared" si="109"/>
        <v>7.1</v>
      </c>
      <c r="GO4" s="845" t="str">
        <f t="shared" si="110"/>
        <v>7.1</v>
      </c>
      <c r="GP4" s="841" t="str">
        <f t="shared" si="111"/>
        <v>B</v>
      </c>
      <c r="GQ4" s="842">
        <f t="shared" si="112"/>
        <v>3</v>
      </c>
      <c r="GR4" s="842" t="str">
        <f t="shared" si="113"/>
        <v>3.0</v>
      </c>
      <c r="GS4" s="846">
        <v>2</v>
      </c>
      <c r="GT4" s="844">
        <v>2</v>
      </c>
      <c r="GU4" s="819">
        <v>6.1</v>
      </c>
      <c r="GV4" s="822">
        <v>6</v>
      </c>
      <c r="GW4" s="736"/>
      <c r="GX4" s="28">
        <f t="shared" si="114"/>
        <v>6</v>
      </c>
      <c r="GY4" s="29">
        <f t="shared" si="115"/>
        <v>6</v>
      </c>
      <c r="GZ4" s="501" t="str">
        <f t="shared" si="116"/>
        <v>6.0</v>
      </c>
      <c r="HA4" s="30" t="str">
        <f t="shared" si="117"/>
        <v>C</v>
      </c>
      <c r="HB4" s="31">
        <f t="shared" si="118"/>
        <v>2</v>
      </c>
      <c r="HC4" s="31" t="str">
        <f t="shared" si="119"/>
        <v>2.0</v>
      </c>
      <c r="HD4" s="42">
        <v>2</v>
      </c>
      <c r="HE4" s="43">
        <v>2</v>
      </c>
      <c r="HF4" s="819">
        <v>8</v>
      </c>
      <c r="HG4" s="822">
        <v>3</v>
      </c>
      <c r="HH4" s="736"/>
      <c r="HI4" s="827">
        <f t="shared" si="120"/>
        <v>5</v>
      </c>
      <c r="HJ4" s="29">
        <f t="shared" si="121"/>
        <v>5</v>
      </c>
      <c r="HK4" s="501" t="str">
        <f t="shared" si="122"/>
        <v>5.0</v>
      </c>
      <c r="HL4" s="30" t="str">
        <f t="shared" si="123"/>
        <v>D+</v>
      </c>
      <c r="HM4" s="31">
        <f t="shared" si="124"/>
        <v>1.5</v>
      </c>
      <c r="HN4" s="31" t="str">
        <f t="shared" si="125"/>
        <v>1.5</v>
      </c>
      <c r="HO4" s="42">
        <v>2</v>
      </c>
      <c r="HP4" s="43">
        <v>2</v>
      </c>
      <c r="HQ4" s="867">
        <v>8</v>
      </c>
      <c r="HR4" s="1047">
        <v>5.8</v>
      </c>
      <c r="HS4" s="736"/>
      <c r="HT4" s="827">
        <f t="shared" si="126"/>
        <v>6.7</v>
      </c>
      <c r="HU4" s="839">
        <f t="shared" si="127"/>
        <v>6.7</v>
      </c>
      <c r="HV4" s="845" t="str">
        <f t="shared" si="128"/>
        <v>6.7</v>
      </c>
      <c r="HW4" s="841" t="str">
        <f t="shared" si="129"/>
        <v>C+</v>
      </c>
      <c r="HX4" s="842">
        <f t="shared" si="130"/>
        <v>2.5</v>
      </c>
      <c r="HY4" s="842" t="str">
        <f t="shared" si="131"/>
        <v>2.5</v>
      </c>
      <c r="HZ4" s="846">
        <v>5</v>
      </c>
      <c r="IA4" s="844">
        <v>5</v>
      </c>
      <c r="IB4" s="819">
        <v>7.8</v>
      </c>
      <c r="IC4" s="736"/>
      <c r="ID4" s="763">
        <f t="shared" si="132"/>
        <v>7.8</v>
      </c>
      <c r="IE4" s="764" t="str">
        <f t="shared" si="133"/>
        <v>7.8</v>
      </c>
      <c r="IF4" s="728" t="str">
        <f t="shared" si="134"/>
        <v>B</v>
      </c>
      <c r="IG4" s="729">
        <f t="shared" si="135"/>
        <v>3</v>
      </c>
      <c r="IH4" s="729" t="str">
        <f t="shared" si="136"/>
        <v>3.0</v>
      </c>
      <c r="II4" s="730">
        <v>4</v>
      </c>
      <c r="IJ4" s="739">
        <v>4</v>
      </c>
      <c r="IK4" s="1061">
        <v>7</v>
      </c>
      <c r="IL4" s="955">
        <v>7.2</v>
      </c>
      <c r="IM4" s="736"/>
      <c r="IN4" s="827">
        <f t="shared" si="137"/>
        <v>7.1</v>
      </c>
      <c r="IO4" s="839">
        <f t="shared" si="138"/>
        <v>7.1</v>
      </c>
      <c r="IP4" s="845" t="str">
        <f t="shared" si="139"/>
        <v>7.1</v>
      </c>
      <c r="IQ4" s="841" t="str">
        <f t="shared" si="140"/>
        <v>B</v>
      </c>
      <c r="IR4" s="842">
        <f t="shared" si="141"/>
        <v>3</v>
      </c>
      <c r="IS4" s="842" t="str">
        <f t="shared" si="142"/>
        <v>3.0</v>
      </c>
      <c r="IT4" s="846">
        <v>5</v>
      </c>
      <c r="IU4" s="844">
        <v>5</v>
      </c>
      <c r="IV4" s="742">
        <f t="shared" si="143"/>
        <v>20</v>
      </c>
      <c r="IW4" s="734">
        <f t="shared" si="144"/>
        <v>2.625</v>
      </c>
      <c r="IX4" s="735" t="str">
        <f t="shared" si="145"/>
        <v>2.63</v>
      </c>
    </row>
    <row r="5" spans="1:260" ht="18.75" x14ac:dyDescent="0.3">
      <c r="A5" s="5">
        <v>6</v>
      </c>
      <c r="B5" s="306" t="s">
        <v>674</v>
      </c>
      <c r="C5" s="306" t="s">
        <v>664</v>
      </c>
      <c r="D5" s="300" t="s">
        <v>166</v>
      </c>
      <c r="E5" s="301" t="s">
        <v>16</v>
      </c>
      <c r="F5" s="244"/>
      <c r="G5" s="275" t="s">
        <v>134</v>
      </c>
      <c r="H5" s="244" t="s">
        <v>23</v>
      </c>
      <c r="I5" s="244" t="s">
        <v>179</v>
      </c>
      <c r="J5" s="1078">
        <v>7.6</v>
      </c>
      <c r="K5" s="1079" t="str">
        <f t="shared" si="6"/>
        <v>B</v>
      </c>
      <c r="L5" s="1080">
        <f t="shared" si="7"/>
        <v>3</v>
      </c>
      <c r="M5" s="1081" t="str">
        <f t="shared" si="8"/>
        <v>3.0</v>
      </c>
      <c r="N5" s="665">
        <v>6.3</v>
      </c>
      <c r="O5" s="1" t="str">
        <f t="shared" si="9"/>
        <v>C</v>
      </c>
      <c r="P5" s="2">
        <f t="shared" si="10"/>
        <v>2</v>
      </c>
      <c r="Q5" s="172" t="str">
        <f t="shared" si="11"/>
        <v>2.0</v>
      </c>
      <c r="R5" s="175">
        <v>7</v>
      </c>
      <c r="S5" s="65">
        <v>5</v>
      </c>
      <c r="T5" s="65"/>
      <c r="U5" s="28">
        <f t="shared" si="12"/>
        <v>5.8</v>
      </c>
      <c r="V5" s="29">
        <f t="shared" si="13"/>
        <v>5.8</v>
      </c>
      <c r="W5" s="325" t="str">
        <f t="shared" si="14"/>
        <v>5.8</v>
      </c>
      <c r="X5" s="30" t="str">
        <f t="shared" si="15"/>
        <v>C</v>
      </c>
      <c r="Y5" s="31">
        <f t="shared" si="16"/>
        <v>2</v>
      </c>
      <c r="Z5" s="31" t="str">
        <f t="shared" si="17"/>
        <v>2.0</v>
      </c>
      <c r="AA5" s="42">
        <v>4</v>
      </c>
      <c r="AB5" s="43">
        <v>4</v>
      </c>
      <c r="AC5" s="186">
        <v>9</v>
      </c>
      <c r="AD5" s="55">
        <v>5</v>
      </c>
      <c r="AE5" s="55"/>
      <c r="AF5" s="28">
        <f t="shared" si="18"/>
        <v>6.6</v>
      </c>
      <c r="AG5" s="29">
        <f t="shared" si="19"/>
        <v>6.6</v>
      </c>
      <c r="AH5" s="325" t="str">
        <f t="shared" si="20"/>
        <v>6.6</v>
      </c>
      <c r="AI5" s="30" t="str">
        <f t="shared" si="21"/>
        <v>C+</v>
      </c>
      <c r="AJ5" s="31">
        <f t="shared" si="22"/>
        <v>2.5</v>
      </c>
      <c r="AK5" s="31" t="str">
        <f t="shared" si="23"/>
        <v>2.5</v>
      </c>
      <c r="AL5" s="42">
        <v>2</v>
      </c>
      <c r="AM5" s="43">
        <v>2</v>
      </c>
      <c r="AN5" s="203">
        <v>5.4</v>
      </c>
      <c r="AO5" s="73">
        <v>4</v>
      </c>
      <c r="AP5" s="73"/>
      <c r="AQ5" s="225">
        <f t="shared" si="24"/>
        <v>4.5999999999999996</v>
      </c>
      <c r="AR5" s="29">
        <f t="shared" si="25"/>
        <v>4.5999999999999996</v>
      </c>
      <c r="AS5" s="325" t="str">
        <f t="shared" si="26"/>
        <v>4.6</v>
      </c>
      <c r="AT5" s="227" t="str">
        <f t="shared" si="27"/>
        <v>D</v>
      </c>
      <c r="AU5" s="226">
        <f t="shared" si="28"/>
        <v>1</v>
      </c>
      <c r="AV5" s="226" t="str">
        <f t="shared" si="0"/>
        <v>1.0</v>
      </c>
      <c r="AW5" s="157">
        <v>3</v>
      </c>
      <c r="AX5" s="43">
        <v>3</v>
      </c>
      <c r="AY5" s="180">
        <v>8</v>
      </c>
      <c r="AZ5" s="55">
        <v>7</v>
      </c>
      <c r="BA5" s="55"/>
      <c r="BB5" s="28">
        <f t="shared" si="29"/>
        <v>7.4</v>
      </c>
      <c r="BC5" s="29">
        <f t="shared" si="30"/>
        <v>7.4</v>
      </c>
      <c r="BD5" s="325" t="str">
        <f t="shared" si="31"/>
        <v>7.4</v>
      </c>
      <c r="BE5" s="30" t="str">
        <f t="shared" si="32"/>
        <v>B</v>
      </c>
      <c r="BF5" s="31">
        <f t="shared" si="33"/>
        <v>3</v>
      </c>
      <c r="BG5" s="31" t="str">
        <f t="shared" si="34"/>
        <v>3.0</v>
      </c>
      <c r="BH5" s="42">
        <v>1</v>
      </c>
      <c r="BI5" s="43">
        <v>1</v>
      </c>
      <c r="BJ5" s="181">
        <v>5</v>
      </c>
      <c r="BK5" s="93">
        <v>6</v>
      </c>
      <c r="BL5" s="93"/>
      <c r="BM5" s="28">
        <f t="shared" si="35"/>
        <v>5.6</v>
      </c>
      <c r="BN5" s="29">
        <f t="shared" si="36"/>
        <v>5.6</v>
      </c>
      <c r="BO5" s="325" t="str">
        <f t="shared" si="37"/>
        <v>5.6</v>
      </c>
      <c r="BP5" s="30" t="str">
        <f t="shared" si="38"/>
        <v>C</v>
      </c>
      <c r="BQ5" s="31">
        <f t="shared" si="1"/>
        <v>2</v>
      </c>
      <c r="BR5" s="31" t="str">
        <f t="shared" si="2"/>
        <v>2.0</v>
      </c>
      <c r="BS5" s="42">
        <v>2</v>
      </c>
      <c r="BT5" s="43">
        <v>2</v>
      </c>
      <c r="BU5" s="424">
        <v>7.3</v>
      </c>
      <c r="BV5" s="46">
        <v>7</v>
      </c>
      <c r="BW5" s="157"/>
      <c r="BX5" s="28">
        <f t="shared" si="39"/>
        <v>7.1</v>
      </c>
      <c r="BY5" s="29">
        <f t="shared" si="40"/>
        <v>7.1</v>
      </c>
      <c r="BZ5" s="325" t="str">
        <f t="shared" si="41"/>
        <v>7.1</v>
      </c>
      <c r="CA5" s="30" t="str">
        <f t="shared" si="42"/>
        <v>B</v>
      </c>
      <c r="CB5" s="31">
        <f t="shared" si="43"/>
        <v>3</v>
      </c>
      <c r="CC5" s="31" t="str">
        <f t="shared" si="44"/>
        <v>3.0</v>
      </c>
      <c r="CD5" s="42">
        <v>2</v>
      </c>
      <c r="CE5" s="43">
        <v>2</v>
      </c>
      <c r="CF5" s="146">
        <v>9</v>
      </c>
      <c r="CG5" s="143">
        <v>8</v>
      </c>
      <c r="CH5" s="157"/>
      <c r="CI5" s="225">
        <f t="shared" si="45"/>
        <v>8.4</v>
      </c>
      <c r="CJ5" s="226">
        <f t="shared" si="46"/>
        <v>8.4</v>
      </c>
      <c r="CK5" s="342" t="str">
        <f t="shared" si="47"/>
        <v>8.4</v>
      </c>
      <c r="CL5" s="227" t="str">
        <f t="shared" si="48"/>
        <v>B+</v>
      </c>
      <c r="CM5" s="226">
        <f t="shared" si="3"/>
        <v>3.5</v>
      </c>
      <c r="CN5" s="226" t="str">
        <f t="shared" si="4"/>
        <v>3.5</v>
      </c>
      <c r="CO5" s="157">
        <v>3</v>
      </c>
      <c r="CP5" s="43">
        <v>3</v>
      </c>
      <c r="CQ5" s="84">
        <f t="shared" si="49"/>
        <v>17</v>
      </c>
      <c r="CR5" s="87">
        <f t="shared" si="50"/>
        <v>2.3235294117647061</v>
      </c>
      <c r="CS5" s="88" t="str">
        <f t="shared" si="51"/>
        <v>2.32</v>
      </c>
      <c r="CT5" s="64" t="str">
        <f t="shared" si="52"/>
        <v>Lên lớp</v>
      </c>
      <c r="CU5" s="128">
        <f t="shared" si="53"/>
        <v>17</v>
      </c>
      <c r="CV5" s="129">
        <f t="shared" si="54"/>
        <v>2.3235294117647061</v>
      </c>
      <c r="CW5" s="64" t="str">
        <f t="shared" si="55"/>
        <v>Lên lớp</v>
      </c>
      <c r="CX5" s="504"/>
      <c r="CY5" s="48">
        <v>6.2</v>
      </c>
      <c r="CZ5" s="55">
        <v>4</v>
      </c>
      <c r="DA5" s="55"/>
      <c r="DB5" s="225">
        <f t="shared" si="56"/>
        <v>4.9000000000000004</v>
      </c>
      <c r="DC5" s="29">
        <f t="shared" si="57"/>
        <v>4.9000000000000004</v>
      </c>
      <c r="DD5" s="325" t="str">
        <f t="shared" si="58"/>
        <v>4.9</v>
      </c>
      <c r="DE5" s="227" t="str">
        <f t="shared" si="59"/>
        <v>D</v>
      </c>
      <c r="DF5" s="226">
        <f t="shared" si="60"/>
        <v>1</v>
      </c>
      <c r="DG5" s="226" t="str">
        <f t="shared" si="61"/>
        <v>1.0</v>
      </c>
      <c r="DH5" s="157">
        <v>3</v>
      </c>
      <c r="DI5" s="43">
        <v>3</v>
      </c>
      <c r="DJ5" s="48">
        <v>6.3</v>
      </c>
      <c r="DK5" s="70">
        <v>4</v>
      </c>
      <c r="DL5" s="602"/>
      <c r="DM5" s="28">
        <f t="shared" si="62"/>
        <v>4.9000000000000004</v>
      </c>
      <c r="DN5" s="29">
        <f t="shared" si="63"/>
        <v>4.9000000000000004</v>
      </c>
      <c r="DO5" s="501" t="str">
        <f t="shared" si="64"/>
        <v>4.9</v>
      </c>
      <c r="DP5" s="30" t="str">
        <f t="shared" si="65"/>
        <v>D</v>
      </c>
      <c r="DQ5" s="31">
        <f t="shared" si="66"/>
        <v>1</v>
      </c>
      <c r="DR5" s="31" t="str">
        <f t="shared" si="5"/>
        <v>1.0</v>
      </c>
      <c r="DS5" s="42">
        <v>3</v>
      </c>
      <c r="DT5" s="43">
        <v>3</v>
      </c>
      <c r="DU5" s="48">
        <v>7.4</v>
      </c>
      <c r="DV5" s="70">
        <v>6</v>
      </c>
      <c r="DW5" s="602"/>
      <c r="DX5" s="28">
        <f t="shared" si="67"/>
        <v>6.6</v>
      </c>
      <c r="DY5" s="29">
        <f t="shared" si="68"/>
        <v>6.6</v>
      </c>
      <c r="DZ5" s="501" t="str">
        <f t="shared" si="69"/>
        <v>6.6</v>
      </c>
      <c r="EA5" s="30" t="str">
        <f t="shared" si="70"/>
        <v>C+</v>
      </c>
      <c r="EB5" s="31">
        <f t="shared" si="71"/>
        <v>2.5</v>
      </c>
      <c r="EC5" s="31" t="str">
        <f t="shared" si="72"/>
        <v>2.5</v>
      </c>
      <c r="ED5" s="42">
        <v>3</v>
      </c>
      <c r="EE5" s="43">
        <v>3</v>
      </c>
      <c r="EF5" s="48">
        <v>7.3</v>
      </c>
      <c r="EG5" s="70">
        <v>3</v>
      </c>
      <c r="EH5" s="70"/>
      <c r="EI5" s="28">
        <f t="shared" si="73"/>
        <v>4.7</v>
      </c>
      <c r="EJ5" s="29">
        <f t="shared" si="74"/>
        <v>4.7</v>
      </c>
      <c r="EK5" s="501" t="str">
        <f t="shared" si="75"/>
        <v>4.7</v>
      </c>
      <c r="EL5" s="30" t="str">
        <f t="shared" si="76"/>
        <v>D</v>
      </c>
      <c r="EM5" s="31">
        <f t="shared" si="77"/>
        <v>1</v>
      </c>
      <c r="EN5" s="31" t="str">
        <f t="shared" si="78"/>
        <v>1.0</v>
      </c>
      <c r="EO5" s="42">
        <v>3</v>
      </c>
      <c r="EP5" s="43">
        <v>3</v>
      </c>
      <c r="EQ5" s="48">
        <v>7.2</v>
      </c>
      <c r="ER5" s="70">
        <v>9</v>
      </c>
      <c r="ES5" s="602"/>
      <c r="ET5" s="28">
        <f t="shared" si="79"/>
        <v>8.3000000000000007</v>
      </c>
      <c r="EU5" s="29">
        <f t="shared" si="80"/>
        <v>8.3000000000000007</v>
      </c>
      <c r="EV5" s="501" t="str">
        <f t="shared" si="81"/>
        <v>8.3</v>
      </c>
      <c r="EW5" s="30" t="str">
        <f t="shared" si="82"/>
        <v>B+</v>
      </c>
      <c r="EX5" s="31">
        <f t="shared" si="83"/>
        <v>3.5</v>
      </c>
      <c r="EY5" s="31" t="str">
        <f t="shared" si="84"/>
        <v>3.5</v>
      </c>
      <c r="EZ5" s="42">
        <v>2</v>
      </c>
      <c r="FA5" s="43">
        <v>2</v>
      </c>
      <c r="FB5" s="610">
        <v>6.8</v>
      </c>
      <c r="FC5" s="55">
        <v>6</v>
      </c>
      <c r="FD5" s="55"/>
      <c r="FE5" s="28">
        <f t="shared" si="85"/>
        <v>6.3</v>
      </c>
      <c r="FF5" s="29">
        <f t="shared" si="86"/>
        <v>6.3</v>
      </c>
      <c r="FG5" s="501" t="str">
        <f t="shared" si="87"/>
        <v>6.3</v>
      </c>
      <c r="FH5" s="30" t="str">
        <f t="shared" si="88"/>
        <v>C</v>
      </c>
      <c r="FI5" s="31">
        <f t="shared" si="89"/>
        <v>2</v>
      </c>
      <c r="FJ5" s="31" t="str">
        <f t="shared" si="90"/>
        <v>2.0</v>
      </c>
      <c r="FK5" s="42">
        <v>2</v>
      </c>
      <c r="FL5" s="43">
        <v>2</v>
      </c>
      <c r="FM5" s="48">
        <v>6.3</v>
      </c>
      <c r="FN5" s="70">
        <v>5</v>
      </c>
      <c r="FO5" s="70"/>
      <c r="FP5" s="28">
        <f t="shared" si="91"/>
        <v>5.5</v>
      </c>
      <c r="FQ5" s="29">
        <f t="shared" si="92"/>
        <v>5.5</v>
      </c>
      <c r="FR5" s="501" t="str">
        <f t="shared" si="93"/>
        <v>5.5</v>
      </c>
      <c r="FS5" s="30" t="str">
        <f t="shared" si="94"/>
        <v>C</v>
      </c>
      <c r="FT5" s="31">
        <f t="shared" si="95"/>
        <v>2</v>
      </c>
      <c r="FU5" s="31" t="str">
        <f t="shared" si="96"/>
        <v>2.0</v>
      </c>
      <c r="FV5" s="42">
        <v>2</v>
      </c>
      <c r="FW5" s="402">
        <v>2</v>
      </c>
      <c r="FX5" s="694">
        <f t="shared" si="97"/>
        <v>18</v>
      </c>
      <c r="FY5" s="695">
        <f t="shared" si="98"/>
        <v>1.75</v>
      </c>
      <c r="FZ5" s="696" t="str">
        <f t="shared" si="99"/>
        <v>1.75</v>
      </c>
      <c r="GA5" s="697" t="str">
        <f t="shared" si="100"/>
        <v>Lên lớp</v>
      </c>
      <c r="GB5" s="698">
        <f t="shared" si="101"/>
        <v>35</v>
      </c>
      <c r="GC5" s="695">
        <f t="shared" si="102"/>
        <v>2.0285714285714285</v>
      </c>
      <c r="GD5" s="696" t="str">
        <f t="shared" si="103"/>
        <v>2.03</v>
      </c>
      <c r="GE5" s="699">
        <f t="shared" si="104"/>
        <v>35</v>
      </c>
      <c r="GF5" s="700">
        <f t="shared" si="105"/>
        <v>6.0485714285714272</v>
      </c>
      <c r="GG5" s="701">
        <f t="shared" si="106"/>
        <v>2.0285714285714285</v>
      </c>
      <c r="GH5" s="702" t="str">
        <f t="shared" si="107"/>
        <v>Lên lớp</v>
      </c>
      <c r="GI5" s="758"/>
      <c r="GJ5" s="867">
        <v>5.8</v>
      </c>
      <c r="GK5" s="958">
        <v>6</v>
      </c>
      <c r="GL5" s="736"/>
      <c r="GM5" s="827">
        <f t="shared" si="108"/>
        <v>5.9</v>
      </c>
      <c r="GN5" s="839">
        <f t="shared" si="109"/>
        <v>5.9</v>
      </c>
      <c r="GO5" s="845" t="str">
        <f t="shared" si="110"/>
        <v>5.9</v>
      </c>
      <c r="GP5" s="841" t="str">
        <f t="shared" si="111"/>
        <v>C</v>
      </c>
      <c r="GQ5" s="842">
        <f t="shared" si="112"/>
        <v>2</v>
      </c>
      <c r="GR5" s="842" t="str">
        <f t="shared" si="113"/>
        <v>2.0</v>
      </c>
      <c r="GS5" s="846">
        <v>2</v>
      </c>
      <c r="GT5" s="844">
        <v>2</v>
      </c>
      <c r="GU5" s="819">
        <v>5.9</v>
      </c>
      <c r="GV5" s="822">
        <v>6</v>
      </c>
      <c r="GW5" s="736"/>
      <c r="GX5" s="28">
        <f t="shared" si="114"/>
        <v>6</v>
      </c>
      <c r="GY5" s="29">
        <f t="shared" si="115"/>
        <v>6</v>
      </c>
      <c r="GZ5" s="501" t="str">
        <f t="shared" si="116"/>
        <v>6.0</v>
      </c>
      <c r="HA5" s="30" t="str">
        <f t="shared" si="117"/>
        <v>C</v>
      </c>
      <c r="HB5" s="31">
        <f t="shared" si="118"/>
        <v>2</v>
      </c>
      <c r="HC5" s="31" t="str">
        <f t="shared" si="119"/>
        <v>2.0</v>
      </c>
      <c r="HD5" s="42">
        <v>2</v>
      </c>
      <c r="HE5" s="43">
        <v>2</v>
      </c>
      <c r="HF5" s="819">
        <v>7.2</v>
      </c>
      <c r="HG5" s="826"/>
      <c r="HH5" s="853">
        <v>5</v>
      </c>
      <c r="HI5" s="827">
        <f t="shared" si="120"/>
        <v>2.9</v>
      </c>
      <c r="HJ5" s="29">
        <f t="shared" si="121"/>
        <v>5.9</v>
      </c>
      <c r="HK5" s="501" t="str">
        <f t="shared" si="122"/>
        <v>5.9</v>
      </c>
      <c r="HL5" s="30" t="str">
        <f t="shared" si="123"/>
        <v>C</v>
      </c>
      <c r="HM5" s="31">
        <f t="shared" si="124"/>
        <v>2</v>
      </c>
      <c r="HN5" s="31" t="str">
        <f t="shared" si="125"/>
        <v>2.0</v>
      </c>
      <c r="HO5" s="42">
        <v>2</v>
      </c>
      <c r="HP5" s="43">
        <v>2</v>
      </c>
      <c r="HQ5" s="867">
        <v>7.6</v>
      </c>
      <c r="HR5" s="1047">
        <v>6.3</v>
      </c>
      <c r="HS5" s="736"/>
      <c r="HT5" s="827">
        <f t="shared" si="126"/>
        <v>6.8</v>
      </c>
      <c r="HU5" s="839">
        <f t="shared" si="127"/>
        <v>6.8</v>
      </c>
      <c r="HV5" s="845" t="str">
        <f t="shared" si="128"/>
        <v>6.8</v>
      </c>
      <c r="HW5" s="841" t="str">
        <f t="shared" si="129"/>
        <v>C+</v>
      </c>
      <c r="HX5" s="842">
        <f t="shared" si="130"/>
        <v>2.5</v>
      </c>
      <c r="HY5" s="842" t="str">
        <f t="shared" si="131"/>
        <v>2.5</v>
      </c>
      <c r="HZ5" s="846">
        <v>5</v>
      </c>
      <c r="IA5" s="844">
        <v>5</v>
      </c>
      <c r="IB5" s="819">
        <v>6.5</v>
      </c>
      <c r="IC5" s="736"/>
      <c r="ID5" s="763">
        <f t="shared" si="132"/>
        <v>6.5</v>
      </c>
      <c r="IE5" s="764" t="str">
        <f t="shared" si="133"/>
        <v>6.5</v>
      </c>
      <c r="IF5" s="728" t="str">
        <f t="shared" si="134"/>
        <v>C+</v>
      </c>
      <c r="IG5" s="729">
        <f t="shared" si="135"/>
        <v>2.5</v>
      </c>
      <c r="IH5" s="729" t="str">
        <f t="shared" si="136"/>
        <v>2.5</v>
      </c>
      <c r="II5" s="730">
        <v>4</v>
      </c>
      <c r="IJ5" s="739">
        <v>4</v>
      </c>
      <c r="IK5" s="1061">
        <v>7</v>
      </c>
      <c r="IL5" s="955">
        <v>7.1</v>
      </c>
      <c r="IM5" s="736"/>
      <c r="IN5" s="827">
        <f t="shared" si="137"/>
        <v>7.1</v>
      </c>
      <c r="IO5" s="839">
        <f t="shared" si="138"/>
        <v>7.1</v>
      </c>
      <c r="IP5" s="845" t="str">
        <f t="shared" si="139"/>
        <v>7.1</v>
      </c>
      <c r="IQ5" s="841" t="str">
        <f t="shared" si="140"/>
        <v>B</v>
      </c>
      <c r="IR5" s="842">
        <f t="shared" si="141"/>
        <v>3</v>
      </c>
      <c r="IS5" s="842" t="str">
        <f t="shared" si="142"/>
        <v>3.0</v>
      </c>
      <c r="IT5" s="846">
        <v>5</v>
      </c>
      <c r="IU5" s="844">
        <v>5</v>
      </c>
      <c r="IV5" s="742">
        <f t="shared" si="143"/>
        <v>20</v>
      </c>
      <c r="IW5" s="734">
        <f t="shared" si="144"/>
        <v>2.4750000000000001</v>
      </c>
      <c r="IX5" s="735" t="str">
        <f t="shared" si="145"/>
        <v>2.48</v>
      </c>
    </row>
    <row r="6" spans="1:260" ht="18.75" x14ac:dyDescent="0.3">
      <c r="A6" s="5">
        <v>7</v>
      </c>
      <c r="B6" s="306" t="s">
        <v>674</v>
      </c>
      <c r="C6" s="306" t="s">
        <v>665</v>
      </c>
      <c r="D6" s="614" t="s">
        <v>26</v>
      </c>
      <c r="E6" s="615" t="s">
        <v>27</v>
      </c>
      <c r="F6" s="244"/>
      <c r="G6" s="275" t="s">
        <v>680</v>
      </c>
      <c r="H6" s="244" t="s">
        <v>23</v>
      </c>
      <c r="I6" s="244" t="s">
        <v>179</v>
      </c>
      <c r="J6" s="1078">
        <v>5.6</v>
      </c>
      <c r="K6" s="1079" t="str">
        <f t="shared" si="6"/>
        <v>C</v>
      </c>
      <c r="L6" s="1080">
        <f t="shared" si="7"/>
        <v>2</v>
      </c>
      <c r="M6" s="1081" t="str">
        <f t="shared" si="8"/>
        <v>2.0</v>
      </c>
      <c r="N6" s="665">
        <v>6.3</v>
      </c>
      <c r="O6" s="1" t="str">
        <f t="shared" si="9"/>
        <v>C</v>
      </c>
      <c r="P6" s="2">
        <f t="shared" si="10"/>
        <v>2</v>
      </c>
      <c r="Q6" s="172" t="str">
        <f t="shared" si="11"/>
        <v>2.0</v>
      </c>
      <c r="R6" s="175">
        <v>5.7</v>
      </c>
      <c r="S6" s="65">
        <v>2</v>
      </c>
      <c r="T6" s="65">
        <v>4</v>
      </c>
      <c r="U6" s="28">
        <f t="shared" si="12"/>
        <v>3.5</v>
      </c>
      <c r="V6" s="29">
        <f t="shared" si="13"/>
        <v>4.7</v>
      </c>
      <c r="W6" s="325" t="str">
        <f t="shared" si="14"/>
        <v>4.7</v>
      </c>
      <c r="X6" s="30" t="str">
        <f t="shared" si="15"/>
        <v>D</v>
      </c>
      <c r="Y6" s="31">
        <f t="shared" si="16"/>
        <v>1</v>
      </c>
      <c r="Z6" s="31" t="str">
        <f t="shared" si="17"/>
        <v>1.0</v>
      </c>
      <c r="AA6" s="42">
        <v>4</v>
      </c>
      <c r="AB6" s="43">
        <v>4</v>
      </c>
      <c r="AC6" s="186">
        <v>7</v>
      </c>
      <c r="AD6" s="55">
        <v>5</v>
      </c>
      <c r="AE6" s="55"/>
      <c r="AF6" s="28">
        <f t="shared" si="18"/>
        <v>5.8</v>
      </c>
      <c r="AG6" s="29">
        <f t="shared" si="19"/>
        <v>5.8</v>
      </c>
      <c r="AH6" s="325" t="str">
        <f t="shared" si="20"/>
        <v>5.8</v>
      </c>
      <c r="AI6" s="30" t="str">
        <f t="shared" si="21"/>
        <v>C</v>
      </c>
      <c r="AJ6" s="31">
        <f t="shared" si="22"/>
        <v>2</v>
      </c>
      <c r="AK6" s="31" t="str">
        <f t="shared" si="23"/>
        <v>2.0</v>
      </c>
      <c r="AL6" s="42">
        <v>2</v>
      </c>
      <c r="AM6" s="43">
        <v>2</v>
      </c>
      <c r="AN6" s="203">
        <v>5.8</v>
      </c>
      <c r="AO6" s="246">
        <v>2</v>
      </c>
      <c r="AP6" s="73">
        <v>5</v>
      </c>
      <c r="AQ6" s="225">
        <f t="shared" si="24"/>
        <v>3.5</v>
      </c>
      <c r="AR6" s="29">
        <f t="shared" si="25"/>
        <v>5.3</v>
      </c>
      <c r="AS6" s="325" t="str">
        <f t="shared" si="26"/>
        <v>5.3</v>
      </c>
      <c r="AT6" s="227" t="str">
        <f t="shared" si="27"/>
        <v>D+</v>
      </c>
      <c r="AU6" s="226">
        <f t="shared" si="28"/>
        <v>1.5</v>
      </c>
      <c r="AV6" s="226" t="str">
        <f t="shared" si="0"/>
        <v>1.5</v>
      </c>
      <c r="AW6" s="157">
        <v>3</v>
      </c>
      <c r="AX6" s="43">
        <v>3</v>
      </c>
      <c r="AY6" s="180">
        <v>8</v>
      </c>
      <c r="AZ6" s="55">
        <v>5</v>
      </c>
      <c r="BA6" s="55"/>
      <c r="BB6" s="28">
        <f t="shared" si="29"/>
        <v>6.2</v>
      </c>
      <c r="BC6" s="29">
        <f t="shared" si="30"/>
        <v>6.2</v>
      </c>
      <c r="BD6" s="325" t="str">
        <f t="shared" si="31"/>
        <v>6.2</v>
      </c>
      <c r="BE6" s="30" t="str">
        <f t="shared" si="32"/>
        <v>C</v>
      </c>
      <c r="BF6" s="31">
        <f t="shared" si="33"/>
        <v>2</v>
      </c>
      <c r="BG6" s="31" t="str">
        <f t="shared" si="34"/>
        <v>2.0</v>
      </c>
      <c r="BH6" s="42">
        <v>1</v>
      </c>
      <c r="BI6" s="43">
        <v>1</v>
      </c>
      <c r="BJ6" s="179">
        <v>3.2</v>
      </c>
      <c r="BK6" s="93"/>
      <c r="BL6" s="93"/>
      <c r="BM6" s="28">
        <f t="shared" si="35"/>
        <v>1.3</v>
      </c>
      <c r="BN6" s="29">
        <f t="shared" si="36"/>
        <v>1.3</v>
      </c>
      <c r="BO6" s="325" t="str">
        <f t="shared" si="37"/>
        <v>1.3</v>
      </c>
      <c r="BP6" s="30" t="str">
        <f t="shared" si="38"/>
        <v>F</v>
      </c>
      <c r="BQ6" s="31">
        <f t="shared" si="1"/>
        <v>0</v>
      </c>
      <c r="BR6" s="31" t="str">
        <f t="shared" si="2"/>
        <v>0.0</v>
      </c>
      <c r="BS6" s="42">
        <v>2</v>
      </c>
      <c r="BT6" s="43"/>
      <c r="BU6" s="424">
        <v>6.7</v>
      </c>
      <c r="BV6" s="46">
        <v>5</v>
      </c>
      <c r="BW6" s="157"/>
      <c r="BX6" s="28">
        <f t="shared" si="39"/>
        <v>5.7</v>
      </c>
      <c r="BY6" s="29">
        <f t="shared" si="40"/>
        <v>5.7</v>
      </c>
      <c r="BZ6" s="325" t="str">
        <f t="shared" si="41"/>
        <v>5.7</v>
      </c>
      <c r="CA6" s="30" t="str">
        <f t="shared" si="42"/>
        <v>C</v>
      </c>
      <c r="CB6" s="31">
        <f t="shared" si="43"/>
        <v>2</v>
      </c>
      <c r="CC6" s="31" t="str">
        <f t="shared" si="44"/>
        <v>2.0</v>
      </c>
      <c r="CD6" s="42">
        <v>2</v>
      </c>
      <c r="CE6" s="43">
        <v>2</v>
      </c>
      <c r="CF6" s="146">
        <v>9.1999999999999993</v>
      </c>
      <c r="CG6" s="143">
        <v>7</v>
      </c>
      <c r="CH6" s="157"/>
      <c r="CI6" s="225">
        <f t="shared" si="45"/>
        <v>7.9</v>
      </c>
      <c r="CJ6" s="226">
        <f t="shared" si="46"/>
        <v>7.9</v>
      </c>
      <c r="CK6" s="342" t="str">
        <f t="shared" si="47"/>
        <v>7.9</v>
      </c>
      <c r="CL6" s="227" t="str">
        <f t="shared" si="48"/>
        <v>B</v>
      </c>
      <c r="CM6" s="226">
        <f t="shared" si="3"/>
        <v>3</v>
      </c>
      <c r="CN6" s="226" t="str">
        <f t="shared" si="4"/>
        <v>3.0</v>
      </c>
      <c r="CO6" s="157">
        <v>3</v>
      </c>
      <c r="CP6" s="43">
        <v>3</v>
      </c>
      <c r="CQ6" s="84">
        <f t="shared" si="49"/>
        <v>17</v>
      </c>
      <c r="CR6" s="87">
        <f t="shared" si="50"/>
        <v>1.6176470588235294</v>
      </c>
      <c r="CS6" s="88" t="str">
        <f t="shared" si="51"/>
        <v>1.62</v>
      </c>
      <c r="CT6" s="64" t="str">
        <f t="shared" si="52"/>
        <v>Lên lớp</v>
      </c>
      <c r="CU6" s="128">
        <f t="shared" si="53"/>
        <v>15</v>
      </c>
      <c r="CV6" s="129">
        <f t="shared" si="54"/>
        <v>1.8333333333333333</v>
      </c>
      <c r="CW6" s="64" t="str">
        <f t="shared" si="55"/>
        <v>Lên lớp</v>
      </c>
      <c r="CX6" s="504"/>
      <c r="CY6" s="48">
        <v>6.4</v>
      </c>
      <c r="CZ6" s="55">
        <v>4</v>
      </c>
      <c r="DA6" s="55"/>
      <c r="DB6" s="225">
        <f t="shared" si="56"/>
        <v>5</v>
      </c>
      <c r="DC6" s="29">
        <f t="shared" si="57"/>
        <v>5</v>
      </c>
      <c r="DD6" s="325" t="str">
        <f t="shared" si="58"/>
        <v>5.0</v>
      </c>
      <c r="DE6" s="227" t="str">
        <f t="shared" si="59"/>
        <v>D+</v>
      </c>
      <c r="DF6" s="226">
        <f t="shared" si="60"/>
        <v>1.5</v>
      </c>
      <c r="DG6" s="226" t="str">
        <f t="shared" si="61"/>
        <v>1.5</v>
      </c>
      <c r="DH6" s="157">
        <v>3</v>
      </c>
      <c r="DI6" s="43">
        <v>3</v>
      </c>
      <c r="DJ6" s="48">
        <v>6</v>
      </c>
      <c r="DK6" s="70">
        <v>4</v>
      </c>
      <c r="DL6" s="602"/>
      <c r="DM6" s="28">
        <f t="shared" si="62"/>
        <v>4.8</v>
      </c>
      <c r="DN6" s="29">
        <f t="shared" si="63"/>
        <v>4.8</v>
      </c>
      <c r="DO6" s="501" t="str">
        <f t="shared" si="64"/>
        <v>4.8</v>
      </c>
      <c r="DP6" s="30" t="str">
        <f t="shared" si="65"/>
        <v>D</v>
      </c>
      <c r="DQ6" s="31">
        <f t="shared" si="66"/>
        <v>1</v>
      </c>
      <c r="DR6" s="31" t="str">
        <f t="shared" si="5"/>
        <v>1.0</v>
      </c>
      <c r="DS6" s="42">
        <v>3</v>
      </c>
      <c r="DT6" s="43">
        <v>3</v>
      </c>
      <c r="DU6" s="48">
        <v>5.4</v>
      </c>
      <c r="DV6" s="70">
        <v>5</v>
      </c>
      <c r="DW6" s="602"/>
      <c r="DX6" s="28">
        <f t="shared" si="67"/>
        <v>5.2</v>
      </c>
      <c r="DY6" s="29">
        <f t="shared" si="68"/>
        <v>5.2</v>
      </c>
      <c r="DZ6" s="501" t="str">
        <f t="shared" si="69"/>
        <v>5.2</v>
      </c>
      <c r="EA6" s="30" t="str">
        <f t="shared" si="70"/>
        <v>D+</v>
      </c>
      <c r="EB6" s="31">
        <f t="shared" si="71"/>
        <v>1.5</v>
      </c>
      <c r="EC6" s="31" t="str">
        <f t="shared" si="72"/>
        <v>1.5</v>
      </c>
      <c r="ED6" s="42">
        <v>3</v>
      </c>
      <c r="EE6" s="43">
        <v>3</v>
      </c>
      <c r="EF6" s="48">
        <v>5.6</v>
      </c>
      <c r="EG6" s="70">
        <v>2</v>
      </c>
      <c r="EH6" s="70">
        <v>7</v>
      </c>
      <c r="EI6" s="28">
        <f t="shared" si="73"/>
        <v>3.4</v>
      </c>
      <c r="EJ6" s="29">
        <f t="shared" si="74"/>
        <v>6.4</v>
      </c>
      <c r="EK6" s="501" t="str">
        <f t="shared" si="75"/>
        <v>6.4</v>
      </c>
      <c r="EL6" s="30" t="str">
        <f t="shared" si="76"/>
        <v>C</v>
      </c>
      <c r="EM6" s="31">
        <f t="shared" si="77"/>
        <v>2</v>
      </c>
      <c r="EN6" s="31" t="str">
        <f t="shared" si="78"/>
        <v>2.0</v>
      </c>
      <c r="EO6" s="42">
        <v>3</v>
      </c>
      <c r="EP6" s="43">
        <v>3</v>
      </c>
      <c r="EQ6" s="48">
        <v>7.2</v>
      </c>
      <c r="ER6" s="70">
        <v>8</v>
      </c>
      <c r="ES6" s="602"/>
      <c r="ET6" s="28">
        <f t="shared" si="79"/>
        <v>7.7</v>
      </c>
      <c r="EU6" s="29">
        <f t="shared" si="80"/>
        <v>7.7</v>
      </c>
      <c r="EV6" s="501" t="str">
        <f t="shared" si="81"/>
        <v>7.7</v>
      </c>
      <c r="EW6" s="30" t="str">
        <f t="shared" si="82"/>
        <v>B</v>
      </c>
      <c r="EX6" s="31">
        <f t="shared" si="83"/>
        <v>3</v>
      </c>
      <c r="EY6" s="31" t="str">
        <f t="shared" si="84"/>
        <v>3.0</v>
      </c>
      <c r="EZ6" s="42">
        <v>2</v>
      </c>
      <c r="FA6" s="43">
        <v>2</v>
      </c>
      <c r="FB6" s="48">
        <v>6</v>
      </c>
      <c r="FC6" s="55">
        <v>8</v>
      </c>
      <c r="FD6" s="55"/>
      <c r="FE6" s="28">
        <f t="shared" si="85"/>
        <v>7.2</v>
      </c>
      <c r="FF6" s="29">
        <f t="shared" si="86"/>
        <v>7.2</v>
      </c>
      <c r="FG6" s="501" t="str">
        <f t="shared" si="87"/>
        <v>7.2</v>
      </c>
      <c r="FH6" s="30" t="str">
        <f t="shared" si="88"/>
        <v>B</v>
      </c>
      <c r="FI6" s="31">
        <f t="shared" si="89"/>
        <v>3</v>
      </c>
      <c r="FJ6" s="31" t="str">
        <f t="shared" si="90"/>
        <v>3.0</v>
      </c>
      <c r="FK6" s="42">
        <v>2</v>
      </c>
      <c r="FL6" s="43">
        <v>2</v>
      </c>
      <c r="FM6" s="48">
        <v>6</v>
      </c>
      <c r="FN6" s="70">
        <v>5</v>
      </c>
      <c r="FO6" s="70"/>
      <c r="FP6" s="28">
        <f t="shared" si="91"/>
        <v>5.4</v>
      </c>
      <c r="FQ6" s="29">
        <f t="shared" si="92"/>
        <v>5.4</v>
      </c>
      <c r="FR6" s="501" t="str">
        <f t="shared" si="93"/>
        <v>5.4</v>
      </c>
      <c r="FS6" s="30" t="str">
        <f t="shared" si="94"/>
        <v>D+</v>
      </c>
      <c r="FT6" s="31">
        <f t="shared" si="95"/>
        <v>1.5</v>
      </c>
      <c r="FU6" s="31" t="str">
        <f t="shared" si="96"/>
        <v>1.5</v>
      </c>
      <c r="FV6" s="42">
        <v>2</v>
      </c>
      <c r="FW6" s="402">
        <v>2</v>
      </c>
      <c r="FX6" s="694">
        <f t="shared" si="97"/>
        <v>18</v>
      </c>
      <c r="FY6" s="695">
        <f t="shared" si="98"/>
        <v>1.8333333333333333</v>
      </c>
      <c r="FZ6" s="696" t="str">
        <f t="shared" si="99"/>
        <v>1.83</v>
      </c>
      <c r="GA6" s="697" t="str">
        <f t="shared" si="100"/>
        <v>Lên lớp</v>
      </c>
      <c r="GB6" s="698">
        <f t="shared" si="101"/>
        <v>35</v>
      </c>
      <c r="GC6" s="695">
        <f t="shared" si="102"/>
        <v>1.7285714285714286</v>
      </c>
      <c r="GD6" s="696" t="str">
        <f t="shared" si="103"/>
        <v>1.73</v>
      </c>
      <c r="GE6" s="699">
        <f t="shared" si="104"/>
        <v>33</v>
      </c>
      <c r="GF6" s="700">
        <f t="shared" si="105"/>
        <v>5.8303030303030301</v>
      </c>
      <c r="GG6" s="701">
        <f t="shared" si="106"/>
        <v>1.8333333333333333</v>
      </c>
      <c r="GH6" s="702" t="str">
        <f t="shared" si="107"/>
        <v>Lên lớp</v>
      </c>
      <c r="GI6" s="758"/>
      <c r="GJ6" s="867">
        <v>6.4</v>
      </c>
      <c r="GK6" s="958">
        <v>6</v>
      </c>
      <c r="GL6" s="736"/>
      <c r="GM6" s="827">
        <f t="shared" si="108"/>
        <v>6.2</v>
      </c>
      <c r="GN6" s="839">
        <f t="shared" si="109"/>
        <v>6.2</v>
      </c>
      <c r="GO6" s="845" t="str">
        <f t="shared" si="110"/>
        <v>6.2</v>
      </c>
      <c r="GP6" s="841" t="str">
        <f t="shared" si="111"/>
        <v>C</v>
      </c>
      <c r="GQ6" s="842">
        <f t="shared" si="112"/>
        <v>2</v>
      </c>
      <c r="GR6" s="842" t="str">
        <f t="shared" si="113"/>
        <v>2.0</v>
      </c>
      <c r="GS6" s="846">
        <v>2</v>
      </c>
      <c r="GT6" s="844">
        <v>2</v>
      </c>
      <c r="GU6" s="819">
        <v>6.6</v>
      </c>
      <c r="GV6" s="822">
        <v>6</v>
      </c>
      <c r="GW6" s="736"/>
      <c r="GX6" s="28">
        <f t="shared" si="114"/>
        <v>6.2</v>
      </c>
      <c r="GY6" s="29">
        <f t="shared" si="115"/>
        <v>6.2</v>
      </c>
      <c r="GZ6" s="501" t="str">
        <f t="shared" si="116"/>
        <v>6.2</v>
      </c>
      <c r="HA6" s="30" t="str">
        <f t="shared" si="117"/>
        <v>C</v>
      </c>
      <c r="HB6" s="31">
        <f t="shared" si="118"/>
        <v>2</v>
      </c>
      <c r="HC6" s="31" t="str">
        <f t="shared" si="119"/>
        <v>2.0</v>
      </c>
      <c r="HD6" s="42">
        <v>2</v>
      </c>
      <c r="HE6" s="43">
        <v>2</v>
      </c>
      <c r="HF6" s="819">
        <v>6.4</v>
      </c>
      <c r="HG6" s="822">
        <v>6</v>
      </c>
      <c r="HH6" s="736"/>
      <c r="HI6" s="827">
        <f t="shared" si="120"/>
        <v>6.2</v>
      </c>
      <c r="HJ6" s="29">
        <f t="shared" si="121"/>
        <v>6.2</v>
      </c>
      <c r="HK6" s="501" t="str">
        <f t="shared" si="122"/>
        <v>6.2</v>
      </c>
      <c r="HL6" s="30" t="str">
        <f t="shared" si="123"/>
        <v>C</v>
      </c>
      <c r="HM6" s="31">
        <f t="shared" si="124"/>
        <v>2</v>
      </c>
      <c r="HN6" s="31" t="str">
        <f t="shared" si="125"/>
        <v>2.0</v>
      </c>
      <c r="HO6" s="42">
        <v>2</v>
      </c>
      <c r="HP6" s="43">
        <v>2</v>
      </c>
      <c r="HQ6" s="867">
        <v>7.6</v>
      </c>
      <c r="HR6" s="1047">
        <v>6.2</v>
      </c>
      <c r="HS6" s="736"/>
      <c r="HT6" s="827">
        <f t="shared" si="126"/>
        <v>6.8</v>
      </c>
      <c r="HU6" s="839">
        <f t="shared" si="127"/>
        <v>6.8</v>
      </c>
      <c r="HV6" s="845" t="str">
        <f t="shared" si="128"/>
        <v>6.8</v>
      </c>
      <c r="HW6" s="841" t="str">
        <f t="shared" si="129"/>
        <v>C+</v>
      </c>
      <c r="HX6" s="842">
        <f t="shared" si="130"/>
        <v>2.5</v>
      </c>
      <c r="HY6" s="842" t="str">
        <f t="shared" si="131"/>
        <v>2.5</v>
      </c>
      <c r="HZ6" s="846">
        <v>5</v>
      </c>
      <c r="IA6" s="844">
        <v>5</v>
      </c>
      <c r="IB6" s="819">
        <v>6.7</v>
      </c>
      <c r="IC6" s="736"/>
      <c r="ID6" s="763">
        <f t="shared" si="132"/>
        <v>6.7</v>
      </c>
      <c r="IE6" s="764" t="str">
        <f t="shared" si="133"/>
        <v>6.7</v>
      </c>
      <c r="IF6" s="728" t="str">
        <f t="shared" si="134"/>
        <v>C+</v>
      </c>
      <c r="IG6" s="729">
        <f t="shared" si="135"/>
        <v>2.5</v>
      </c>
      <c r="IH6" s="729" t="str">
        <f t="shared" si="136"/>
        <v>2.5</v>
      </c>
      <c r="II6" s="730">
        <v>4</v>
      </c>
      <c r="IJ6" s="739">
        <v>4</v>
      </c>
      <c r="IK6" s="1061">
        <v>7</v>
      </c>
      <c r="IL6" s="955">
        <v>7.2</v>
      </c>
      <c r="IM6" s="736"/>
      <c r="IN6" s="827">
        <f t="shared" si="137"/>
        <v>7.1</v>
      </c>
      <c r="IO6" s="839">
        <f t="shared" si="138"/>
        <v>7.1</v>
      </c>
      <c r="IP6" s="845" t="str">
        <f t="shared" si="139"/>
        <v>7.1</v>
      </c>
      <c r="IQ6" s="841" t="str">
        <f t="shared" si="140"/>
        <v>B</v>
      </c>
      <c r="IR6" s="842">
        <f t="shared" si="141"/>
        <v>3</v>
      </c>
      <c r="IS6" s="842" t="str">
        <f t="shared" si="142"/>
        <v>3.0</v>
      </c>
      <c r="IT6" s="846">
        <v>5</v>
      </c>
      <c r="IU6" s="844">
        <v>5</v>
      </c>
      <c r="IV6" s="742">
        <f t="shared" si="143"/>
        <v>20</v>
      </c>
      <c r="IW6" s="734">
        <f t="shared" si="144"/>
        <v>2.4750000000000001</v>
      </c>
      <c r="IX6" s="735" t="str">
        <f t="shared" si="145"/>
        <v>2.48</v>
      </c>
    </row>
    <row r="7" spans="1:260" ht="18.75" x14ac:dyDescent="0.3">
      <c r="A7" s="5">
        <v>8</v>
      </c>
      <c r="B7" s="306" t="s">
        <v>674</v>
      </c>
      <c r="C7" s="306" t="s">
        <v>666</v>
      </c>
      <c r="D7" s="614" t="s">
        <v>14</v>
      </c>
      <c r="E7" s="615" t="s">
        <v>676</v>
      </c>
      <c r="F7" s="244"/>
      <c r="G7" s="275" t="s">
        <v>681</v>
      </c>
      <c r="H7" s="244" t="s">
        <v>23</v>
      </c>
      <c r="I7" s="244" t="s">
        <v>179</v>
      </c>
      <c r="J7" s="1078">
        <v>7.6</v>
      </c>
      <c r="K7" s="1079" t="str">
        <f t="shared" si="6"/>
        <v>B</v>
      </c>
      <c r="L7" s="1080">
        <f t="shared" si="7"/>
        <v>3</v>
      </c>
      <c r="M7" s="1081" t="str">
        <f t="shared" si="8"/>
        <v>3.0</v>
      </c>
      <c r="N7" s="665">
        <v>6.3</v>
      </c>
      <c r="O7" s="1" t="str">
        <f t="shared" si="9"/>
        <v>C</v>
      </c>
      <c r="P7" s="2">
        <f t="shared" si="10"/>
        <v>2</v>
      </c>
      <c r="Q7" s="172" t="str">
        <f t="shared" si="11"/>
        <v>2.0</v>
      </c>
      <c r="R7" s="175">
        <v>6.6</v>
      </c>
      <c r="S7" s="65">
        <v>3</v>
      </c>
      <c r="T7" s="65"/>
      <c r="U7" s="28">
        <f t="shared" si="12"/>
        <v>4.4000000000000004</v>
      </c>
      <c r="V7" s="29">
        <f t="shared" si="13"/>
        <v>4.4000000000000004</v>
      </c>
      <c r="W7" s="325" t="str">
        <f t="shared" si="14"/>
        <v>4.4</v>
      </c>
      <c r="X7" s="30" t="str">
        <f t="shared" si="15"/>
        <v>D</v>
      </c>
      <c r="Y7" s="31">
        <f t="shared" si="16"/>
        <v>1</v>
      </c>
      <c r="Z7" s="31" t="str">
        <f t="shared" si="17"/>
        <v>1.0</v>
      </c>
      <c r="AA7" s="42">
        <v>4</v>
      </c>
      <c r="AB7" s="43">
        <v>4</v>
      </c>
      <c r="AC7" s="186">
        <v>7</v>
      </c>
      <c r="AD7" s="55">
        <v>5</v>
      </c>
      <c r="AE7" s="55"/>
      <c r="AF7" s="28">
        <f t="shared" si="18"/>
        <v>5.8</v>
      </c>
      <c r="AG7" s="29">
        <f t="shared" si="19"/>
        <v>5.8</v>
      </c>
      <c r="AH7" s="325" t="str">
        <f t="shared" si="20"/>
        <v>5.8</v>
      </c>
      <c r="AI7" s="30" t="str">
        <f t="shared" si="21"/>
        <v>C</v>
      </c>
      <c r="AJ7" s="31">
        <f t="shared" si="22"/>
        <v>2</v>
      </c>
      <c r="AK7" s="31" t="str">
        <f t="shared" si="23"/>
        <v>2.0</v>
      </c>
      <c r="AL7" s="42">
        <v>2</v>
      </c>
      <c r="AM7" s="43">
        <v>2</v>
      </c>
      <c r="AN7" s="203">
        <v>6</v>
      </c>
      <c r="AO7" s="73">
        <v>5</v>
      </c>
      <c r="AP7" s="73"/>
      <c r="AQ7" s="225">
        <f t="shared" si="24"/>
        <v>5.4</v>
      </c>
      <c r="AR7" s="29">
        <f t="shared" si="25"/>
        <v>5.4</v>
      </c>
      <c r="AS7" s="325" t="str">
        <f t="shared" si="26"/>
        <v>5.4</v>
      </c>
      <c r="AT7" s="227" t="str">
        <f t="shared" si="27"/>
        <v>D+</v>
      </c>
      <c r="AU7" s="226">
        <f t="shared" si="28"/>
        <v>1.5</v>
      </c>
      <c r="AV7" s="226" t="str">
        <f t="shared" si="0"/>
        <v>1.5</v>
      </c>
      <c r="AW7" s="157">
        <v>3</v>
      </c>
      <c r="AX7" s="43">
        <v>3</v>
      </c>
      <c r="AY7" s="180">
        <v>8</v>
      </c>
      <c r="AZ7" s="55">
        <v>6</v>
      </c>
      <c r="BA7" s="55"/>
      <c r="BB7" s="28">
        <f t="shared" si="29"/>
        <v>6.8</v>
      </c>
      <c r="BC7" s="29">
        <f t="shared" si="30"/>
        <v>6.8</v>
      </c>
      <c r="BD7" s="325" t="str">
        <f t="shared" si="31"/>
        <v>6.8</v>
      </c>
      <c r="BE7" s="30" t="str">
        <f t="shared" si="32"/>
        <v>C+</v>
      </c>
      <c r="BF7" s="31">
        <f t="shared" si="33"/>
        <v>2.5</v>
      </c>
      <c r="BG7" s="31" t="str">
        <f t="shared" si="34"/>
        <v>2.5</v>
      </c>
      <c r="BH7" s="42">
        <v>1</v>
      </c>
      <c r="BI7" s="43">
        <v>1</v>
      </c>
      <c r="BJ7" s="179">
        <v>3.4</v>
      </c>
      <c r="BK7" s="93"/>
      <c r="BL7" s="93"/>
      <c r="BM7" s="28">
        <f t="shared" si="35"/>
        <v>1.4</v>
      </c>
      <c r="BN7" s="29">
        <f t="shared" si="36"/>
        <v>1.4</v>
      </c>
      <c r="BO7" s="325" t="str">
        <f t="shared" si="37"/>
        <v>1.4</v>
      </c>
      <c r="BP7" s="30" t="str">
        <f t="shared" si="38"/>
        <v>F</v>
      </c>
      <c r="BQ7" s="31">
        <f t="shared" si="1"/>
        <v>0</v>
      </c>
      <c r="BR7" s="31" t="str">
        <f t="shared" si="2"/>
        <v>0.0</v>
      </c>
      <c r="BS7" s="42">
        <v>2</v>
      </c>
      <c r="BT7" s="43"/>
      <c r="BU7" s="424">
        <v>6.3</v>
      </c>
      <c r="BV7" s="46">
        <v>6</v>
      </c>
      <c r="BW7" s="157"/>
      <c r="BX7" s="28">
        <f t="shared" si="39"/>
        <v>6.1</v>
      </c>
      <c r="BY7" s="29">
        <f t="shared" si="40"/>
        <v>6.1</v>
      </c>
      <c r="BZ7" s="325" t="str">
        <f t="shared" si="41"/>
        <v>6.1</v>
      </c>
      <c r="CA7" s="30" t="str">
        <f t="shared" si="42"/>
        <v>C</v>
      </c>
      <c r="CB7" s="31">
        <f t="shared" si="43"/>
        <v>2</v>
      </c>
      <c r="CC7" s="31" t="str">
        <f t="shared" si="44"/>
        <v>2.0</v>
      </c>
      <c r="CD7" s="42">
        <v>2</v>
      </c>
      <c r="CE7" s="43">
        <v>2</v>
      </c>
      <c r="CF7" s="146">
        <v>9.8000000000000007</v>
      </c>
      <c r="CG7" s="143">
        <v>8</v>
      </c>
      <c r="CH7" s="157"/>
      <c r="CI7" s="225">
        <f t="shared" si="45"/>
        <v>8.6999999999999993</v>
      </c>
      <c r="CJ7" s="226">
        <f t="shared" si="46"/>
        <v>8.6999999999999993</v>
      </c>
      <c r="CK7" s="342" t="str">
        <f t="shared" si="47"/>
        <v>8.7</v>
      </c>
      <c r="CL7" s="227" t="str">
        <f t="shared" si="48"/>
        <v>A</v>
      </c>
      <c r="CM7" s="226">
        <f t="shared" si="3"/>
        <v>4</v>
      </c>
      <c r="CN7" s="226" t="str">
        <f t="shared" si="4"/>
        <v>4.0</v>
      </c>
      <c r="CO7" s="157">
        <v>3</v>
      </c>
      <c r="CP7" s="43">
        <v>3</v>
      </c>
      <c r="CQ7" s="84">
        <f t="shared" si="49"/>
        <v>17</v>
      </c>
      <c r="CR7" s="87">
        <f t="shared" si="50"/>
        <v>1.8235294117647058</v>
      </c>
      <c r="CS7" s="88" t="str">
        <f t="shared" si="51"/>
        <v>1.82</v>
      </c>
      <c r="CT7" s="64" t="str">
        <f t="shared" si="52"/>
        <v>Lên lớp</v>
      </c>
      <c r="CU7" s="128">
        <f t="shared" si="53"/>
        <v>15</v>
      </c>
      <c r="CV7" s="129">
        <f t="shared" si="54"/>
        <v>2.0666666666666669</v>
      </c>
      <c r="CW7" s="64" t="str">
        <f t="shared" si="55"/>
        <v>Lên lớp</v>
      </c>
      <c r="CX7" s="504"/>
      <c r="CY7" s="48">
        <v>6.4</v>
      </c>
      <c r="CZ7" s="55">
        <v>3</v>
      </c>
      <c r="DA7" s="55"/>
      <c r="DB7" s="225">
        <f t="shared" si="56"/>
        <v>4.4000000000000004</v>
      </c>
      <c r="DC7" s="29">
        <f t="shared" si="57"/>
        <v>4.4000000000000004</v>
      </c>
      <c r="DD7" s="325" t="str">
        <f t="shared" si="58"/>
        <v>4.4</v>
      </c>
      <c r="DE7" s="227" t="str">
        <f t="shared" si="59"/>
        <v>D</v>
      </c>
      <c r="DF7" s="226">
        <f t="shared" si="60"/>
        <v>1</v>
      </c>
      <c r="DG7" s="226" t="str">
        <f t="shared" si="61"/>
        <v>1.0</v>
      </c>
      <c r="DH7" s="157">
        <v>3</v>
      </c>
      <c r="DI7" s="43">
        <v>3</v>
      </c>
      <c r="DJ7" s="48">
        <v>6.3</v>
      </c>
      <c r="DK7" s="70">
        <v>3</v>
      </c>
      <c r="DL7" s="602"/>
      <c r="DM7" s="28">
        <f t="shared" si="62"/>
        <v>4.3</v>
      </c>
      <c r="DN7" s="29">
        <f t="shared" si="63"/>
        <v>4.3</v>
      </c>
      <c r="DO7" s="501" t="str">
        <f t="shared" si="64"/>
        <v>4.3</v>
      </c>
      <c r="DP7" s="30" t="str">
        <f t="shared" si="65"/>
        <v>D</v>
      </c>
      <c r="DQ7" s="31">
        <f t="shared" si="66"/>
        <v>1</v>
      </c>
      <c r="DR7" s="31" t="str">
        <f t="shared" si="5"/>
        <v>1.0</v>
      </c>
      <c r="DS7" s="42">
        <v>3</v>
      </c>
      <c r="DT7" s="43">
        <v>3</v>
      </c>
      <c r="DU7" s="48">
        <v>7.8</v>
      </c>
      <c r="DV7" s="70">
        <v>7</v>
      </c>
      <c r="DW7" s="602"/>
      <c r="DX7" s="28">
        <f t="shared" si="67"/>
        <v>7.3</v>
      </c>
      <c r="DY7" s="29">
        <f t="shared" si="68"/>
        <v>7.3</v>
      </c>
      <c r="DZ7" s="501" t="str">
        <f t="shared" si="69"/>
        <v>7.3</v>
      </c>
      <c r="EA7" s="30" t="str">
        <f t="shared" si="70"/>
        <v>B</v>
      </c>
      <c r="EB7" s="31">
        <f t="shared" si="71"/>
        <v>3</v>
      </c>
      <c r="EC7" s="31" t="str">
        <f t="shared" si="72"/>
        <v>3.0</v>
      </c>
      <c r="ED7" s="42">
        <v>3</v>
      </c>
      <c r="EE7" s="43">
        <v>3</v>
      </c>
      <c r="EF7" s="48">
        <v>6.2</v>
      </c>
      <c r="EG7" s="70">
        <v>2</v>
      </c>
      <c r="EH7" s="70">
        <v>9</v>
      </c>
      <c r="EI7" s="28">
        <f t="shared" si="73"/>
        <v>3.7</v>
      </c>
      <c r="EJ7" s="29">
        <f t="shared" si="74"/>
        <v>7.9</v>
      </c>
      <c r="EK7" s="501" t="str">
        <f t="shared" si="75"/>
        <v>7.9</v>
      </c>
      <c r="EL7" s="30" t="str">
        <f t="shared" si="76"/>
        <v>B</v>
      </c>
      <c r="EM7" s="31">
        <f t="shared" si="77"/>
        <v>3</v>
      </c>
      <c r="EN7" s="31" t="str">
        <f t="shared" si="78"/>
        <v>3.0</v>
      </c>
      <c r="EO7" s="42">
        <v>3</v>
      </c>
      <c r="EP7" s="43">
        <v>3</v>
      </c>
      <c r="EQ7" s="48">
        <v>8.1999999999999993</v>
      </c>
      <c r="ER7" s="70">
        <v>8</v>
      </c>
      <c r="ES7" s="602"/>
      <c r="ET7" s="28">
        <f t="shared" si="79"/>
        <v>8.1</v>
      </c>
      <c r="EU7" s="29">
        <f t="shared" si="80"/>
        <v>8.1</v>
      </c>
      <c r="EV7" s="501" t="str">
        <f t="shared" si="81"/>
        <v>8.1</v>
      </c>
      <c r="EW7" s="30" t="str">
        <f t="shared" si="82"/>
        <v>B+</v>
      </c>
      <c r="EX7" s="31">
        <f t="shared" si="83"/>
        <v>3.5</v>
      </c>
      <c r="EY7" s="31" t="str">
        <f t="shared" si="84"/>
        <v>3.5</v>
      </c>
      <c r="EZ7" s="42">
        <v>2</v>
      </c>
      <c r="FA7" s="43">
        <v>2</v>
      </c>
      <c r="FB7" s="48">
        <v>7.2</v>
      </c>
      <c r="FC7" s="55">
        <v>8</v>
      </c>
      <c r="FD7" s="55"/>
      <c r="FE7" s="28">
        <f t="shared" si="85"/>
        <v>7.7</v>
      </c>
      <c r="FF7" s="29">
        <f t="shared" si="86"/>
        <v>7.7</v>
      </c>
      <c r="FG7" s="501" t="str">
        <f t="shared" si="87"/>
        <v>7.7</v>
      </c>
      <c r="FH7" s="30" t="str">
        <f t="shared" si="88"/>
        <v>B</v>
      </c>
      <c r="FI7" s="31">
        <f t="shared" si="89"/>
        <v>3</v>
      </c>
      <c r="FJ7" s="31" t="str">
        <f t="shared" si="90"/>
        <v>3.0</v>
      </c>
      <c r="FK7" s="42">
        <v>2</v>
      </c>
      <c r="FL7" s="43">
        <v>2</v>
      </c>
      <c r="FM7" s="48">
        <v>5.3</v>
      </c>
      <c r="FN7" s="70">
        <v>6</v>
      </c>
      <c r="FO7" s="70"/>
      <c r="FP7" s="28">
        <f t="shared" si="91"/>
        <v>5.7</v>
      </c>
      <c r="FQ7" s="29">
        <f t="shared" si="92"/>
        <v>5.7</v>
      </c>
      <c r="FR7" s="501" t="str">
        <f t="shared" si="93"/>
        <v>5.7</v>
      </c>
      <c r="FS7" s="30" t="str">
        <f t="shared" si="94"/>
        <v>C</v>
      </c>
      <c r="FT7" s="31">
        <f t="shared" si="95"/>
        <v>2</v>
      </c>
      <c r="FU7" s="31" t="str">
        <f t="shared" si="96"/>
        <v>2.0</v>
      </c>
      <c r="FV7" s="42">
        <v>2</v>
      </c>
      <c r="FW7" s="402">
        <v>2</v>
      </c>
      <c r="FX7" s="694">
        <f t="shared" si="97"/>
        <v>18</v>
      </c>
      <c r="FY7" s="695">
        <f t="shared" si="98"/>
        <v>2.2777777777777777</v>
      </c>
      <c r="FZ7" s="696" t="str">
        <f t="shared" si="99"/>
        <v>2.28</v>
      </c>
      <c r="GA7" s="697" t="str">
        <f t="shared" si="100"/>
        <v>Lên lớp</v>
      </c>
      <c r="GB7" s="698">
        <f t="shared" si="101"/>
        <v>35</v>
      </c>
      <c r="GC7" s="695">
        <f t="shared" si="102"/>
        <v>2.0571428571428569</v>
      </c>
      <c r="GD7" s="696" t="str">
        <f t="shared" si="103"/>
        <v>2.06</v>
      </c>
      <c r="GE7" s="699">
        <f t="shared" si="104"/>
        <v>33</v>
      </c>
      <c r="GF7" s="700">
        <f t="shared" si="105"/>
        <v>6.2181818181818178</v>
      </c>
      <c r="GG7" s="701">
        <f t="shared" si="106"/>
        <v>2.1818181818181817</v>
      </c>
      <c r="GH7" s="702" t="str">
        <f t="shared" si="107"/>
        <v>Lên lớp</v>
      </c>
      <c r="GI7" s="758"/>
      <c r="GJ7" s="867">
        <v>6.6</v>
      </c>
      <c r="GK7" s="958">
        <v>8</v>
      </c>
      <c r="GL7" s="736"/>
      <c r="GM7" s="827">
        <f t="shared" si="108"/>
        <v>7.4</v>
      </c>
      <c r="GN7" s="839">
        <f t="shared" si="109"/>
        <v>7.4</v>
      </c>
      <c r="GO7" s="845" t="str">
        <f t="shared" si="110"/>
        <v>7.4</v>
      </c>
      <c r="GP7" s="841" t="str">
        <f t="shared" si="111"/>
        <v>B</v>
      </c>
      <c r="GQ7" s="842">
        <f t="shared" si="112"/>
        <v>3</v>
      </c>
      <c r="GR7" s="842" t="str">
        <f t="shared" si="113"/>
        <v>3.0</v>
      </c>
      <c r="GS7" s="846">
        <v>2</v>
      </c>
      <c r="GT7" s="844">
        <v>2</v>
      </c>
      <c r="GU7" s="819">
        <v>6.4</v>
      </c>
      <c r="GV7" s="822">
        <v>7</v>
      </c>
      <c r="GW7" s="736"/>
      <c r="GX7" s="28">
        <f t="shared" si="114"/>
        <v>6.8</v>
      </c>
      <c r="GY7" s="29">
        <f t="shared" si="115"/>
        <v>6.8</v>
      </c>
      <c r="GZ7" s="501" t="str">
        <f t="shared" si="116"/>
        <v>6.8</v>
      </c>
      <c r="HA7" s="30" t="str">
        <f t="shared" si="117"/>
        <v>C+</v>
      </c>
      <c r="HB7" s="31">
        <f t="shared" si="118"/>
        <v>2.5</v>
      </c>
      <c r="HC7" s="31" t="str">
        <f t="shared" si="119"/>
        <v>2.5</v>
      </c>
      <c r="HD7" s="42">
        <v>2</v>
      </c>
      <c r="HE7" s="43">
        <v>2</v>
      </c>
      <c r="HF7" s="819">
        <v>8.8000000000000007</v>
      </c>
      <c r="HG7" s="822">
        <v>6</v>
      </c>
      <c r="HH7" s="736"/>
      <c r="HI7" s="827">
        <f t="shared" si="120"/>
        <v>7.1</v>
      </c>
      <c r="HJ7" s="29">
        <f t="shared" si="121"/>
        <v>7.1</v>
      </c>
      <c r="HK7" s="501" t="str">
        <f t="shared" si="122"/>
        <v>7.1</v>
      </c>
      <c r="HL7" s="30" t="str">
        <f t="shared" si="123"/>
        <v>B</v>
      </c>
      <c r="HM7" s="31">
        <f t="shared" si="124"/>
        <v>3</v>
      </c>
      <c r="HN7" s="31" t="str">
        <f t="shared" si="125"/>
        <v>3.0</v>
      </c>
      <c r="HO7" s="42">
        <v>2</v>
      </c>
      <c r="HP7" s="43">
        <v>2</v>
      </c>
      <c r="HQ7" s="867">
        <v>8</v>
      </c>
      <c r="HR7" s="1047">
        <v>7.2</v>
      </c>
      <c r="HS7" s="736"/>
      <c r="HT7" s="827">
        <f t="shared" si="126"/>
        <v>7.5</v>
      </c>
      <c r="HU7" s="839">
        <f t="shared" si="127"/>
        <v>7.5</v>
      </c>
      <c r="HV7" s="845" t="str">
        <f t="shared" si="128"/>
        <v>7.5</v>
      </c>
      <c r="HW7" s="841" t="str">
        <f t="shared" si="129"/>
        <v>B</v>
      </c>
      <c r="HX7" s="842">
        <f t="shared" si="130"/>
        <v>3</v>
      </c>
      <c r="HY7" s="842" t="str">
        <f t="shared" si="131"/>
        <v>3.0</v>
      </c>
      <c r="HZ7" s="846">
        <v>5</v>
      </c>
      <c r="IA7" s="844">
        <v>5</v>
      </c>
      <c r="IB7" s="819">
        <v>6.8</v>
      </c>
      <c r="IC7" s="736"/>
      <c r="ID7" s="763">
        <f t="shared" si="132"/>
        <v>6.8</v>
      </c>
      <c r="IE7" s="764" t="str">
        <f t="shared" si="133"/>
        <v>6.8</v>
      </c>
      <c r="IF7" s="728" t="str">
        <f t="shared" si="134"/>
        <v>C+</v>
      </c>
      <c r="IG7" s="729">
        <f t="shared" si="135"/>
        <v>2.5</v>
      </c>
      <c r="IH7" s="729" t="str">
        <f t="shared" si="136"/>
        <v>2.5</v>
      </c>
      <c r="II7" s="730">
        <v>4</v>
      </c>
      <c r="IJ7" s="739">
        <v>4</v>
      </c>
      <c r="IK7" s="1061">
        <v>7</v>
      </c>
      <c r="IL7" s="955">
        <v>7</v>
      </c>
      <c r="IM7" s="736"/>
      <c r="IN7" s="827">
        <f t="shared" si="137"/>
        <v>7</v>
      </c>
      <c r="IO7" s="839">
        <f t="shared" si="138"/>
        <v>7</v>
      </c>
      <c r="IP7" s="845" t="str">
        <f t="shared" si="139"/>
        <v>7.0</v>
      </c>
      <c r="IQ7" s="841" t="str">
        <f t="shared" si="140"/>
        <v>B</v>
      </c>
      <c r="IR7" s="842">
        <f t="shared" si="141"/>
        <v>3</v>
      </c>
      <c r="IS7" s="842" t="str">
        <f t="shared" si="142"/>
        <v>3.0</v>
      </c>
      <c r="IT7" s="846">
        <v>5</v>
      </c>
      <c r="IU7" s="844">
        <v>5</v>
      </c>
      <c r="IV7" s="742">
        <f t="shared" si="143"/>
        <v>20</v>
      </c>
      <c r="IW7" s="734">
        <f t="shared" si="144"/>
        <v>2.85</v>
      </c>
      <c r="IX7" s="735" t="str">
        <f t="shared" si="145"/>
        <v>2.85</v>
      </c>
    </row>
    <row r="8" spans="1:260" ht="18.75" x14ac:dyDescent="0.3">
      <c r="A8" s="5">
        <v>9</v>
      </c>
      <c r="B8" s="306" t="s">
        <v>674</v>
      </c>
      <c r="C8" s="306" t="s">
        <v>667</v>
      </c>
      <c r="D8" s="614" t="s">
        <v>51</v>
      </c>
      <c r="E8" s="615" t="s">
        <v>174</v>
      </c>
      <c r="F8" s="244"/>
      <c r="G8" s="275" t="s">
        <v>680</v>
      </c>
      <c r="H8" s="244" t="s">
        <v>23</v>
      </c>
      <c r="I8" s="244" t="s">
        <v>179</v>
      </c>
      <c r="J8" s="1078">
        <v>5.8</v>
      </c>
      <c r="K8" s="1079" t="str">
        <f t="shared" si="6"/>
        <v>C</v>
      </c>
      <c r="L8" s="1080">
        <f t="shared" si="7"/>
        <v>2</v>
      </c>
      <c r="M8" s="1081" t="str">
        <f t="shared" si="8"/>
        <v>2.0</v>
      </c>
      <c r="N8" s="665">
        <v>6</v>
      </c>
      <c r="O8" s="1" t="str">
        <f t="shared" si="9"/>
        <v>C</v>
      </c>
      <c r="P8" s="2">
        <f t="shared" si="10"/>
        <v>2</v>
      </c>
      <c r="Q8" s="172" t="str">
        <f t="shared" si="11"/>
        <v>2.0</v>
      </c>
      <c r="R8" s="175">
        <v>5</v>
      </c>
      <c r="S8" s="65">
        <v>7</v>
      </c>
      <c r="T8" s="65"/>
      <c r="U8" s="28">
        <f t="shared" si="12"/>
        <v>6.2</v>
      </c>
      <c r="V8" s="29">
        <f t="shared" si="13"/>
        <v>6.2</v>
      </c>
      <c r="W8" s="325" t="str">
        <f t="shared" si="14"/>
        <v>6.2</v>
      </c>
      <c r="X8" s="30" t="str">
        <f t="shared" si="15"/>
        <v>C</v>
      </c>
      <c r="Y8" s="31">
        <f t="shared" si="16"/>
        <v>2</v>
      </c>
      <c r="Z8" s="31" t="str">
        <f t="shared" si="17"/>
        <v>2.0</v>
      </c>
      <c r="AA8" s="42">
        <v>4</v>
      </c>
      <c r="AB8" s="43">
        <v>4</v>
      </c>
      <c r="AC8" s="186">
        <v>7</v>
      </c>
      <c r="AD8" s="55">
        <v>9</v>
      </c>
      <c r="AE8" s="55"/>
      <c r="AF8" s="28">
        <f t="shared" si="18"/>
        <v>8.1999999999999993</v>
      </c>
      <c r="AG8" s="29">
        <f t="shared" si="19"/>
        <v>8.1999999999999993</v>
      </c>
      <c r="AH8" s="325" t="str">
        <f t="shared" si="20"/>
        <v>8.2</v>
      </c>
      <c r="AI8" s="30" t="str">
        <f t="shared" si="21"/>
        <v>B+</v>
      </c>
      <c r="AJ8" s="31">
        <f t="shared" si="22"/>
        <v>3.5</v>
      </c>
      <c r="AK8" s="31" t="str">
        <f t="shared" si="23"/>
        <v>3.5</v>
      </c>
      <c r="AL8" s="42">
        <v>2</v>
      </c>
      <c r="AM8" s="43">
        <v>2</v>
      </c>
      <c r="AN8" s="203">
        <v>5.4</v>
      </c>
      <c r="AO8" s="73">
        <v>4</v>
      </c>
      <c r="AP8" s="73"/>
      <c r="AQ8" s="225">
        <f t="shared" si="24"/>
        <v>4.5999999999999996</v>
      </c>
      <c r="AR8" s="29">
        <f t="shared" si="25"/>
        <v>4.5999999999999996</v>
      </c>
      <c r="AS8" s="325" t="str">
        <f t="shared" si="26"/>
        <v>4.6</v>
      </c>
      <c r="AT8" s="227" t="str">
        <f t="shared" si="27"/>
        <v>D</v>
      </c>
      <c r="AU8" s="226">
        <f t="shared" si="28"/>
        <v>1</v>
      </c>
      <c r="AV8" s="226" t="str">
        <f t="shared" si="0"/>
        <v>1.0</v>
      </c>
      <c r="AW8" s="157">
        <v>3</v>
      </c>
      <c r="AX8" s="43">
        <v>3</v>
      </c>
      <c r="AY8" s="180">
        <v>7</v>
      </c>
      <c r="AZ8" s="55">
        <v>5</v>
      </c>
      <c r="BA8" s="55"/>
      <c r="BB8" s="28">
        <f t="shared" si="29"/>
        <v>5.8</v>
      </c>
      <c r="BC8" s="29">
        <f t="shared" si="30"/>
        <v>5.8</v>
      </c>
      <c r="BD8" s="325" t="str">
        <f t="shared" si="31"/>
        <v>5.8</v>
      </c>
      <c r="BE8" s="30" t="str">
        <f t="shared" si="32"/>
        <v>C</v>
      </c>
      <c r="BF8" s="31">
        <f t="shared" si="33"/>
        <v>2</v>
      </c>
      <c r="BG8" s="31" t="str">
        <f t="shared" si="34"/>
        <v>2.0</v>
      </c>
      <c r="BH8" s="42">
        <v>1</v>
      </c>
      <c r="BI8" s="43">
        <v>1</v>
      </c>
      <c r="BJ8" s="181">
        <v>5.2</v>
      </c>
      <c r="BK8" s="93">
        <v>6</v>
      </c>
      <c r="BL8" s="93"/>
      <c r="BM8" s="28">
        <f t="shared" si="35"/>
        <v>5.7</v>
      </c>
      <c r="BN8" s="29">
        <f t="shared" si="36"/>
        <v>5.7</v>
      </c>
      <c r="BO8" s="325" t="str">
        <f t="shared" si="37"/>
        <v>5.7</v>
      </c>
      <c r="BP8" s="30" t="str">
        <f t="shared" si="38"/>
        <v>C</v>
      </c>
      <c r="BQ8" s="31">
        <f t="shared" si="1"/>
        <v>2</v>
      </c>
      <c r="BR8" s="31" t="str">
        <f t="shared" si="2"/>
        <v>2.0</v>
      </c>
      <c r="BS8" s="42">
        <v>2</v>
      </c>
      <c r="BT8" s="43">
        <v>2</v>
      </c>
      <c r="BU8" s="424">
        <v>7</v>
      </c>
      <c r="BV8" s="46">
        <v>6</v>
      </c>
      <c r="BW8" s="157"/>
      <c r="BX8" s="28">
        <f t="shared" si="39"/>
        <v>6.4</v>
      </c>
      <c r="BY8" s="29">
        <f t="shared" si="40"/>
        <v>6.4</v>
      </c>
      <c r="BZ8" s="325" t="str">
        <f t="shared" si="41"/>
        <v>6.4</v>
      </c>
      <c r="CA8" s="30" t="str">
        <f t="shared" si="42"/>
        <v>C</v>
      </c>
      <c r="CB8" s="31">
        <f t="shared" si="43"/>
        <v>2</v>
      </c>
      <c r="CC8" s="31" t="str">
        <f t="shared" si="44"/>
        <v>2.0</v>
      </c>
      <c r="CD8" s="42">
        <v>2</v>
      </c>
      <c r="CE8" s="43">
        <v>2</v>
      </c>
      <c r="CF8" s="146">
        <v>8.4</v>
      </c>
      <c r="CG8" s="143">
        <v>7</v>
      </c>
      <c r="CH8" s="157"/>
      <c r="CI8" s="225">
        <f t="shared" si="45"/>
        <v>7.6</v>
      </c>
      <c r="CJ8" s="226">
        <f t="shared" si="46"/>
        <v>7.6</v>
      </c>
      <c r="CK8" s="342" t="str">
        <f t="shared" si="47"/>
        <v>7.6</v>
      </c>
      <c r="CL8" s="227" t="str">
        <f t="shared" si="48"/>
        <v>B</v>
      </c>
      <c r="CM8" s="226">
        <f t="shared" si="3"/>
        <v>3</v>
      </c>
      <c r="CN8" s="226" t="str">
        <f t="shared" si="4"/>
        <v>3.0</v>
      </c>
      <c r="CO8" s="157">
        <v>3</v>
      </c>
      <c r="CP8" s="43">
        <v>3</v>
      </c>
      <c r="CQ8" s="84">
        <f t="shared" si="49"/>
        <v>17</v>
      </c>
      <c r="CR8" s="87">
        <f t="shared" si="50"/>
        <v>2.1764705882352939</v>
      </c>
      <c r="CS8" s="88" t="str">
        <f t="shared" si="51"/>
        <v>2.18</v>
      </c>
      <c r="CT8" s="64" t="str">
        <f t="shared" si="52"/>
        <v>Lên lớp</v>
      </c>
      <c r="CU8" s="128">
        <f t="shared" si="53"/>
        <v>17</v>
      </c>
      <c r="CV8" s="129">
        <f t="shared" si="54"/>
        <v>2.1764705882352939</v>
      </c>
      <c r="CW8" s="64" t="str">
        <f t="shared" si="55"/>
        <v>Lên lớp</v>
      </c>
      <c r="CX8" s="504"/>
      <c r="CY8" s="48">
        <v>5.6</v>
      </c>
      <c r="CZ8" s="55">
        <v>5</v>
      </c>
      <c r="DA8" s="55"/>
      <c r="DB8" s="225">
        <f t="shared" si="56"/>
        <v>5.2</v>
      </c>
      <c r="DC8" s="29">
        <f t="shared" si="57"/>
        <v>5.2</v>
      </c>
      <c r="DD8" s="325" t="str">
        <f t="shared" si="58"/>
        <v>5.2</v>
      </c>
      <c r="DE8" s="227" t="str">
        <f t="shared" si="59"/>
        <v>D+</v>
      </c>
      <c r="DF8" s="226">
        <f t="shared" si="60"/>
        <v>1.5</v>
      </c>
      <c r="DG8" s="226" t="str">
        <f t="shared" si="61"/>
        <v>1.5</v>
      </c>
      <c r="DH8" s="157">
        <v>3</v>
      </c>
      <c r="DI8" s="43">
        <v>3</v>
      </c>
      <c r="DJ8" s="48">
        <v>6.3</v>
      </c>
      <c r="DK8" s="70">
        <v>3</v>
      </c>
      <c r="DL8" s="602"/>
      <c r="DM8" s="28">
        <f t="shared" si="62"/>
        <v>4.3</v>
      </c>
      <c r="DN8" s="29">
        <f t="shared" si="63"/>
        <v>4.3</v>
      </c>
      <c r="DO8" s="501" t="str">
        <f t="shared" si="64"/>
        <v>4.3</v>
      </c>
      <c r="DP8" s="30" t="str">
        <f t="shared" si="65"/>
        <v>D</v>
      </c>
      <c r="DQ8" s="31">
        <f t="shared" si="66"/>
        <v>1</v>
      </c>
      <c r="DR8" s="31" t="str">
        <f t="shared" si="5"/>
        <v>1.0</v>
      </c>
      <c r="DS8" s="42">
        <v>3</v>
      </c>
      <c r="DT8" s="43">
        <v>3</v>
      </c>
      <c r="DU8" s="48">
        <v>5.8</v>
      </c>
      <c r="DV8" s="70">
        <v>6</v>
      </c>
      <c r="DW8" s="602"/>
      <c r="DX8" s="28">
        <f t="shared" si="67"/>
        <v>5.9</v>
      </c>
      <c r="DY8" s="29">
        <f t="shared" si="68"/>
        <v>5.9</v>
      </c>
      <c r="DZ8" s="501" t="str">
        <f t="shared" si="69"/>
        <v>5.9</v>
      </c>
      <c r="EA8" s="30" t="str">
        <f t="shared" si="70"/>
        <v>C</v>
      </c>
      <c r="EB8" s="31">
        <f t="shared" si="71"/>
        <v>2</v>
      </c>
      <c r="EC8" s="31" t="str">
        <f t="shared" si="72"/>
        <v>2.0</v>
      </c>
      <c r="ED8" s="42">
        <v>3</v>
      </c>
      <c r="EE8" s="43">
        <v>3</v>
      </c>
      <c r="EF8" s="48">
        <v>6.3</v>
      </c>
      <c r="EG8" s="70">
        <v>2</v>
      </c>
      <c r="EH8" s="70">
        <v>9</v>
      </c>
      <c r="EI8" s="28">
        <f t="shared" si="73"/>
        <v>3.7</v>
      </c>
      <c r="EJ8" s="29">
        <f t="shared" si="74"/>
        <v>7.9</v>
      </c>
      <c r="EK8" s="501" t="str">
        <f t="shared" si="75"/>
        <v>7.9</v>
      </c>
      <c r="EL8" s="30" t="str">
        <f t="shared" si="76"/>
        <v>B</v>
      </c>
      <c r="EM8" s="31">
        <f t="shared" si="77"/>
        <v>3</v>
      </c>
      <c r="EN8" s="31" t="str">
        <f t="shared" si="78"/>
        <v>3.0</v>
      </c>
      <c r="EO8" s="42">
        <v>3</v>
      </c>
      <c r="EP8" s="43">
        <v>3</v>
      </c>
      <c r="EQ8" s="48">
        <v>7.4</v>
      </c>
      <c r="ER8" s="70">
        <v>8</v>
      </c>
      <c r="ES8" s="602"/>
      <c r="ET8" s="28">
        <f t="shared" si="79"/>
        <v>7.8</v>
      </c>
      <c r="EU8" s="29">
        <f t="shared" si="80"/>
        <v>7.8</v>
      </c>
      <c r="EV8" s="501" t="str">
        <f t="shared" si="81"/>
        <v>7.8</v>
      </c>
      <c r="EW8" s="30" t="str">
        <f t="shared" si="82"/>
        <v>B</v>
      </c>
      <c r="EX8" s="31">
        <f t="shared" si="83"/>
        <v>3</v>
      </c>
      <c r="EY8" s="31" t="str">
        <f t="shared" si="84"/>
        <v>3.0</v>
      </c>
      <c r="EZ8" s="42">
        <v>2</v>
      </c>
      <c r="FA8" s="43">
        <v>2</v>
      </c>
      <c r="FB8" s="48">
        <v>6.8</v>
      </c>
      <c r="FC8" s="55">
        <v>4</v>
      </c>
      <c r="FD8" s="55"/>
      <c r="FE8" s="28">
        <f t="shared" si="85"/>
        <v>5.0999999999999996</v>
      </c>
      <c r="FF8" s="29">
        <f t="shared" si="86"/>
        <v>5.0999999999999996</v>
      </c>
      <c r="FG8" s="501" t="str">
        <f t="shared" si="87"/>
        <v>5.1</v>
      </c>
      <c r="FH8" s="30" t="str">
        <f t="shared" si="88"/>
        <v>D+</v>
      </c>
      <c r="FI8" s="31">
        <f t="shared" si="89"/>
        <v>1.5</v>
      </c>
      <c r="FJ8" s="31" t="str">
        <f t="shared" si="90"/>
        <v>1.5</v>
      </c>
      <c r="FK8" s="42">
        <v>2</v>
      </c>
      <c r="FL8" s="43">
        <v>2</v>
      </c>
      <c r="FM8" s="48">
        <v>5</v>
      </c>
      <c r="FN8" s="70">
        <v>5</v>
      </c>
      <c r="FO8" s="70"/>
      <c r="FP8" s="28">
        <f t="shared" si="91"/>
        <v>5</v>
      </c>
      <c r="FQ8" s="29">
        <f t="shared" si="92"/>
        <v>5</v>
      </c>
      <c r="FR8" s="501" t="str">
        <f t="shared" si="93"/>
        <v>5.0</v>
      </c>
      <c r="FS8" s="30" t="str">
        <f t="shared" si="94"/>
        <v>D+</v>
      </c>
      <c r="FT8" s="31">
        <f t="shared" si="95"/>
        <v>1.5</v>
      </c>
      <c r="FU8" s="31" t="str">
        <f t="shared" si="96"/>
        <v>1.5</v>
      </c>
      <c r="FV8" s="42">
        <v>2</v>
      </c>
      <c r="FW8" s="402">
        <v>2</v>
      </c>
      <c r="FX8" s="694">
        <f t="shared" si="97"/>
        <v>18</v>
      </c>
      <c r="FY8" s="695">
        <f t="shared" si="98"/>
        <v>1.9166666666666667</v>
      </c>
      <c r="FZ8" s="696" t="str">
        <f t="shared" si="99"/>
        <v>1.92</v>
      </c>
      <c r="GA8" s="697" t="str">
        <f t="shared" si="100"/>
        <v>Lên lớp</v>
      </c>
      <c r="GB8" s="698">
        <f t="shared" si="101"/>
        <v>35</v>
      </c>
      <c r="GC8" s="695">
        <f t="shared" si="102"/>
        <v>2.0428571428571427</v>
      </c>
      <c r="GD8" s="696" t="str">
        <f t="shared" si="103"/>
        <v>2.04</v>
      </c>
      <c r="GE8" s="699">
        <f t="shared" si="104"/>
        <v>35</v>
      </c>
      <c r="GF8" s="700">
        <f t="shared" si="105"/>
        <v>6.1000000000000014</v>
      </c>
      <c r="GG8" s="701">
        <f t="shared" si="106"/>
        <v>2.0428571428571427</v>
      </c>
      <c r="GH8" s="702" t="str">
        <f t="shared" si="107"/>
        <v>Lên lớp</v>
      </c>
      <c r="GI8" s="758"/>
      <c r="GJ8" s="951"/>
      <c r="GK8" s="958"/>
      <c r="GL8" s="736"/>
      <c r="GM8" s="827">
        <f t="shared" si="108"/>
        <v>0</v>
      </c>
      <c r="GN8" s="839">
        <f t="shared" si="109"/>
        <v>0</v>
      </c>
      <c r="GO8" s="845" t="str">
        <f t="shared" si="110"/>
        <v>0.0</v>
      </c>
      <c r="GP8" s="841" t="str">
        <f t="shared" si="111"/>
        <v>F</v>
      </c>
      <c r="GQ8" s="842">
        <f t="shared" si="112"/>
        <v>0</v>
      </c>
      <c r="GR8" s="842" t="str">
        <f t="shared" si="113"/>
        <v>0.0</v>
      </c>
      <c r="GS8" s="846">
        <v>2</v>
      </c>
      <c r="GT8" s="844"/>
      <c r="GU8" s="819">
        <v>6</v>
      </c>
      <c r="GV8" s="822">
        <v>5</v>
      </c>
      <c r="GW8" s="736"/>
      <c r="GX8" s="28">
        <f t="shared" si="114"/>
        <v>5.4</v>
      </c>
      <c r="GY8" s="29">
        <f t="shared" si="115"/>
        <v>5.4</v>
      </c>
      <c r="GZ8" s="501" t="str">
        <f t="shared" si="116"/>
        <v>5.4</v>
      </c>
      <c r="HA8" s="30" t="str">
        <f t="shared" si="117"/>
        <v>D+</v>
      </c>
      <c r="HB8" s="31">
        <f t="shared" si="118"/>
        <v>1.5</v>
      </c>
      <c r="HC8" s="31" t="str">
        <f t="shared" si="119"/>
        <v>1.5</v>
      </c>
      <c r="HD8" s="42">
        <v>2</v>
      </c>
      <c r="HE8" s="43">
        <v>2</v>
      </c>
      <c r="HF8" s="819">
        <v>5.8</v>
      </c>
      <c r="HG8" s="822">
        <v>5</v>
      </c>
      <c r="HH8" s="736"/>
      <c r="HI8" s="827">
        <f t="shared" si="120"/>
        <v>5.3</v>
      </c>
      <c r="HJ8" s="29">
        <f t="shared" si="121"/>
        <v>5.3</v>
      </c>
      <c r="HK8" s="501" t="str">
        <f t="shared" si="122"/>
        <v>5.3</v>
      </c>
      <c r="HL8" s="30" t="str">
        <f t="shared" si="123"/>
        <v>D+</v>
      </c>
      <c r="HM8" s="31">
        <f t="shared" si="124"/>
        <v>1.5</v>
      </c>
      <c r="HN8" s="31" t="str">
        <f t="shared" si="125"/>
        <v>1.5</v>
      </c>
      <c r="HO8" s="42">
        <v>2</v>
      </c>
      <c r="HP8" s="43">
        <v>2</v>
      </c>
      <c r="HQ8" s="951"/>
      <c r="HR8" s="1047"/>
      <c r="HS8" s="736"/>
      <c r="HT8" s="827">
        <f t="shared" si="126"/>
        <v>0</v>
      </c>
      <c r="HU8" s="839">
        <f t="shared" si="127"/>
        <v>0</v>
      </c>
      <c r="HV8" s="845" t="str">
        <f t="shared" si="128"/>
        <v>0.0</v>
      </c>
      <c r="HW8" s="841" t="str">
        <f t="shared" si="129"/>
        <v>F</v>
      </c>
      <c r="HX8" s="842">
        <f t="shared" si="130"/>
        <v>0</v>
      </c>
      <c r="HY8" s="842" t="str">
        <f t="shared" si="131"/>
        <v>0.0</v>
      </c>
      <c r="HZ8" s="846">
        <v>5</v>
      </c>
      <c r="IA8" s="844"/>
      <c r="IB8" s="819">
        <v>5.4</v>
      </c>
      <c r="IC8" s="736"/>
      <c r="ID8" s="763">
        <f t="shared" si="132"/>
        <v>5.4</v>
      </c>
      <c r="IE8" s="764" t="str">
        <f t="shared" si="133"/>
        <v>5.4</v>
      </c>
      <c r="IF8" s="728" t="str">
        <f t="shared" si="134"/>
        <v>D+</v>
      </c>
      <c r="IG8" s="729">
        <f t="shared" si="135"/>
        <v>1.5</v>
      </c>
      <c r="IH8" s="729" t="str">
        <f t="shared" si="136"/>
        <v>1.5</v>
      </c>
      <c r="II8" s="730">
        <v>4</v>
      </c>
      <c r="IJ8" s="739">
        <v>4</v>
      </c>
      <c r="IK8" s="1061">
        <v>7</v>
      </c>
      <c r="IL8" s="955">
        <v>7</v>
      </c>
      <c r="IM8" s="736"/>
      <c r="IN8" s="827">
        <f t="shared" si="137"/>
        <v>7</v>
      </c>
      <c r="IO8" s="839">
        <f t="shared" si="138"/>
        <v>7</v>
      </c>
      <c r="IP8" s="845" t="str">
        <f t="shared" si="139"/>
        <v>7.0</v>
      </c>
      <c r="IQ8" s="841" t="str">
        <f t="shared" si="140"/>
        <v>B</v>
      </c>
      <c r="IR8" s="842">
        <f t="shared" si="141"/>
        <v>3</v>
      </c>
      <c r="IS8" s="842" t="str">
        <f t="shared" si="142"/>
        <v>3.0</v>
      </c>
      <c r="IT8" s="846">
        <v>5</v>
      </c>
      <c r="IU8" s="844">
        <v>5</v>
      </c>
      <c r="IV8" s="742">
        <f t="shared" si="143"/>
        <v>20</v>
      </c>
      <c r="IW8" s="734">
        <f t="shared" si="144"/>
        <v>1.35</v>
      </c>
      <c r="IX8" s="735" t="str">
        <f t="shared" si="145"/>
        <v>1.35</v>
      </c>
    </row>
    <row r="9" spans="1:260" ht="18.75" x14ac:dyDescent="0.3">
      <c r="A9" s="5">
        <v>10</v>
      </c>
      <c r="B9" s="306" t="s">
        <v>674</v>
      </c>
      <c r="C9" s="306" t="s">
        <v>668</v>
      </c>
      <c r="D9" s="614" t="s">
        <v>157</v>
      </c>
      <c r="E9" s="615" t="s">
        <v>20</v>
      </c>
      <c r="F9" s="244"/>
      <c r="G9" s="275" t="s">
        <v>682</v>
      </c>
      <c r="H9" s="244" t="s">
        <v>23</v>
      </c>
      <c r="I9" s="244" t="s">
        <v>395</v>
      </c>
      <c r="J9" s="1078">
        <v>7.6</v>
      </c>
      <c r="K9" s="1079" t="str">
        <f t="shared" si="6"/>
        <v>B</v>
      </c>
      <c r="L9" s="1080">
        <f t="shared" si="7"/>
        <v>3</v>
      </c>
      <c r="M9" s="1081" t="str">
        <f t="shared" si="8"/>
        <v>3.0</v>
      </c>
      <c r="N9" s="665">
        <v>6.3</v>
      </c>
      <c r="O9" s="1" t="str">
        <f t="shared" si="9"/>
        <v>C</v>
      </c>
      <c r="P9" s="2">
        <f t="shared" si="10"/>
        <v>2</v>
      </c>
      <c r="Q9" s="172" t="str">
        <f t="shared" si="11"/>
        <v>2.0</v>
      </c>
      <c r="R9" s="175">
        <v>8.1999999999999993</v>
      </c>
      <c r="S9" s="65">
        <v>6</v>
      </c>
      <c r="T9" s="65"/>
      <c r="U9" s="28">
        <f t="shared" si="12"/>
        <v>6.9</v>
      </c>
      <c r="V9" s="29">
        <f t="shared" si="13"/>
        <v>6.9</v>
      </c>
      <c r="W9" s="325" t="str">
        <f t="shared" si="14"/>
        <v>6.9</v>
      </c>
      <c r="X9" s="30" t="str">
        <f t="shared" si="15"/>
        <v>C+</v>
      </c>
      <c r="Y9" s="31">
        <f t="shared" si="16"/>
        <v>2.5</v>
      </c>
      <c r="Z9" s="31" t="str">
        <f t="shared" si="17"/>
        <v>2.5</v>
      </c>
      <c r="AA9" s="42">
        <v>4</v>
      </c>
      <c r="AB9" s="43">
        <v>4</v>
      </c>
      <c r="AC9" s="186">
        <v>7</v>
      </c>
      <c r="AD9" s="55">
        <v>7</v>
      </c>
      <c r="AE9" s="55"/>
      <c r="AF9" s="28">
        <f t="shared" si="18"/>
        <v>7</v>
      </c>
      <c r="AG9" s="29">
        <f t="shared" si="19"/>
        <v>7</v>
      </c>
      <c r="AH9" s="325" t="str">
        <f t="shared" si="20"/>
        <v>7.0</v>
      </c>
      <c r="AI9" s="30" t="str">
        <f t="shared" si="21"/>
        <v>B</v>
      </c>
      <c r="AJ9" s="31">
        <f t="shared" si="22"/>
        <v>3</v>
      </c>
      <c r="AK9" s="31" t="str">
        <f t="shared" si="23"/>
        <v>3.0</v>
      </c>
      <c r="AL9" s="42">
        <v>2</v>
      </c>
      <c r="AM9" s="43">
        <v>2</v>
      </c>
      <c r="AN9" s="203">
        <v>5.8</v>
      </c>
      <c r="AO9" s="73">
        <v>4</v>
      </c>
      <c r="AP9" s="73"/>
      <c r="AQ9" s="225">
        <f t="shared" si="24"/>
        <v>4.7</v>
      </c>
      <c r="AR9" s="29">
        <f t="shared" si="25"/>
        <v>4.7</v>
      </c>
      <c r="AS9" s="325" t="str">
        <f t="shared" si="26"/>
        <v>4.7</v>
      </c>
      <c r="AT9" s="227" t="str">
        <f t="shared" si="27"/>
        <v>D</v>
      </c>
      <c r="AU9" s="226">
        <f t="shared" si="28"/>
        <v>1</v>
      </c>
      <c r="AV9" s="226" t="str">
        <f t="shared" si="0"/>
        <v>1.0</v>
      </c>
      <c r="AW9" s="157">
        <v>3</v>
      </c>
      <c r="AX9" s="43">
        <v>3</v>
      </c>
      <c r="AY9" s="180">
        <v>8</v>
      </c>
      <c r="AZ9" s="55">
        <v>9</v>
      </c>
      <c r="BA9" s="55"/>
      <c r="BB9" s="28">
        <f t="shared" si="29"/>
        <v>8.6</v>
      </c>
      <c r="BC9" s="29">
        <f t="shared" si="30"/>
        <v>8.6</v>
      </c>
      <c r="BD9" s="325" t="str">
        <f t="shared" si="31"/>
        <v>8.6</v>
      </c>
      <c r="BE9" s="30" t="str">
        <f t="shared" si="32"/>
        <v>A</v>
      </c>
      <c r="BF9" s="31">
        <f t="shared" si="33"/>
        <v>4</v>
      </c>
      <c r="BG9" s="31" t="str">
        <f t="shared" si="34"/>
        <v>4.0</v>
      </c>
      <c r="BH9" s="42">
        <v>1</v>
      </c>
      <c r="BI9" s="43">
        <v>1</v>
      </c>
      <c r="BJ9" s="181">
        <v>5</v>
      </c>
      <c r="BK9" s="93">
        <v>2</v>
      </c>
      <c r="BL9" s="93">
        <v>6</v>
      </c>
      <c r="BM9" s="28">
        <f t="shared" si="35"/>
        <v>3.2</v>
      </c>
      <c r="BN9" s="29">
        <f t="shared" si="36"/>
        <v>5.6</v>
      </c>
      <c r="BO9" s="325" t="str">
        <f t="shared" si="37"/>
        <v>5.6</v>
      </c>
      <c r="BP9" s="30" t="str">
        <f t="shared" si="38"/>
        <v>C</v>
      </c>
      <c r="BQ9" s="31">
        <f t="shared" si="1"/>
        <v>2</v>
      </c>
      <c r="BR9" s="31" t="str">
        <f t="shared" si="2"/>
        <v>2.0</v>
      </c>
      <c r="BS9" s="42">
        <v>2</v>
      </c>
      <c r="BT9" s="43">
        <v>2</v>
      </c>
      <c r="BU9" s="424">
        <v>7</v>
      </c>
      <c r="BV9" s="46">
        <v>8</v>
      </c>
      <c r="BW9" s="157"/>
      <c r="BX9" s="28">
        <f t="shared" si="39"/>
        <v>7.6</v>
      </c>
      <c r="BY9" s="29">
        <f t="shared" si="40"/>
        <v>7.6</v>
      </c>
      <c r="BZ9" s="325" t="str">
        <f t="shared" si="41"/>
        <v>7.6</v>
      </c>
      <c r="CA9" s="30" t="str">
        <f t="shared" si="42"/>
        <v>B</v>
      </c>
      <c r="CB9" s="31">
        <f t="shared" si="43"/>
        <v>3</v>
      </c>
      <c r="CC9" s="31" t="str">
        <f t="shared" si="44"/>
        <v>3.0</v>
      </c>
      <c r="CD9" s="42">
        <v>2</v>
      </c>
      <c r="CE9" s="43">
        <v>2</v>
      </c>
      <c r="CF9" s="146">
        <v>8</v>
      </c>
      <c r="CG9" s="143">
        <v>8</v>
      </c>
      <c r="CH9" s="157"/>
      <c r="CI9" s="225">
        <f t="shared" si="45"/>
        <v>8</v>
      </c>
      <c r="CJ9" s="226">
        <f t="shared" si="46"/>
        <v>8</v>
      </c>
      <c r="CK9" s="342" t="str">
        <f t="shared" si="47"/>
        <v>8.0</v>
      </c>
      <c r="CL9" s="227" t="str">
        <f t="shared" si="48"/>
        <v>B+</v>
      </c>
      <c r="CM9" s="226">
        <f t="shared" si="3"/>
        <v>3.5</v>
      </c>
      <c r="CN9" s="226" t="str">
        <f t="shared" si="4"/>
        <v>3.5</v>
      </c>
      <c r="CO9" s="157">
        <v>3</v>
      </c>
      <c r="CP9" s="43">
        <v>3</v>
      </c>
      <c r="CQ9" s="84">
        <f t="shared" si="49"/>
        <v>17</v>
      </c>
      <c r="CR9" s="87">
        <f t="shared" si="50"/>
        <v>2.5588235294117645</v>
      </c>
      <c r="CS9" s="88" t="str">
        <f t="shared" si="51"/>
        <v>2.56</v>
      </c>
      <c r="CT9" s="64" t="str">
        <f t="shared" si="52"/>
        <v>Lên lớp</v>
      </c>
      <c r="CU9" s="128">
        <f t="shared" si="53"/>
        <v>17</v>
      </c>
      <c r="CV9" s="129">
        <f t="shared" si="54"/>
        <v>2.5588235294117645</v>
      </c>
      <c r="CW9" s="64" t="str">
        <f t="shared" si="55"/>
        <v>Lên lớp</v>
      </c>
      <c r="CX9" s="504"/>
      <c r="CY9" s="48">
        <v>6.6</v>
      </c>
      <c r="CZ9" s="55">
        <v>3</v>
      </c>
      <c r="DA9" s="55"/>
      <c r="DB9" s="225">
        <f t="shared" si="56"/>
        <v>4.4000000000000004</v>
      </c>
      <c r="DC9" s="29">
        <f t="shared" si="57"/>
        <v>4.4000000000000004</v>
      </c>
      <c r="DD9" s="325" t="str">
        <f t="shared" si="58"/>
        <v>4.4</v>
      </c>
      <c r="DE9" s="227" t="str">
        <f t="shared" si="59"/>
        <v>D</v>
      </c>
      <c r="DF9" s="226">
        <f t="shared" si="60"/>
        <v>1</v>
      </c>
      <c r="DG9" s="226" t="str">
        <f t="shared" si="61"/>
        <v>1.0</v>
      </c>
      <c r="DH9" s="157">
        <v>3</v>
      </c>
      <c r="DI9" s="43">
        <v>3</v>
      </c>
      <c r="DJ9" s="48">
        <v>5.7</v>
      </c>
      <c r="DK9" s="70">
        <v>2</v>
      </c>
      <c r="DL9" s="70">
        <v>2</v>
      </c>
      <c r="DM9" s="28">
        <f t="shared" si="62"/>
        <v>3.5</v>
      </c>
      <c r="DN9" s="29">
        <f t="shared" si="63"/>
        <v>3.5</v>
      </c>
      <c r="DO9" s="501" t="str">
        <f t="shared" si="64"/>
        <v>3.5</v>
      </c>
      <c r="DP9" s="30" t="str">
        <f t="shared" si="65"/>
        <v>F</v>
      </c>
      <c r="DQ9" s="31">
        <f t="shared" si="66"/>
        <v>0</v>
      </c>
      <c r="DR9" s="31" t="str">
        <f t="shared" si="5"/>
        <v>0.0</v>
      </c>
      <c r="DS9" s="42">
        <v>3</v>
      </c>
      <c r="DT9" s="43"/>
      <c r="DU9" s="48">
        <v>7.6</v>
      </c>
      <c r="DV9" s="70">
        <v>7</v>
      </c>
      <c r="DW9" s="602"/>
      <c r="DX9" s="28">
        <f t="shared" si="67"/>
        <v>7.2</v>
      </c>
      <c r="DY9" s="29">
        <f t="shared" si="68"/>
        <v>7.2</v>
      </c>
      <c r="DZ9" s="501" t="str">
        <f t="shared" si="69"/>
        <v>7.2</v>
      </c>
      <c r="EA9" s="30" t="str">
        <f t="shared" si="70"/>
        <v>B</v>
      </c>
      <c r="EB9" s="31">
        <f t="shared" si="71"/>
        <v>3</v>
      </c>
      <c r="EC9" s="31" t="str">
        <f t="shared" si="72"/>
        <v>3.0</v>
      </c>
      <c r="ED9" s="42">
        <v>3</v>
      </c>
      <c r="EE9" s="43">
        <v>3</v>
      </c>
      <c r="EF9" s="48">
        <v>6.9</v>
      </c>
      <c r="EG9" s="70">
        <v>4</v>
      </c>
      <c r="EH9" s="70"/>
      <c r="EI9" s="28">
        <f t="shared" si="73"/>
        <v>5.2</v>
      </c>
      <c r="EJ9" s="29">
        <f t="shared" si="74"/>
        <v>5.2</v>
      </c>
      <c r="EK9" s="501" t="str">
        <f t="shared" si="75"/>
        <v>5.2</v>
      </c>
      <c r="EL9" s="30" t="str">
        <f t="shared" si="76"/>
        <v>D+</v>
      </c>
      <c r="EM9" s="31">
        <f t="shared" si="77"/>
        <v>1.5</v>
      </c>
      <c r="EN9" s="31" t="str">
        <f t="shared" si="78"/>
        <v>1.5</v>
      </c>
      <c r="EO9" s="42">
        <v>3</v>
      </c>
      <c r="EP9" s="43">
        <v>3</v>
      </c>
      <c r="EQ9" s="48">
        <v>8.1999999999999993</v>
      </c>
      <c r="ER9" s="70">
        <v>9</v>
      </c>
      <c r="ES9" s="602"/>
      <c r="ET9" s="28">
        <f t="shared" si="79"/>
        <v>8.6999999999999993</v>
      </c>
      <c r="EU9" s="29">
        <f t="shared" si="80"/>
        <v>8.6999999999999993</v>
      </c>
      <c r="EV9" s="501" t="str">
        <f t="shared" si="81"/>
        <v>8.7</v>
      </c>
      <c r="EW9" s="30" t="str">
        <f t="shared" si="82"/>
        <v>A</v>
      </c>
      <c r="EX9" s="31">
        <f t="shared" si="83"/>
        <v>4</v>
      </c>
      <c r="EY9" s="31" t="str">
        <f t="shared" si="84"/>
        <v>4.0</v>
      </c>
      <c r="EZ9" s="42">
        <v>2</v>
      </c>
      <c r="FA9" s="43">
        <v>2</v>
      </c>
      <c r="FB9" s="48">
        <v>6.4</v>
      </c>
      <c r="FC9" s="55">
        <v>7</v>
      </c>
      <c r="FD9" s="55"/>
      <c r="FE9" s="28">
        <f t="shared" si="85"/>
        <v>6.8</v>
      </c>
      <c r="FF9" s="29">
        <f t="shared" si="86"/>
        <v>6.8</v>
      </c>
      <c r="FG9" s="501" t="str">
        <f t="shared" si="87"/>
        <v>6.8</v>
      </c>
      <c r="FH9" s="30" t="str">
        <f t="shared" si="88"/>
        <v>C+</v>
      </c>
      <c r="FI9" s="31">
        <f t="shared" si="89"/>
        <v>2.5</v>
      </c>
      <c r="FJ9" s="31" t="str">
        <f t="shared" si="90"/>
        <v>2.5</v>
      </c>
      <c r="FK9" s="42">
        <v>2</v>
      </c>
      <c r="FL9" s="43">
        <v>2</v>
      </c>
      <c r="FM9" s="48">
        <v>6.7</v>
      </c>
      <c r="FN9" s="70">
        <v>4</v>
      </c>
      <c r="FO9" s="70"/>
      <c r="FP9" s="28">
        <f t="shared" si="91"/>
        <v>5.0999999999999996</v>
      </c>
      <c r="FQ9" s="29">
        <f t="shared" si="92"/>
        <v>5.0999999999999996</v>
      </c>
      <c r="FR9" s="501" t="str">
        <f t="shared" si="93"/>
        <v>5.1</v>
      </c>
      <c r="FS9" s="30" t="str">
        <f t="shared" si="94"/>
        <v>D+</v>
      </c>
      <c r="FT9" s="31">
        <f t="shared" si="95"/>
        <v>1.5</v>
      </c>
      <c r="FU9" s="31" t="str">
        <f t="shared" si="96"/>
        <v>1.5</v>
      </c>
      <c r="FV9" s="42">
        <v>2</v>
      </c>
      <c r="FW9" s="402">
        <v>2</v>
      </c>
      <c r="FX9" s="694">
        <f t="shared" si="97"/>
        <v>18</v>
      </c>
      <c r="FY9" s="695">
        <f t="shared" si="98"/>
        <v>1.8055555555555556</v>
      </c>
      <c r="FZ9" s="696" t="str">
        <f t="shared" si="99"/>
        <v>1.81</v>
      </c>
      <c r="GA9" s="697" t="str">
        <f t="shared" si="100"/>
        <v>Lên lớp</v>
      </c>
      <c r="GB9" s="698">
        <f t="shared" si="101"/>
        <v>35</v>
      </c>
      <c r="GC9" s="695">
        <f t="shared" si="102"/>
        <v>2.1714285714285713</v>
      </c>
      <c r="GD9" s="696" t="str">
        <f t="shared" si="103"/>
        <v>2.17</v>
      </c>
      <c r="GE9" s="699">
        <f t="shared" si="104"/>
        <v>32</v>
      </c>
      <c r="GF9" s="700">
        <f t="shared" si="105"/>
        <v>6.4468749999999995</v>
      </c>
      <c r="GG9" s="701">
        <f t="shared" si="106"/>
        <v>2.375</v>
      </c>
      <c r="GH9" s="702" t="str">
        <f t="shared" si="107"/>
        <v>Lên lớp</v>
      </c>
      <c r="GI9" s="758"/>
      <c r="GJ9" s="867">
        <v>7</v>
      </c>
      <c r="GK9" s="958">
        <v>7</v>
      </c>
      <c r="GL9" s="736"/>
      <c r="GM9" s="827">
        <f t="shared" si="108"/>
        <v>7</v>
      </c>
      <c r="GN9" s="839">
        <f t="shared" si="109"/>
        <v>7</v>
      </c>
      <c r="GO9" s="845" t="str">
        <f t="shared" si="110"/>
        <v>7.0</v>
      </c>
      <c r="GP9" s="841" t="str">
        <f t="shared" si="111"/>
        <v>B</v>
      </c>
      <c r="GQ9" s="842">
        <f t="shared" si="112"/>
        <v>3</v>
      </c>
      <c r="GR9" s="842" t="str">
        <f t="shared" si="113"/>
        <v>3.0</v>
      </c>
      <c r="GS9" s="846">
        <v>2</v>
      </c>
      <c r="GT9" s="844">
        <v>2</v>
      </c>
      <c r="GU9" s="819">
        <v>6.3</v>
      </c>
      <c r="GV9" s="822">
        <v>5</v>
      </c>
      <c r="GW9" s="736"/>
      <c r="GX9" s="28">
        <f t="shared" si="114"/>
        <v>5.5</v>
      </c>
      <c r="GY9" s="29">
        <f t="shared" si="115"/>
        <v>5.5</v>
      </c>
      <c r="GZ9" s="501" t="str">
        <f t="shared" si="116"/>
        <v>5.5</v>
      </c>
      <c r="HA9" s="30" t="str">
        <f t="shared" si="117"/>
        <v>C</v>
      </c>
      <c r="HB9" s="31">
        <f t="shared" si="118"/>
        <v>2</v>
      </c>
      <c r="HC9" s="31" t="str">
        <f t="shared" si="119"/>
        <v>2.0</v>
      </c>
      <c r="HD9" s="42">
        <v>2</v>
      </c>
      <c r="HE9" s="43">
        <v>2</v>
      </c>
      <c r="HF9" s="819">
        <v>7.2</v>
      </c>
      <c r="HG9" s="822">
        <v>1</v>
      </c>
      <c r="HH9" s="853">
        <v>7</v>
      </c>
      <c r="HI9" s="827">
        <f t="shared" si="120"/>
        <v>3.5</v>
      </c>
      <c r="HJ9" s="29">
        <f t="shared" si="121"/>
        <v>7.1</v>
      </c>
      <c r="HK9" s="501" t="str">
        <f t="shared" si="122"/>
        <v>7.1</v>
      </c>
      <c r="HL9" s="30" t="str">
        <f t="shared" si="123"/>
        <v>B</v>
      </c>
      <c r="HM9" s="31">
        <f t="shared" si="124"/>
        <v>3</v>
      </c>
      <c r="HN9" s="31" t="str">
        <f t="shared" si="125"/>
        <v>3.0</v>
      </c>
      <c r="HO9" s="42">
        <v>2</v>
      </c>
      <c r="HP9" s="43">
        <v>2</v>
      </c>
      <c r="HQ9" s="867">
        <v>7.2</v>
      </c>
      <c r="HR9" s="1047">
        <v>6.5</v>
      </c>
      <c r="HS9" s="736"/>
      <c r="HT9" s="827">
        <f t="shared" si="126"/>
        <v>6.8</v>
      </c>
      <c r="HU9" s="839">
        <f t="shared" si="127"/>
        <v>6.8</v>
      </c>
      <c r="HV9" s="845" t="str">
        <f t="shared" si="128"/>
        <v>6.8</v>
      </c>
      <c r="HW9" s="841" t="str">
        <f t="shared" si="129"/>
        <v>C+</v>
      </c>
      <c r="HX9" s="842">
        <f t="shared" si="130"/>
        <v>2.5</v>
      </c>
      <c r="HY9" s="842" t="str">
        <f t="shared" si="131"/>
        <v>2.5</v>
      </c>
      <c r="HZ9" s="846">
        <v>5</v>
      </c>
      <c r="IA9" s="844">
        <v>5</v>
      </c>
      <c r="IB9" s="819">
        <v>6.7</v>
      </c>
      <c r="IC9" s="736"/>
      <c r="ID9" s="763">
        <f t="shared" si="132"/>
        <v>6.7</v>
      </c>
      <c r="IE9" s="764" t="str">
        <f t="shared" si="133"/>
        <v>6.7</v>
      </c>
      <c r="IF9" s="728" t="str">
        <f t="shared" si="134"/>
        <v>C+</v>
      </c>
      <c r="IG9" s="729">
        <f t="shared" si="135"/>
        <v>2.5</v>
      </c>
      <c r="IH9" s="729" t="str">
        <f t="shared" si="136"/>
        <v>2.5</v>
      </c>
      <c r="II9" s="730">
        <v>4</v>
      </c>
      <c r="IJ9" s="739">
        <v>4</v>
      </c>
      <c r="IK9" s="1061">
        <v>7</v>
      </c>
      <c r="IL9" s="955">
        <v>7.1</v>
      </c>
      <c r="IM9" s="736"/>
      <c r="IN9" s="827">
        <f t="shared" si="137"/>
        <v>7.1</v>
      </c>
      <c r="IO9" s="839">
        <f t="shared" si="138"/>
        <v>7.1</v>
      </c>
      <c r="IP9" s="845" t="str">
        <f t="shared" si="139"/>
        <v>7.1</v>
      </c>
      <c r="IQ9" s="841" t="str">
        <f t="shared" si="140"/>
        <v>B</v>
      </c>
      <c r="IR9" s="842">
        <f t="shared" si="141"/>
        <v>3</v>
      </c>
      <c r="IS9" s="842" t="str">
        <f t="shared" si="142"/>
        <v>3.0</v>
      </c>
      <c r="IT9" s="846">
        <v>5</v>
      </c>
      <c r="IU9" s="844">
        <v>5</v>
      </c>
      <c r="IV9" s="742">
        <f t="shared" si="143"/>
        <v>20</v>
      </c>
      <c r="IW9" s="734">
        <f t="shared" si="144"/>
        <v>2.6749999999999998</v>
      </c>
      <c r="IX9" s="735" t="str">
        <f t="shared" si="145"/>
        <v>2.68</v>
      </c>
    </row>
    <row r="10" spans="1:260" ht="18.75" x14ac:dyDescent="0.3">
      <c r="A10" s="5">
        <v>11</v>
      </c>
      <c r="B10" s="306" t="s">
        <v>674</v>
      </c>
      <c r="C10" s="306" t="s">
        <v>669</v>
      </c>
      <c r="D10" s="300" t="s">
        <v>33</v>
      </c>
      <c r="E10" s="301" t="s">
        <v>161</v>
      </c>
      <c r="F10" s="244"/>
      <c r="G10" s="275" t="s">
        <v>683</v>
      </c>
      <c r="H10" s="244" t="s">
        <v>23</v>
      </c>
      <c r="I10" s="244" t="s">
        <v>179</v>
      </c>
      <c r="J10" s="1078">
        <v>8.6</v>
      </c>
      <c r="K10" s="1079" t="str">
        <f t="shared" si="6"/>
        <v>A</v>
      </c>
      <c r="L10" s="1080">
        <f t="shared" si="7"/>
        <v>4</v>
      </c>
      <c r="M10" s="1081" t="str">
        <f t="shared" si="8"/>
        <v>4.0</v>
      </c>
      <c r="N10" s="665">
        <v>6.3</v>
      </c>
      <c r="O10" s="1" t="str">
        <f t="shared" si="9"/>
        <v>C</v>
      </c>
      <c r="P10" s="2">
        <f t="shared" si="10"/>
        <v>2</v>
      </c>
      <c r="Q10" s="172" t="str">
        <f t="shared" si="11"/>
        <v>2.0</v>
      </c>
      <c r="R10" s="175">
        <v>6.5</v>
      </c>
      <c r="S10" s="65">
        <v>5</v>
      </c>
      <c r="T10" s="65"/>
      <c r="U10" s="28">
        <f t="shared" si="12"/>
        <v>5.6</v>
      </c>
      <c r="V10" s="29">
        <f t="shared" si="13"/>
        <v>5.6</v>
      </c>
      <c r="W10" s="325" t="str">
        <f t="shared" si="14"/>
        <v>5.6</v>
      </c>
      <c r="X10" s="30" t="str">
        <f t="shared" si="15"/>
        <v>C</v>
      </c>
      <c r="Y10" s="31">
        <f t="shared" si="16"/>
        <v>2</v>
      </c>
      <c r="Z10" s="31" t="str">
        <f t="shared" si="17"/>
        <v>2.0</v>
      </c>
      <c r="AA10" s="42">
        <v>4</v>
      </c>
      <c r="AB10" s="43">
        <v>4</v>
      </c>
      <c r="AC10" s="186">
        <v>7</v>
      </c>
      <c r="AD10" s="55">
        <v>4</v>
      </c>
      <c r="AE10" s="55"/>
      <c r="AF10" s="28">
        <f t="shared" si="18"/>
        <v>5.2</v>
      </c>
      <c r="AG10" s="29">
        <f t="shared" si="19"/>
        <v>5.2</v>
      </c>
      <c r="AH10" s="325" t="str">
        <f t="shared" si="20"/>
        <v>5.2</v>
      </c>
      <c r="AI10" s="30" t="str">
        <f t="shared" si="21"/>
        <v>D+</v>
      </c>
      <c r="AJ10" s="31">
        <f t="shared" si="22"/>
        <v>1.5</v>
      </c>
      <c r="AK10" s="31" t="str">
        <f t="shared" si="23"/>
        <v>1.5</v>
      </c>
      <c r="AL10" s="42">
        <v>2</v>
      </c>
      <c r="AM10" s="43">
        <v>2</v>
      </c>
      <c r="AN10" s="203">
        <v>6.2</v>
      </c>
      <c r="AO10" s="73">
        <v>3</v>
      </c>
      <c r="AP10" s="73"/>
      <c r="AQ10" s="225">
        <f t="shared" si="24"/>
        <v>4.3</v>
      </c>
      <c r="AR10" s="29">
        <f t="shared" si="25"/>
        <v>4.3</v>
      </c>
      <c r="AS10" s="325" t="str">
        <f t="shared" si="26"/>
        <v>4.3</v>
      </c>
      <c r="AT10" s="227" t="str">
        <f t="shared" si="27"/>
        <v>D</v>
      </c>
      <c r="AU10" s="226">
        <f t="shared" si="28"/>
        <v>1</v>
      </c>
      <c r="AV10" s="226" t="str">
        <f t="shared" si="0"/>
        <v>1.0</v>
      </c>
      <c r="AW10" s="157">
        <v>3</v>
      </c>
      <c r="AX10" s="43">
        <v>3</v>
      </c>
      <c r="AY10" s="180">
        <v>8</v>
      </c>
      <c r="AZ10" s="55">
        <v>6</v>
      </c>
      <c r="BA10" s="55"/>
      <c r="BB10" s="28">
        <f t="shared" si="29"/>
        <v>6.8</v>
      </c>
      <c r="BC10" s="29">
        <f t="shared" si="30"/>
        <v>6.8</v>
      </c>
      <c r="BD10" s="325" t="str">
        <f t="shared" si="31"/>
        <v>6.8</v>
      </c>
      <c r="BE10" s="30" t="str">
        <f t="shared" si="32"/>
        <v>C+</v>
      </c>
      <c r="BF10" s="31">
        <f t="shared" si="33"/>
        <v>2.5</v>
      </c>
      <c r="BG10" s="31" t="str">
        <f t="shared" si="34"/>
        <v>2.5</v>
      </c>
      <c r="BH10" s="42">
        <v>1</v>
      </c>
      <c r="BI10" s="43">
        <v>1</v>
      </c>
      <c r="BJ10" s="181">
        <v>6</v>
      </c>
      <c r="BK10" s="93">
        <v>5</v>
      </c>
      <c r="BL10" s="93"/>
      <c r="BM10" s="28">
        <f t="shared" si="35"/>
        <v>5.4</v>
      </c>
      <c r="BN10" s="29">
        <f t="shared" si="36"/>
        <v>5.4</v>
      </c>
      <c r="BO10" s="325" t="str">
        <f t="shared" si="37"/>
        <v>5.4</v>
      </c>
      <c r="BP10" s="30" t="str">
        <f t="shared" si="38"/>
        <v>D+</v>
      </c>
      <c r="BQ10" s="31">
        <f t="shared" si="1"/>
        <v>1.5</v>
      </c>
      <c r="BR10" s="31" t="str">
        <f t="shared" si="2"/>
        <v>1.5</v>
      </c>
      <c r="BS10" s="42">
        <v>2</v>
      </c>
      <c r="BT10" s="43">
        <v>2</v>
      </c>
      <c r="BU10" s="424">
        <v>7</v>
      </c>
      <c r="BV10" s="46">
        <v>6</v>
      </c>
      <c r="BW10" s="157"/>
      <c r="BX10" s="28">
        <f t="shared" si="39"/>
        <v>6.4</v>
      </c>
      <c r="BY10" s="29">
        <f t="shared" si="40"/>
        <v>6.4</v>
      </c>
      <c r="BZ10" s="325" t="str">
        <f t="shared" si="41"/>
        <v>6.4</v>
      </c>
      <c r="CA10" s="30" t="str">
        <f t="shared" si="42"/>
        <v>C</v>
      </c>
      <c r="CB10" s="31">
        <f t="shared" si="43"/>
        <v>2</v>
      </c>
      <c r="CC10" s="31" t="str">
        <f t="shared" si="44"/>
        <v>2.0</v>
      </c>
      <c r="CD10" s="42">
        <v>2</v>
      </c>
      <c r="CE10" s="43">
        <v>2</v>
      </c>
      <c r="CF10" s="146">
        <v>9.8000000000000007</v>
      </c>
      <c r="CG10" s="143">
        <v>8</v>
      </c>
      <c r="CH10" s="157"/>
      <c r="CI10" s="225">
        <f t="shared" si="45"/>
        <v>8.6999999999999993</v>
      </c>
      <c r="CJ10" s="226">
        <f t="shared" si="46"/>
        <v>8.6999999999999993</v>
      </c>
      <c r="CK10" s="342" t="str">
        <f t="shared" si="47"/>
        <v>8.7</v>
      </c>
      <c r="CL10" s="227" t="str">
        <f t="shared" si="48"/>
        <v>A</v>
      </c>
      <c r="CM10" s="226">
        <f t="shared" si="3"/>
        <v>4</v>
      </c>
      <c r="CN10" s="226" t="str">
        <f t="shared" si="4"/>
        <v>4.0</v>
      </c>
      <c r="CO10" s="157">
        <v>3</v>
      </c>
      <c r="CP10" s="43">
        <v>3</v>
      </c>
      <c r="CQ10" s="84">
        <f t="shared" si="49"/>
        <v>17</v>
      </c>
      <c r="CR10" s="87">
        <f t="shared" si="50"/>
        <v>2.0882352941176472</v>
      </c>
      <c r="CS10" s="88" t="str">
        <f t="shared" si="51"/>
        <v>2.09</v>
      </c>
      <c r="CT10" s="64" t="str">
        <f t="shared" si="52"/>
        <v>Lên lớp</v>
      </c>
      <c r="CU10" s="128">
        <f t="shared" si="53"/>
        <v>17</v>
      </c>
      <c r="CV10" s="129">
        <f t="shared" si="54"/>
        <v>2.0882352941176472</v>
      </c>
      <c r="CW10" s="64" t="str">
        <f t="shared" si="55"/>
        <v>Lên lớp</v>
      </c>
      <c r="CX10" s="504"/>
      <c r="CY10" s="48">
        <v>7.8</v>
      </c>
      <c r="CZ10" s="55">
        <v>4</v>
      </c>
      <c r="DA10" s="55"/>
      <c r="DB10" s="225">
        <f t="shared" si="56"/>
        <v>5.5</v>
      </c>
      <c r="DC10" s="29">
        <f t="shared" si="57"/>
        <v>5.5</v>
      </c>
      <c r="DD10" s="325" t="str">
        <f t="shared" si="58"/>
        <v>5.5</v>
      </c>
      <c r="DE10" s="227" t="str">
        <f t="shared" si="59"/>
        <v>C</v>
      </c>
      <c r="DF10" s="226">
        <f t="shared" si="60"/>
        <v>2</v>
      </c>
      <c r="DG10" s="226" t="str">
        <f t="shared" si="61"/>
        <v>2.0</v>
      </c>
      <c r="DH10" s="157">
        <v>3</v>
      </c>
      <c r="DI10" s="43">
        <v>3</v>
      </c>
      <c r="DJ10" s="48">
        <v>6.3</v>
      </c>
      <c r="DK10" s="70">
        <v>4</v>
      </c>
      <c r="DL10" s="602"/>
      <c r="DM10" s="28">
        <f t="shared" si="62"/>
        <v>4.9000000000000004</v>
      </c>
      <c r="DN10" s="29">
        <f t="shared" si="63"/>
        <v>4.9000000000000004</v>
      </c>
      <c r="DO10" s="501" t="str">
        <f t="shared" si="64"/>
        <v>4.9</v>
      </c>
      <c r="DP10" s="30" t="str">
        <f t="shared" si="65"/>
        <v>D</v>
      </c>
      <c r="DQ10" s="31">
        <f t="shared" si="66"/>
        <v>1</v>
      </c>
      <c r="DR10" s="31" t="str">
        <f t="shared" si="5"/>
        <v>1.0</v>
      </c>
      <c r="DS10" s="42">
        <v>3</v>
      </c>
      <c r="DT10" s="43">
        <v>3</v>
      </c>
      <c r="DU10" s="48">
        <v>7.4</v>
      </c>
      <c r="DV10" s="70">
        <v>7</v>
      </c>
      <c r="DW10" s="602"/>
      <c r="DX10" s="28">
        <f t="shared" si="67"/>
        <v>7.2</v>
      </c>
      <c r="DY10" s="29">
        <f t="shared" si="68"/>
        <v>7.2</v>
      </c>
      <c r="DZ10" s="501" t="str">
        <f t="shared" si="69"/>
        <v>7.2</v>
      </c>
      <c r="EA10" s="30" t="str">
        <f t="shared" si="70"/>
        <v>B</v>
      </c>
      <c r="EB10" s="31">
        <f t="shared" si="71"/>
        <v>3</v>
      </c>
      <c r="EC10" s="31" t="str">
        <f t="shared" si="72"/>
        <v>3.0</v>
      </c>
      <c r="ED10" s="42">
        <v>3</v>
      </c>
      <c r="EE10" s="43">
        <v>3</v>
      </c>
      <c r="EF10" s="48">
        <v>7.6</v>
      </c>
      <c r="EG10" s="70">
        <v>3</v>
      </c>
      <c r="EH10" s="70"/>
      <c r="EI10" s="28">
        <f t="shared" si="73"/>
        <v>4.8</v>
      </c>
      <c r="EJ10" s="29">
        <f t="shared" si="74"/>
        <v>4.8</v>
      </c>
      <c r="EK10" s="501" t="str">
        <f t="shared" si="75"/>
        <v>4.8</v>
      </c>
      <c r="EL10" s="30" t="str">
        <f t="shared" si="76"/>
        <v>D</v>
      </c>
      <c r="EM10" s="31">
        <f t="shared" si="77"/>
        <v>1</v>
      </c>
      <c r="EN10" s="31" t="str">
        <f t="shared" si="78"/>
        <v>1.0</v>
      </c>
      <c r="EO10" s="42">
        <v>3</v>
      </c>
      <c r="EP10" s="43">
        <v>3</v>
      </c>
      <c r="EQ10" s="48">
        <v>9.6</v>
      </c>
      <c r="ER10" s="70">
        <v>7</v>
      </c>
      <c r="ES10" s="602"/>
      <c r="ET10" s="28">
        <f t="shared" si="79"/>
        <v>8</v>
      </c>
      <c r="EU10" s="29">
        <f t="shared" si="80"/>
        <v>8</v>
      </c>
      <c r="EV10" s="501" t="str">
        <f t="shared" si="81"/>
        <v>8.0</v>
      </c>
      <c r="EW10" s="30" t="str">
        <f t="shared" si="82"/>
        <v>B+</v>
      </c>
      <c r="EX10" s="31">
        <f t="shared" si="83"/>
        <v>3.5</v>
      </c>
      <c r="EY10" s="31" t="str">
        <f t="shared" si="84"/>
        <v>3.5</v>
      </c>
      <c r="EZ10" s="42">
        <v>2</v>
      </c>
      <c r="FA10" s="43">
        <v>2</v>
      </c>
      <c r="FB10" s="48">
        <v>7.6</v>
      </c>
      <c r="FC10" s="55">
        <v>7</v>
      </c>
      <c r="FD10" s="55"/>
      <c r="FE10" s="28">
        <f t="shared" si="85"/>
        <v>7.2</v>
      </c>
      <c r="FF10" s="29">
        <f t="shared" si="86"/>
        <v>7.2</v>
      </c>
      <c r="FG10" s="501" t="str">
        <f t="shared" si="87"/>
        <v>7.2</v>
      </c>
      <c r="FH10" s="30" t="str">
        <f t="shared" si="88"/>
        <v>B</v>
      </c>
      <c r="FI10" s="31">
        <f t="shared" si="89"/>
        <v>3</v>
      </c>
      <c r="FJ10" s="31" t="str">
        <f t="shared" si="90"/>
        <v>3.0</v>
      </c>
      <c r="FK10" s="42">
        <v>2</v>
      </c>
      <c r="FL10" s="43">
        <v>2</v>
      </c>
      <c r="FM10" s="48">
        <v>6.3</v>
      </c>
      <c r="FN10" s="70">
        <v>6</v>
      </c>
      <c r="FO10" s="70"/>
      <c r="FP10" s="28">
        <f t="shared" si="91"/>
        <v>6.1</v>
      </c>
      <c r="FQ10" s="29">
        <f t="shared" si="92"/>
        <v>6.1</v>
      </c>
      <c r="FR10" s="501" t="str">
        <f t="shared" si="93"/>
        <v>6.1</v>
      </c>
      <c r="FS10" s="30" t="str">
        <f t="shared" si="94"/>
        <v>C</v>
      </c>
      <c r="FT10" s="31">
        <f t="shared" si="95"/>
        <v>2</v>
      </c>
      <c r="FU10" s="31" t="str">
        <f t="shared" si="96"/>
        <v>2.0</v>
      </c>
      <c r="FV10" s="42">
        <v>2</v>
      </c>
      <c r="FW10" s="402">
        <v>2</v>
      </c>
      <c r="FX10" s="694">
        <f t="shared" si="97"/>
        <v>18</v>
      </c>
      <c r="FY10" s="695">
        <f t="shared" si="98"/>
        <v>2.1111111111111112</v>
      </c>
      <c r="FZ10" s="696" t="str">
        <f t="shared" si="99"/>
        <v>2.11</v>
      </c>
      <c r="GA10" s="697" t="str">
        <f t="shared" si="100"/>
        <v>Lên lớp</v>
      </c>
      <c r="GB10" s="698">
        <f t="shared" si="101"/>
        <v>35</v>
      </c>
      <c r="GC10" s="695">
        <f t="shared" si="102"/>
        <v>2.1</v>
      </c>
      <c r="GD10" s="696" t="str">
        <f t="shared" si="103"/>
        <v>2.10</v>
      </c>
      <c r="GE10" s="699">
        <f t="shared" si="104"/>
        <v>35</v>
      </c>
      <c r="GF10" s="700">
        <f t="shared" si="105"/>
        <v>6.0571428571428587</v>
      </c>
      <c r="GG10" s="701">
        <f t="shared" si="106"/>
        <v>2.1</v>
      </c>
      <c r="GH10" s="702" t="str">
        <f t="shared" si="107"/>
        <v>Lên lớp</v>
      </c>
      <c r="GI10" s="758"/>
      <c r="GJ10" s="867">
        <v>9</v>
      </c>
      <c r="GK10" s="958">
        <v>7</v>
      </c>
      <c r="GL10" s="736"/>
      <c r="GM10" s="827">
        <f t="shared" si="108"/>
        <v>7.8</v>
      </c>
      <c r="GN10" s="839">
        <f t="shared" si="109"/>
        <v>7.8</v>
      </c>
      <c r="GO10" s="845" t="str">
        <f t="shared" si="110"/>
        <v>7.8</v>
      </c>
      <c r="GP10" s="841" t="str">
        <f t="shared" si="111"/>
        <v>B</v>
      </c>
      <c r="GQ10" s="842">
        <f t="shared" si="112"/>
        <v>3</v>
      </c>
      <c r="GR10" s="842" t="str">
        <f t="shared" si="113"/>
        <v>3.0</v>
      </c>
      <c r="GS10" s="846">
        <v>2</v>
      </c>
      <c r="GT10" s="844">
        <v>2</v>
      </c>
      <c r="GU10" s="819">
        <v>6.6</v>
      </c>
      <c r="GV10" s="822">
        <v>3</v>
      </c>
      <c r="GW10" s="736"/>
      <c r="GX10" s="28">
        <f t="shared" si="114"/>
        <v>4.4000000000000004</v>
      </c>
      <c r="GY10" s="29">
        <f t="shared" si="115"/>
        <v>4.4000000000000004</v>
      </c>
      <c r="GZ10" s="501" t="str">
        <f t="shared" si="116"/>
        <v>4.4</v>
      </c>
      <c r="HA10" s="30" t="str">
        <f t="shared" si="117"/>
        <v>D</v>
      </c>
      <c r="HB10" s="31">
        <f t="shared" si="118"/>
        <v>1</v>
      </c>
      <c r="HC10" s="31" t="str">
        <f t="shared" si="119"/>
        <v>1.0</v>
      </c>
      <c r="HD10" s="42">
        <v>2</v>
      </c>
      <c r="HE10" s="43">
        <v>2</v>
      </c>
      <c r="HF10" s="819">
        <v>7.2</v>
      </c>
      <c r="HG10" s="822">
        <v>5</v>
      </c>
      <c r="HH10" s="736"/>
      <c r="HI10" s="827">
        <f t="shared" si="120"/>
        <v>5.9</v>
      </c>
      <c r="HJ10" s="29">
        <f t="shared" si="121"/>
        <v>5.9</v>
      </c>
      <c r="HK10" s="501" t="str">
        <f t="shared" si="122"/>
        <v>5.9</v>
      </c>
      <c r="HL10" s="30" t="str">
        <f t="shared" si="123"/>
        <v>C</v>
      </c>
      <c r="HM10" s="31">
        <f t="shared" si="124"/>
        <v>2</v>
      </c>
      <c r="HN10" s="31" t="str">
        <f t="shared" si="125"/>
        <v>2.0</v>
      </c>
      <c r="HO10" s="42">
        <v>2</v>
      </c>
      <c r="HP10" s="43">
        <v>2</v>
      </c>
      <c r="HQ10" s="867">
        <v>7.8</v>
      </c>
      <c r="HR10" s="1047">
        <v>6.2</v>
      </c>
      <c r="HS10" s="736"/>
      <c r="HT10" s="827">
        <f t="shared" si="126"/>
        <v>6.8</v>
      </c>
      <c r="HU10" s="839">
        <f t="shared" si="127"/>
        <v>6.8</v>
      </c>
      <c r="HV10" s="845" t="str">
        <f t="shared" si="128"/>
        <v>6.8</v>
      </c>
      <c r="HW10" s="841" t="str">
        <f t="shared" si="129"/>
        <v>C+</v>
      </c>
      <c r="HX10" s="842">
        <f t="shared" si="130"/>
        <v>2.5</v>
      </c>
      <c r="HY10" s="842" t="str">
        <f t="shared" si="131"/>
        <v>2.5</v>
      </c>
      <c r="HZ10" s="846">
        <v>5</v>
      </c>
      <c r="IA10" s="844">
        <v>5</v>
      </c>
      <c r="IB10" s="819">
        <v>7.7</v>
      </c>
      <c r="IC10" s="736"/>
      <c r="ID10" s="763">
        <f t="shared" si="132"/>
        <v>7.7</v>
      </c>
      <c r="IE10" s="764" t="str">
        <f t="shared" si="133"/>
        <v>7.7</v>
      </c>
      <c r="IF10" s="728" t="str">
        <f t="shared" si="134"/>
        <v>B</v>
      </c>
      <c r="IG10" s="729">
        <f t="shared" si="135"/>
        <v>3</v>
      </c>
      <c r="IH10" s="729" t="str">
        <f t="shared" si="136"/>
        <v>3.0</v>
      </c>
      <c r="II10" s="730">
        <v>4</v>
      </c>
      <c r="IJ10" s="739">
        <v>4</v>
      </c>
      <c r="IK10" s="1061">
        <v>8</v>
      </c>
      <c r="IL10" s="955">
        <v>7.6</v>
      </c>
      <c r="IM10" s="736"/>
      <c r="IN10" s="827">
        <f t="shared" si="137"/>
        <v>7.8</v>
      </c>
      <c r="IO10" s="839">
        <f t="shared" si="138"/>
        <v>7.8</v>
      </c>
      <c r="IP10" s="845" t="str">
        <f t="shared" si="139"/>
        <v>7.8</v>
      </c>
      <c r="IQ10" s="841" t="str">
        <f t="shared" si="140"/>
        <v>B</v>
      </c>
      <c r="IR10" s="842">
        <f t="shared" si="141"/>
        <v>3</v>
      </c>
      <c r="IS10" s="842" t="str">
        <f t="shared" si="142"/>
        <v>3.0</v>
      </c>
      <c r="IT10" s="846">
        <v>5</v>
      </c>
      <c r="IU10" s="844">
        <v>5</v>
      </c>
      <c r="IV10" s="742">
        <f t="shared" si="143"/>
        <v>20</v>
      </c>
      <c r="IW10" s="734">
        <f t="shared" si="144"/>
        <v>2.5750000000000002</v>
      </c>
      <c r="IX10" s="735" t="str">
        <f t="shared" si="145"/>
        <v>2.58</v>
      </c>
    </row>
    <row r="11" spans="1:260" ht="18.75" x14ac:dyDescent="0.3">
      <c r="A11" s="5">
        <v>12</v>
      </c>
      <c r="B11" s="306" t="s">
        <v>674</v>
      </c>
      <c r="C11" s="306" t="s">
        <v>670</v>
      </c>
      <c r="D11" s="614" t="s">
        <v>135</v>
      </c>
      <c r="E11" s="615" t="s">
        <v>162</v>
      </c>
      <c r="F11" s="244"/>
      <c r="G11" s="275" t="s">
        <v>684</v>
      </c>
      <c r="H11" s="244" t="s">
        <v>23</v>
      </c>
      <c r="I11" s="244" t="s">
        <v>232</v>
      </c>
      <c r="J11" s="1078">
        <v>7.6</v>
      </c>
      <c r="K11" s="1079" t="str">
        <f t="shared" si="6"/>
        <v>B</v>
      </c>
      <c r="L11" s="1080">
        <f t="shared" si="7"/>
        <v>3</v>
      </c>
      <c r="M11" s="1081" t="str">
        <f t="shared" si="8"/>
        <v>3.0</v>
      </c>
      <c r="N11" s="665">
        <v>6.3</v>
      </c>
      <c r="O11" s="1" t="str">
        <f t="shared" si="9"/>
        <v>C</v>
      </c>
      <c r="P11" s="2">
        <f t="shared" si="10"/>
        <v>2</v>
      </c>
      <c r="Q11" s="172" t="str">
        <f t="shared" si="11"/>
        <v>2.0</v>
      </c>
      <c r="R11" s="175">
        <v>5.7</v>
      </c>
      <c r="S11" s="11">
        <v>6</v>
      </c>
      <c r="T11" s="65"/>
      <c r="U11" s="28">
        <f t="shared" si="12"/>
        <v>5.9</v>
      </c>
      <c r="V11" s="29">
        <f t="shared" si="13"/>
        <v>5.9</v>
      </c>
      <c r="W11" s="325" t="str">
        <f t="shared" si="14"/>
        <v>5.9</v>
      </c>
      <c r="X11" s="30" t="str">
        <f t="shared" si="15"/>
        <v>C</v>
      </c>
      <c r="Y11" s="31">
        <f t="shared" si="16"/>
        <v>2</v>
      </c>
      <c r="Z11" s="31" t="str">
        <f t="shared" si="17"/>
        <v>2.0</v>
      </c>
      <c r="AA11" s="42">
        <v>4</v>
      </c>
      <c r="AB11" s="43">
        <v>4</v>
      </c>
      <c r="AC11" s="186">
        <v>8</v>
      </c>
      <c r="AD11" s="55">
        <v>5</v>
      </c>
      <c r="AE11" s="55"/>
      <c r="AF11" s="28">
        <f t="shared" si="18"/>
        <v>6.2</v>
      </c>
      <c r="AG11" s="29">
        <f t="shared" si="19"/>
        <v>6.2</v>
      </c>
      <c r="AH11" s="325" t="str">
        <f t="shared" si="20"/>
        <v>6.2</v>
      </c>
      <c r="AI11" s="30" t="str">
        <f t="shared" si="21"/>
        <v>C</v>
      </c>
      <c r="AJ11" s="31">
        <f t="shared" si="22"/>
        <v>2</v>
      </c>
      <c r="AK11" s="31" t="str">
        <f t="shared" si="23"/>
        <v>2.0</v>
      </c>
      <c r="AL11" s="42">
        <v>2</v>
      </c>
      <c r="AM11" s="43">
        <v>2</v>
      </c>
      <c r="AN11" s="203">
        <v>5.6</v>
      </c>
      <c r="AO11" s="73">
        <v>3</v>
      </c>
      <c r="AP11" s="73"/>
      <c r="AQ11" s="225">
        <f t="shared" si="24"/>
        <v>4</v>
      </c>
      <c r="AR11" s="29">
        <f t="shared" si="25"/>
        <v>4</v>
      </c>
      <c r="AS11" s="325" t="str">
        <f t="shared" si="26"/>
        <v>4.0</v>
      </c>
      <c r="AT11" s="227" t="str">
        <f t="shared" si="27"/>
        <v>D</v>
      </c>
      <c r="AU11" s="226">
        <f t="shared" si="28"/>
        <v>1</v>
      </c>
      <c r="AV11" s="226" t="str">
        <f t="shared" si="0"/>
        <v>1.0</v>
      </c>
      <c r="AW11" s="157">
        <v>3</v>
      </c>
      <c r="AX11" s="43">
        <v>3</v>
      </c>
      <c r="AY11" s="180">
        <v>8.3000000000000007</v>
      </c>
      <c r="AZ11" s="55">
        <v>0</v>
      </c>
      <c r="BA11" s="55">
        <v>5</v>
      </c>
      <c r="BB11" s="28">
        <f t="shared" si="29"/>
        <v>3.3</v>
      </c>
      <c r="BC11" s="29">
        <f t="shared" si="30"/>
        <v>6.3</v>
      </c>
      <c r="BD11" s="325" t="str">
        <f t="shared" si="31"/>
        <v>6.3</v>
      </c>
      <c r="BE11" s="30" t="str">
        <f t="shared" si="32"/>
        <v>C</v>
      </c>
      <c r="BF11" s="31">
        <f t="shared" si="33"/>
        <v>2</v>
      </c>
      <c r="BG11" s="31" t="str">
        <f t="shared" si="34"/>
        <v>2.0</v>
      </c>
      <c r="BH11" s="42">
        <v>1</v>
      </c>
      <c r="BI11" s="43">
        <v>1</v>
      </c>
      <c r="BJ11" s="181">
        <v>5.4</v>
      </c>
      <c r="BK11" s="93">
        <v>6</v>
      </c>
      <c r="BL11" s="93"/>
      <c r="BM11" s="28">
        <f t="shared" si="35"/>
        <v>5.8</v>
      </c>
      <c r="BN11" s="29">
        <f t="shared" si="36"/>
        <v>5.8</v>
      </c>
      <c r="BO11" s="325" t="str">
        <f t="shared" si="37"/>
        <v>5.8</v>
      </c>
      <c r="BP11" s="30" t="str">
        <f t="shared" si="38"/>
        <v>C</v>
      </c>
      <c r="BQ11" s="31">
        <f t="shared" si="1"/>
        <v>2</v>
      </c>
      <c r="BR11" s="31" t="str">
        <f t="shared" si="2"/>
        <v>2.0</v>
      </c>
      <c r="BS11" s="42">
        <v>2</v>
      </c>
      <c r="BT11" s="43">
        <v>2</v>
      </c>
      <c r="BU11" s="424">
        <v>6.7</v>
      </c>
      <c r="BV11" s="46">
        <v>3</v>
      </c>
      <c r="BW11" s="157"/>
      <c r="BX11" s="28">
        <f t="shared" si="39"/>
        <v>4.5</v>
      </c>
      <c r="BY11" s="29">
        <f t="shared" si="40"/>
        <v>4.5</v>
      </c>
      <c r="BZ11" s="325" t="str">
        <f t="shared" si="41"/>
        <v>4.5</v>
      </c>
      <c r="CA11" s="30" t="str">
        <f t="shared" si="42"/>
        <v>D</v>
      </c>
      <c r="CB11" s="31">
        <f t="shared" si="43"/>
        <v>1</v>
      </c>
      <c r="CC11" s="31" t="str">
        <f t="shared" si="44"/>
        <v>1.0</v>
      </c>
      <c r="CD11" s="42">
        <v>2</v>
      </c>
      <c r="CE11" s="43">
        <v>2</v>
      </c>
      <c r="CF11" s="146">
        <v>8.6</v>
      </c>
      <c r="CG11" s="143">
        <v>6</v>
      </c>
      <c r="CH11" s="157"/>
      <c r="CI11" s="225">
        <f t="shared" si="45"/>
        <v>7</v>
      </c>
      <c r="CJ11" s="226">
        <f t="shared" si="46"/>
        <v>7</v>
      </c>
      <c r="CK11" s="342" t="str">
        <f t="shared" si="47"/>
        <v>7.0</v>
      </c>
      <c r="CL11" s="227" t="str">
        <f t="shared" si="48"/>
        <v>B</v>
      </c>
      <c r="CM11" s="226">
        <f t="shared" si="3"/>
        <v>3</v>
      </c>
      <c r="CN11" s="226" t="str">
        <f t="shared" si="4"/>
        <v>3.0</v>
      </c>
      <c r="CO11" s="157">
        <v>3</v>
      </c>
      <c r="CP11" s="43">
        <v>3</v>
      </c>
      <c r="CQ11" s="84">
        <f t="shared" si="49"/>
        <v>17</v>
      </c>
      <c r="CR11" s="87">
        <f t="shared" si="50"/>
        <v>1.8823529411764706</v>
      </c>
      <c r="CS11" s="88" t="str">
        <f t="shared" si="51"/>
        <v>1.88</v>
      </c>
      <c r="CT11" s="64" t="str">
        <f t="shared" si="52"/>
        <v>Lên lớp</v>
      </c>
      <c r="CU11" s="128">
        <f t="shared" si="53"/>
        <v>17</v>
      </c>
      <c r="CV11" s="129">
        <f t="shared" si="54"/>
        <v>1.8823529411764706</v>
      </c>
      <c r="CW11" s="64" t="str">
        <f t="shared" si="55"/>
        <v>Lên lớp</v>
      </c>
      <c r="CX11" s="504"/>
      <c r="CY11" s="48">
        <v>8</v>
      </c>
      <c r="CZ11" s="55">
        <v>4</v>
      </c>
      <c r="DA11" s="55"/>
      <c r="DB11" s="225">
        <f t="shared" si="56"/>
        <v>5.6</v>
      </c>
      <c r="DC11" s="29">
        <f t="shared" si="57"/>
        <v>5.6</v>
      </c>
      <c r="DD11" s="325" t="str">
        <f t="shared" si="58"/>
        <v>5.6</v>
      </c>
      <c r="DE11" s="227" t="str">
        <f t="shared" si="59"/>
        <v>C</v>
      </c>
      <c r="DF11" s="226">
        <f t="shared" si="60"/>
        <v>2</v>
      </c>
      <c r="DG11" s="226" t="str">
        <f t="shared" si="61"/>
        <v>2.0</v>
      </c>
      <c r="DH11" s="157">
        <v>3</v>
      </c>
      <c r="DI11" s="43">
        <v>3</v>
      </c>
      <c r="DJ11" s="48">
        <v>5.7</v>
      </c>
      <c r="DK11" s="70">
        <v>3</v>
      </c>
      <c r="DL11" s="602"/>
      <c r="DM11" s="28">
        <f t="shared" si="62"/>
        <v>4.0999999999999996</v>
      </c>
      <c r="DN11" s="29">
        <f t="shared" si="63"/>
        <v>4.0999999999999996</v>
      </c>
      <c r="DO11" s="501" t="str">
        <f t="shared" si="64"/>
        <v>4.1</v>
      </c>
      <c r="DP11" s="30" t="str">
        <f t="shared" si="65"/>
        <v>D</v>
      </c>
      <c r="DQ11" s="31">
        <f t="shared" si="66"/>
        <v>1</v>
      </c>
      <c r="DR11" s="31" t="str">
        <f t="shared" si="5"/>
        <v>1.0</v>
      </c>
      <c r="DS11" s="42">
        <v>3</v>
      </c>
      <c r="DT11" s="43">
        <v>3</v>
      </c>
      <c r="DU11" s="48">
        <v>7.2</v>
      </c>
      <c r="DV11" s="70">
        <v>5</v>
      </c>
      <c r="DW11" s="602"/>
      <c r="DX11" s="28">
        <f t="shared" si="67"/>
        <v>5.9</v>
      </c>
      <c r="DY11" s="29">
        <f t="shared" si="68"/>
        <v>5.9</v>
      </c>
      <c r="DZ11" s="501" t="str">
        <f t="shared" si="69"/>
        <v>5.9</v>
      </c>
      <c r="EA11" s="30" t="str">
        <f t="shared" si="70"/>
        <v>C</v>
      </c>
      <c r="EB11" s="31">
        <f t="shared" si="71"/>
        <v>2</v>
      </c>
      <c r="EC11" s="31" t="str">
        <f t="shared" si="72"/>
        <v>2.0</v>
      </c>
      <c r="ED11" s="42">
        <v>3</v>
      </c>
      <c r="EE11" s="43">
        <v>3</v>
      </c>
      <c r="EF11" s="48">
        <v>7.8</v>
      </c>
      <c r="EG11" s="70">
        <v>3</v>
      </c>
      <c r="EH11" s="70"/>
      <c r="EI11" s="28">
        <f t="shared" si="73"/>
        <v>4.9000000000000004</v>
      </c>
      <c r="EJ11" s="29">
        <f t="shared" si="74"/>
        <v>4.9000000000000004</v>
      </c>
      <c r="EK11" s="501" t="str">
        <f t="shared" si="75"/>
        <v>4.9</v>
      </c>
      <c r="EL11" s="30" t="str">
        <f t="shared" si="76"/>
        <v>D</v>
      </c>
      <c r="EM11" s="31">
        <f t="shared" si="77"/>
        <v>1</v>
      </c>
      <c r="EN11" s="31" t="str">
        <f t="shared" si="78"/>
        <v>1.0</v>
      </c>
      <c r="EO11" s="42">
        <v>3</v>
      </c>
      <c r="EP11" s="43">
        <v>3</v>
      </c>
      <c r="EQ11" s="48">
        <v>8.1999999999999993</v>
      </c>
      <c r="ER11" s="70">
        <v>7</v>
      </c>
      <c r="ES11" s="602"/>
      <c r="ET11" s="28">
        <f t="shared" si="79"/>
        <v>7.5</v>
      </c>
      <c r="EU11" s="29">
        <f t="shared" si="80"/>
        <v>7.5</v>
      </c>
      <c r="EV11" s="501" t="str">
        <f t="shared" si="81"/>
        <v>7.5</v>
      </c>
      <c r="EW11" s="30" t="str">
        <f t="shared" si="82"/>
        <v>B</v>
      </c>
      <c r="EX11" s="31">
        <f t="shared" si="83"/>
        <v>3</v>
      </c>
      <c r="EY11" s="31" t="str">
        <f t="shared" si="84"/>
        <v>3.0</v>
      </c>
      <c r="EZ11" s="42">
        <v>2</v>
      </c>
      <c r="FA11" s="43">
        <v>2</v>
      </c>
      <c r="FB11" s="48">
        <v>6</v>
      </c>
      <c r="FC11" s="55">
        <v>6</v>
      </c>
      <c r="FD11" s="55"/>
      <c r="FE11" s="28">
        <f t="shared" si="85"/>
        <v>6</v>
      </c>
      <c r="FF11" s="29">
        <f t="shared" si="86"/>
        <v>6</v>
      </c>
      <c r="FG11" s="501" t="str">
        <f t="shared" si="87"/>
        <v>6.0</v>
      </c>
      <c r="FH11" s="30" t="str">
        <f t="shared" si="88"/>
        <v>C</v>
      </c>
      <c r="FI11" s="31">
        <f t="shared" si="89"/>
        <v>2</v>
      </c>
      <c r="FJ11" s="31" t="str">
        <f t="shared" si="90"/>
        <v>2.0</v>
      </c>
      <c r="FK11" s="42">
        <v>2</v>
      </c>
      <c r="FL11" s="43">
        <v>2</v>
      </c>
      <c r="FM11" s="48">
        <v>7</v>
      </c>
      <c r="FN11" s="70">
        <v>4</v>
      </c>
      <c r="FO11" s="70"/>
      <c r="FP11" s="28">
        <f t="shared" si="91"/>
        <v>5.2</v>
      </c>
      <c r="FQ11" s="29">
        <f t="shared" si="92"/>
        <v>5.2</v>
      </c>
      <c r="FR11" s="501" t="str">
        <f t="shared" si="93"/>
        <v>5.2</v>
      </c>
      <c r="FS11" s="30" t="str">
        <f t="shared" si="94"/>
        <v>D+</v>
      </c>
      <c r="FT11" s="31">
        <f t="shared" si="95"/>
        <v>1.5</v>
      </c>
      <c r="FU11" s="31" t="str">
        <f t="shared" si="96"/>
        <v>1.5</v>
      </c>
      <c r="FV11" s="42">
        <v>2</v>
      </c>
      <c r="FW11" s="402">
        <v>2</v>
      </c>
      <c r="FX11" s="694">
        <f t="shared" si="97"/>
        <v>18</v>
      </c>
      <c r="FY11" s="695">
        <f t="shared" si="98"/>
        <v>1.7222222222222223</v>
      </c>
      <c r="FZ11" s="696" t="str">
        <f t="shared" si="99"/>
        <v>1.72</v>
      </c>
      <c r="GA11" s="697" t="str">
        <f t="shared" si="100"/>
        <v>Lên lớp</v>
      </c>
      <c r="GB11" s="698">
        <f t="shared" si="101"/>
        <v>35</v>
      </c>
      <c r="GC11" s="695">
        <f t="shared" si="102"/>
        <v>1.8</v>
      </c>
      <c r="GD11" s="696" t="str">
        <f t="shared" si="103"/>
        <v>1.80</v>
      </c>
      <c r="GE11" s="699">
        <f t="shared" si="104"/>
        <v>35</v>
      </c>
      <c r="GF11" s="700">
        <f t="shared" si="105"/>
        <v>5.5657142857142858</v>
      </c>
      <c r="GG11" s="701">
        <f t="shared" si="106"/>
        <v>1.8</v>
      </c>
      <c r="GH11" s="702" t="str">
        <f t="shared" si="107"/>
        <v>Lên lớp</v>
      </c>
      <c r="GI11" s="758"/>
      <c r="GJ11" s="867">
        <v>8</v>
      </c>
      <c r="GK11" s="958">
        <v>8</v>
      </c>
      <c r="GL11" s="736"/>
      <c r="GM11" s="827">
        <f t="shared" si="108"/>
        <v>8</v>
      </c>
      <c r="GN11" s="839">
        <f t="shared" si="109"/>
        <v>8</v>
      </c>
      <c r="GO11" s="845" t="str">
        <f t="shared" si="110"/>
        <v>8.0</v>
      </c>
      <c r="GP11" s="841" t="str">
        <f t="shared" si="111"/>
        <v>B+</v>
      </c>
      <c r="GQ11" s="842">
        <f t="shared" si="112"/>
        <v>3.5</v>
      </c>
      <c r="GR11" s="842" t="str">
        <f t="shared" si="113"/>
        <v>3.5</v>
      </c>
      <c r="GS11" s="846">
        <v>2</v>
      </c>
      <c r="GT11" s="844">
        <v>2</v>
      </c>
      <c r="GU11" s="819">
        <v>6.7</v>
      </c>
      <c r="GV11" s="822">
        <v>3</v>
      </c>
      <c r="GW11" s="736"/>
      <c r="GX11" s="28">
        <f t="shared" si="114"/>
        <v>4.5</v>
      </c>
      <c r="GY11" s="29">
        <f t="shared" si="115"/>
        <v>4.5</v>
      </c>
      <c r="GZ11" s="501" t="str">
        <f t="shared" si="116"/>
        <v>4.5</v>
      </c>
      <c r="HA11" s="30" t="str">
        <f t="shared" si="117"/>
        <v>D</v>
      </c>
      <c r="HB11" s="31">
        <f t="shared" si="118"/>
        <v>1</v>
      </c>
      <c r="HC11" s="31" t="str">
        <f t="shared" si="119"/>
        <v>1.0</v>
      </c>
      <c r="HD11" s="42">
        <v>2</v>
      </c>
      <c r="HE11" s="43">
        <v>2</v>
      </c>
      <c r="HF11" s="819">
        <v>7.2</v>
      </c>
      <c r="HG11" s="822">
        <v>5</v>
      </c>
      <c r="HH11" s="736"/>
      <c r="HI11" s="827">
        <f t="shared" si="120"/>
        <v>5.9</v>
      </c>
      <c r="HJ11" s="29">
        <f t="shared" si="121"/>
        <v>5.9</v>
      </c>
      <c r="HK11" s="501" t="str">
        <f t="shared" si="122"/>
        <v>5.9</v>
      </c>
      <c r="HL11" s="30" t="str">
        <f t="shared" si="123"/>
        <v>C</v>
      </c>
      <c r="HM11" s="31">
        <f t="shared" si="124"/>
        <v>2</v>
      </c>
      <c r="HN11" s="31" t="str">
        <f t="shared" si="125"/>
        <v>2.0</v>
      </c>
      <c r="HO11" s="42">
        <v>2</v>
      </c>
      <c r="HP11" s="43">
        <v>2</v>
      </c>
      <c r="HQ11" s="867">
        <v>6.6</v>
      </c>
      <c r="HR11" s="1047">
        <v>6</v>
      </c>
      <c r="HS11" s="736"/>
      <c r="HT11" s="827">
        <f t="shared" si="126"/>
        <v>6.2</v>
      </c>
      <c r="HU11" s="839">
        <f t="shared" si="127"/>
        <v>6.2</v>
      </c>
      <c r="HV11" s="845" t="str">
        <f t="shared" si="128"/>
        <v>6.2</v>
      </c>
      <c r="HW11" s="841" t="str">
        <f t="shared" si="129"/>
        <v>C</v>
      </c>
      <c r="HX11" s="842">
        <f t="shared" si="130"/>
        <v>2</v>
      </c>
      <c r="HY11" s="842" t="str">
        <f t="shared" si="131"/>
        <v>2.0</v>
      </c>
      <c r="HZ11" s="846">
        <v>5</v>
      </c>
      <c r="IA11" s="844">
        <v>5</v>
      </c>
      <c r="IB11" s="819">
        <v>6.4</v>
      </c>
      <c r="IC11" s="736"/>
      <c r="ID11" s="763">
        <f t="shared" si="132"/>
        <v>6.4</v>
      </c>
      <c r="IE11" s="764" t="str">
        <f t="shared" si="133"/>
        <v>6.4</v>
      </c>
      <c r="IF11" s="728" t="str">
        <f t="shared" si="134"/>
        <v>C</v>
      </c>
      <c r="IG11" s="729">
        <f t="shared" si="135"/>
        <v>2</v>
      </c>
      <c r="IH11" s="729" t="str">
        <f t="shared" si="136"/>
        <v>2.0</v>
      </c>
      <c r="II11" s="730">
        <v>4</v>
      </c>
      <c r="IJ11" s="739">
        <v>4</v>
      </c>
      <c r="IK11" s="1061">
        <v>7</v>
      </c>
      <c r="IL11" s="955">
        <v>6.9</v>
      </c>
      <c r="IM11" s="736"/>
      <c r="IN11" s="827">
        <f t="shared" si="137"/>
        <v>6.9</v>
      </c>
      <c r="IO11" s="839">
        <f t="shared" si="138"/>
        <v>6.9</v>
      </c>
      <c r="IP11" s="845" t="str">
        <f t="shared" si="139"/>
        <v>6.9</v>
      </c>
      <c r="IQ11" s="841" t="str">
        <f t="shared" si="140"/>
        <v>C+</v>
      </c>
      <c r="IR11" s="842">
        <f t="shared" si="141"/>
        <v>2.5</v>
      </c>
      <c r="IS11" s="842" t="str">
        <f t="shared" si="142"/>
        <v>2.5</v>
      </c>
      <c r="IT11" s="846">
        <v>5</v>
      </c>
      <c r="IU11" s="844">
        <v>5</v>
      </c>
      <c r="IV11" s="742">
        <f t="shared" si="143"/>
        <v>20</v>
      </c>
      <c r="IW11" s="734">
        <f t="shared" si="144"/>
        <v>2.1749999999999998</v>
      </c>
      <c r="IX11" s="735" t="str">
        <f t="shared" si="145"/>
        <v>2.18</v>
      </c>
    </row>
    <row r="12" spans="1:260" ht="18.75" x14ac:dyDescent="0.3">
      <c r="A12" s="5">
        <v>13</v>
      </c>
      <c r="B12" s="306" t="s">
        <v>674</v>
      </c>
      <c r="C12" s="306" t="s">
        <v>671</v>
      </c>
      <c r="D12" s="300" t="s">
        <v>675</v>
      </c>
      <c r="E12" s="301" t="s">
        <v>162</v>
      </c>
      <c r="F12" s="244"/>
      <c r="G12" s="275" t="s">
        <v>685</v>
      </c>
      <c r="H12" s="244" t="s">
        <v>23</v>
      </c>
      <c r="I12" s="244" t="s">
        <v>179</v>
      </c>
      <c r="J12" s="1078">
        <v>9</v>
      </c>
      <c r="K12" s="1079" t="str">
        <f t="shared" si="6"/>
        <v>A</v>
      </c>
      <c r="L12" s="1080">
        <f t="shared" si="7"/>
        <v>4</v>
      </c>
      <c r="M12" s="1081" t="str">
        <f t="shared" si="8"/>
        <v>4.0</v>
      </c>
      <c r="N12" s="665">
        <v>6.7</v>
      </c>
      <c r="O12" s="1" t="str">
        <f t="shared" si="9"/>
        <v>C+</v>
      </c>
      <c r="P12" s="2">
        <f t="shared" si="10"/>
        <v>2.5</v>
      </c>
      <c r="Q12" s="172" t="str">
        <f t="shared" si="11"/>
        <v>2.5</v>
      </c>
      <c r="R12" s="175">
        <v>7.8</v>
      </c>
      <c r="S12" s="65">
        <v>8</v>
      </c>
      <c r="T12" s="65"/>
      <c r="U12" s="28">
        <f t="shared" si="12"/>
        <v>7.9</v>
      </c>
      <c r="V12" s="29">
        <f t="shared" si="13"/>
        <v>7.9</v>
      </c>
      <c r="W12" s="325" t="str">
        <f t="shared" si="14"/>
        <v>7.9</v>
      </c>
      <c r="X12" s="30" t="str">
        <f t="shared" si="15"/>
        <v>B</v>
      </c>
      <c r="Y12" s="31">
        <f t="shared" si="16"/>
        <v>3</v>
      </c>
      <c r="Z12" s="31" t="str">
        <f t="shared" si="17"/>
        <v>3.0</v>
      </c>
      <c r="AA12" s="42">
        <v>4</v>
      </c>
      <c r="AB12" s="43">
        <v>4</v>
      </c>
      <c r="AC12" s="186">
        <v>6.7</v>
      </c>
      <c r="AD12" s="55">
        <v>8</v>
      </c>
      <c r="AE12" s="55"/>
      <c r="AF12" s="28">
        <f t="shared" si="18"/>
        <v>7.5</v>
      </c>
      <c r="AG12" s="29">
        <f t="shared" si="19"/>
        <v>7.5</v>
      </c>
      <c r="AH12" s="325" t="str">
        <f t="shared" si="20"/>
        <v>7.5</v>
      </c>
      <c r="AI12" s="30" t="str">
        <f t="shared" si="21"/>
        <v>B</v>
      </c>
      <c r="AJ12" s="31">
        <f t="shared" si="22"/>
        <v>3</v>
      </c>
      <c r="AK12" s="31" t="str">
        <f t="shared" si="23"/>
        <v>3.0</v>
      </c>
      <c r="AL12" s="42">
        <v>2</v>
      </c>
      <c r="AM12" s="43">
        <v>2</v>
      </c>
      <c r="AN12" s="203">
        <v>7.6</v>
      </c>
      <c r="AO12" s="73">
        <v>5</v>
      </c>
      <c r="AP12" s="73"/>
      <c r="AQ12" s="225">
        <f t="shared" si="24"/>
        <v>6</v>
      </c>
      <c r="AR12" s="29">
        <f t="shared" si="25"/>
        <v>6</v>
      </c>
      <c r="AS12" s="325" t="str">
        <f t="shared" si="26"/>
        <v>6.0</v>
      </c>
      <c r="AT12" s="227" t="str">
        <f t="shared" si="27"/>
        <v>C</v>
      </c>
      <c r="AU12" s="226">
        <f t="shared" si="28"/>
        <v>2</v>
      </c>
      <c r="AV12" s="226" t="str">
        <f t="shared" si="0"/>
        <v>2.0</v>
      </c>
      <c r="AW12" s="157">
        <v>3</v>
      </c>
      <c r="AX12" s="43">
        <v>3</v>
      </c>
      <c r="AY12" s="180">
        <v>8</v>
      </c>
      <c r="AZ12" s="55">
        <v>9</v>
      </c>
      <c r="BA12" s="55"/>
      <c r="BB12" s="28">
        <f t="shared" si="29"/>
        <v>8.6</v>
      </c>
      <c r="BC12" s="29">
        <f t="shared" si="30"/>
        <v>8.6</v>
      </c>
      <c r="BD12" s="325" t="str">
        <f t="shared" si="31"/>
        <v>8.6</v>
      </c>
      <c r="BE12" s="30" t="str">
        <f t="shared" si="32"/>
        <v>A</v>
      </c>
      <c r="BF12" s="31">
        <f t="shared" si="33"/>
        <v>4</v>
      </c>
      <c r="BG12" s="31" t="str">
        <f t="shared" si="34"/>
        <v>4.0</v>
      </c>
      <c r="BH12" s="42">
        <v>1</v>
      </c>
      <c r="BI12" s="43">
        <v>1</v>
      </c>
      <c r="BJ12" s="181">
        <v>8.1999999999999993</v>
      </c>
      <c r="BK12" s="93">
        <v>9</v>
      </c>
      <c r="BL12" s="93"/>
      <c r="BM12" s="28">
        <f t="shared" si="35"/>
        <v>8.6999999999999993</v>
      </c>
      <c r="BN12" s="29">
        <f t="shared" si="36"/>
        <v>8.6999999999999993</v>
      </c>
      <c r="BO12" s="325" t="str">
        <f t="shared" si="37"/>
        <v>8.7</v>
      </c>
      <c r="BP12" s="30" t="str">
        <f t="shared" si="38"/>
        <v>A</v>
      </c>
      <c r="BQ12" s="31">
        <f t="shared" si="1"/>
        <v>4</v>
      </c>
      <c r="BR12" s="31" t="str">
        <f t="shared" si="2"/>
        <v>4.0</v>
      </c>
      <c r="BS12" s="42">
        <v>2</v>
      </c>
      <c r="BT12" s="43">
        <v>2</v>
      </c>
      <c r="BU12" s="424">
        <v>8.6999999999999993</v>
      </c>
      <c r="BV12" s="46">
        <v>9</v>
      </c>
      <c r="BW12" s="157"/>
      <c r="BX12" s="28">
        <f t="shared" si="39"/>
        <v>8.9</v>
      </c>
      <c r="BY12" s="29">
        <f t="shared" si="40"/>
        <v>8.9</v>
      </c>
      <c r="BZ12" s="325" t="str">
        <f t="shared" si="41"/>
        <v>8.9</v>
      </c>
      <c r="CA12" s="30" t="str">
        <f t="shared" si="42"/>
        <v>A</v>
      </c>
      <c r="CB12" s="31">
        <f t="shared" si="43"/>
        <v>4</v>
      </c>
      <c r="CC12" s="31" t="str">
        <f t="shared" si="44"/>
        <v>4.0</v>
      </c>
      <c r="CD12" s="42">
        <v>2</v>
      </c>
      <c r="CE12" s="43">
        <v>2</v>
      </c>
      <c r="CF12" s="146">
        <v>9.6</v>
      </c>
      <c r="CG12" s="143">
        <v>9</v>
      </c>
      <c r="CH12" s="157"/>
      <c r="CI12" s="225">
        <f t="shared" si="45"/>
        <v>9.1999999999999993</v>
      </c>
      <c r="CJ12" s="226">
        <f t="shared" si="46"/>
        <v>9.1999999999999993</v>
      </c>
      <c r="CK12" s="342" t="str">
        <f t="shared" si="47"/>
        <v>9.2</v>
      </c>
      <c r="CL12" s="227" t="str">
        <f t="shared" si="48"/>
        <v>A</v>
      </c>
      <c r="CM12" s="226">
        <f t="shared" si="3"/>
        <v>4</v>
      </c>
      <c r="CN12" s="226" t="str">
        <f t="shared" si="4"/>
        <v>4.0</v>
      </c>
      <c r="CO12" s="157">
        <v>3</v>
      </c>
      <c r="CP12" s="43">
        <v>3</v>
      </c>
      <c r="CQ12" s="84">
        <f t="shared" si="49"/>
        <v>17</v>
      </c>
      <c r="CR12" s="87">
        <f t="shared" si="50"/>
        <v>3.2941176470588234</v>
      </c>
      <c r="CS12" s="88" t="str">
        <f t="shared" si="51"/>
        <v>3.29</v>
      </c>
      <c r="CT12" s="64" t="str">
        <f t="shared" si="52"/>
        <v>Lên lớp</v>
      </c>
      <c r="CU12" s="128">
        <f t="shared" si="53"/>
        <v>17</v>
      </c>
      <c r="CV12" s="129">
        <f t="shared" si="54"/>
        <v>3.2941176470588234</v>
      </c>
      <c r="CW12" s="64" t="str">
        <f t="shared" si="55"/>
        <v>Lên lớp</v>
      </c>
      <c r="CX12" s="504"/>
      <c r="CY12" s="48">
        <v>7.6</v>
      </c>
      <c r="CZ12" s="55">
        <v>3</v>
      </c>
      <c r="DA12" s="55"/>
      <c r="DB12" s="225">
        <f t="shared" si="56"/>
        <v>4.8</v>
      </c>
      <c r="DC12" s="29">
        <f t="shared" si="57"/>
        <v>4.8</v>
      </c>
      <c r="DD12" s="325" t="str">
        <f t="shared" si="58"/>
        <v>4.8</v>
      </c>
      <c r="DE12" s="227" t="str">
        <f t="shared" si="59"/>
        <v>D</v>
      </c>
      <c r="DF12" s="226">
        <f t="shared" si="60"/>
        <v>1</v>
      </c>
      <c r="DG12" s="226" t="str">
        <f t="shared" si="61"/>
        <v>1.0</v>
      </c>
      <c r="DH12" s="157">
        <v>3</v>
      </c>
      <c r="DI12" s="43">
        <v>3</v>
      </c>
      <c r="DJ12" s="48">
        <v>5.7</v>
      </c>
      <c r="DK12" s="70">
        <v>4</v>
      </c>
      <c r="DL12" s="602"/>
      <c r="DM12" s="28">
        <f t="shared" si="62"/>
        <v>4.7</v>
      </c>
      <c r="DN12" s="29">
        <f t="shared" si="63"/>
        <v>4.7</v>
      </c>
      <c r="DO12" s="501" t="str">
        <f t="shared" si="64"/>
        <v>4.7</v>
      </c>
      <c r="DP12" s="30" t="str">
        <f t="shared" si="65"/>
        <v>D</v>
      </c>
      <c r="DQ12" s="31">
        <f t="shared" si="66"/>
        <v>1</v>
      </c>
      <c r="DR12" s="31" t="str">
        <f t="shared" si="5"/>
        <v>1.0</v>
      </c>
      <c r="DS12" s="42">
        <v>3</v>
      </c>
      <c r="DT12" s="43">
        <v>3</v>
      </c>
      <c r="DU12" s="48">
        <v>8.8000000000000007</v>
      </c>
      <c r="DV12" s="70">
        <v>9</v>
      </c>
      <c r="DW12" s="602"/>
      <c r="DX12" s="28">
        <f t="shared" si="67"/>
        <v>8.9</v>
      </c>
      <c r="DY12" s="29">
        <f t="shared" si="68"/>
        <v>8.9</v>
      </c>
      <c r="DZ12" s="501" t="str">
        <f t="shared" si="69"/>
        <v>8.9</v>
      </c>
      <c r="EA12" s="30" t="str">
        <f t="shared" si="70"/>
        <v>A</v>
      </c>
      <c r="EB12" s="31">
        <f t="shared" si="71"/>
        <v>4</v>
      </c>
      <c r="EC12" s="31" t="str">
        <f t="shared" si="72"/>
        <v>4.0</v>
      </c>
      <c r="ED12" s="42">
        <v>3</v>
      </c>
      <c r="EE12" s="43">
        <v>3</v>
      </c>
      <c r="EF12" s="48">
        <v>7.6</v>
      </c>
      <c r="EG12" s="70">
        <v>2</v>
      </c>
      <c r="EH12" s="70"/>
      <c r="EI12" s="28">
        <f t="shared" si="73"/>
        <v>4.2</v>
      </c>
      <c r="EJ12" s="29">
        <f t="shared" si="74"/>
        <v>4.2</v>
      </c>
      <c r="EK12" s="501" t="str">
        <f t="shared" si="75"/>
        <v>4.2</v>
      </c>
      <c r="EL12" s="30" t="str">
        <f t="shared" si="76"/>
        <v>D</v>
      </c>
      <c r="EM12" s="31">
        <f t="shared" si="77"/>
        <v>1</v>
      </c>
      <c r="EN12" s="31" t="str">
        <f t="shared" si="78"/>
        <v>1.0</v>
      </c>
      <c r="EO12" s="42">
        <v>3</v>
      </c>
      <c r="EP12" s="43">
        <v>3</v>
      </c>
      <c r="EQ12" s="48">
        <v>9.6</v>
      </c>
      <c r="ER12" s="70">
        <v>10</v>
      </c>
      <c r="ES12" s="602"/>
      <c r="ET12" s="28">
        <f t="shared" si="79"/>
        <v>9.8000000000000007</v>
      </c>
      <c r="EU12" s="29">
        <f t="shared" si="80"/>
        <v>9.8000000000000007</v>
      </c>
      <c r="EV12" s="501" t="str">
        <f t="shared" si="81"/>
        <v>9.8</v>
      </c>
      <c r="EW12" s="30" t="str">
        <f t="shared" si="82"/>
        <v>A</v>
      </c>
      <c r="EX12" s="31">
        <f t="shared" si="83"/>
        <v>4</v>
      </c>
      <c r="EY12" s="31" t="str">
        <f t="shared" si="84"/>
        <v>4.0</v>
      </c>
      <c r="EZ12" s="42">
        <v>2</v>
      </c>
      <c r="FA12" s="43">
        <v>2</v>
      </c>
      <c r="FB12" s="48">
        <v>7.8</v>
      </c>
      <c r="FC12" s="55">
        <v>7</v>
      </c>
      <c r="FD12" s="55"/>
      <c r="FE12" s="28">
        <f t="shared" si="85"/>
        <v>7.3</v>
      </c>
      <c r="FF12" s="29">
        <f t="shared" si="86"/>
        <v>7.3</v>
      </c>
      <c r="FG12" s="501" t="str">
        <f t="shared" si="87"/>
        <v>7.3</v>
      </c>
      <c r="FH12" s="30" t="str">
        <f t="shared" si="88"/>
        <v>B</v>
      </c>
      <c r="FI12" s="31">
        <f t="shared" si="89"/>
        <v>3</v>
      </c>
      <c r="FJ12" s="31" t="str">
        <f t="shared" si="90"/>
        <v>3.0</v>
      </c>
      <c r="FK12" s="42">
        <v>2</v>
      </c>
      <c r="FL12" s="43">
        <v>2</v>
      </c>
      <c r="FM12" s="48">
        <v>5.7</v>
      </c>
      <c r="FN12" s="70">
        <v>5</v>
      </c>
      <c r="FO12" s="70"/>
      <c r="FP12" s="28">
        <f t="shared" si="91"/>
        <v>5.3</v>
      </c>
      <c r="FQ12" s="29">
        <f t="shared" si="92"/>
        <v>5.3</v>
      </c>
      <c r="FR12" s="501" t="str">
        <f t="shared" si="93"/>
        <v>5.3</v>
      </c>
      <c r="FS12" s="30" t="str">
        <f t="shared" si="94"/>
        <v>D+</v>
      </c>
      <c r="FT12" s="31">
        <f t="shared" si="95"/>
        <v>1.5</v>
      </c>
      <c r="FU12" s="31" t="str">
        <f t="shared" si="96"/>
        <v>1.5</v>
      </c>
      <c r="FV12" s="42">
        <v>2</v>
      </c>
      <c r="FW12" s="402">
        <v>2</v>
      </c>
      <c r="FX12" s="694">
        <f t="shared" si="97"/>
        <v>18</v>
      </c>
      <c r="FY12" s="695">
        <f t="shared" si="98"/>
        <v>2.1111111111111112</v>
      </c>
      <c r="FZ12" s="696" t="str">
        <f t="shared" si="99"/>
        <v>2.11</v>
      </c>
      <c r="GA12" s="697" t="str">
        <f t="shared" si="100"/>
        <v>Lên lớp</v>
      </c>
      <c r="GB12" s="698">
        <f t="shared" si="101"/>
        <v>35</v>
      </c>
      <c r="GC12" s="695">
        <f t="shared" si="102"/>
        <v>2.6857142857142855</v>
      </c>
      <c r="GD12" s="696" t="str">
        <f t="shared" si="103"/>
        <v>2.69</v>
      </c>
      <c r="GE12" s="699">
        <f t="shared" si="104"/>
        <v>35</v>
      </c>
      <c r="GF12" s="700">
        <f t="shared" si="105"/>
        <v>7.1028571428571423</v>
      </c>
      <c r="GG12" s="701">
        <f t="shared" si="106"/>
        <v>2.6857142857142855</v>
      </c>
      <c r="GH12" s="702" t="str">
        <f t="shared" si="107"/>
        <v>Lên lớp</v>
      </c>
      <c r="GI12" s="758"/>
      <c r="GJ12" s="867">
        <v>9</v>
      </c>
      <c r="GK12" s="958">
        <v>9</v>
      </c>
      <c r="GL12" s="736"/>
      <c r="GM12" s="827">
        <f t="shared" si="108"/>
        <v>9</v>
      </c>
      <c r="GN12" s="839">
        <f t="shared" si="109"/>
        <v>9</v>
      </c>
      <c r="GO12" s="845" t="str">
        <f t="shared" si="110"/>
        <v>9.0</v>
      </c>
      <c r="GP12" s="841" t="str">
        <f t="shared" si="111"/>
        <v>A</v>
      </c>
      <c r="GQ12" s="842">
        <f t="shared" si="112"/>
        <v>4</v>
      </c>
      <c r="GR12" s="842" t="str">
        <f t="shared" si="113"/>
        <v>4.0</v>
      </c>
      <c r="GS12" s="846">
        <v>2</v>
      </c>
      <c r="GT12" s="844">
        <v>2</v>
      </c>
      <c r="GU12" s="819">
        <v>6.6</v>
      </c>
      <c r="GV12" s="822">
        <v>6</v>
      </c>
      <c r="GW12" s="736"/>
      <c r="GX12" s="28">
        <f t="shared" si="114"/>
        <v>6.2</v>
      </c>
      <c r="GY12" s="29">
        <f t="shared" si="115"/>
        <v>6.2</v>
      </c>
      <c r="GZ12" s="501" t="str">
        <f t="shared" si="116"/>
        <v>6.2</v>
      </c>
      <c r="HA12" s="30" t="str">
        <f t="shared" si="117"/>
        <v>C</v>
      </c>
      <c r="HB12" s="31">
        <f t="shared" si="118"/>
        <v>2</v>
      </c>
      <c r="HC12" s="31" t="str">
        <f t="shared" si="119"/>
        <v>2.0</v>
      </c>
      <c r="HD12" s="42">
        <v>2</v>
      </c>
      <c r="HE12" s="43">
        <v>2</v>
      </c>
      <c r="HF12" s="819">
        <v>7.8</v>
      </c>
      <c r="HG12" s="822">
        <v>3</v>
      </c>
      <c r="HH12" s="736"/>
      <c r="HI12" s="827">
        <f t="shared" si="120"/>
        <v>4.9000000000000004</v>
      </c>
      <c r="HJ12" s="29">
        <f t="shared" si="121"/>
        <v>4.9000000000000004</v>
      </c>
      <c r="HK12" s="501" t="str">
        <f t="shared" si="122"/>
        <v>4.9</v>
      </c>
      <c r="HL12" s="30" t="str">
        <f t="shared" si="123"/>
        <v>D</v>
      </c>
      <c r="HM12" s="31">
        <f t="shared" si="124"/>
        <v>1</v>
      </c>
      <c r="HN12" s="31" t="str">
        <f t="shared" si="125"/>
        <v>1.0</v>
      </c>
      <c r="HO12" s="42">
        <v>2</v>
      </c>
      <c r="HP12" s="43">
        <v>2</v>
      </c>
      <c r="HQ12" s="867">
        <v>7.2</v>
      </c>
      <c r="HR12" s="1047">
        <v>6.4</v>
      </c>
      <c r="HS12" s="736"/>
      <c r="HT12" s="827">
        <f t="shared" si="126"/>
        <v>6.7</v>
      </c>
      <c r="HU12" s="839">
        <f t="shared" si="127"/>
        <v>6.7</v>
      </c>
      <c r="HV12" s="845" t="str">
        <f t="shared" si="128"/>
        <v>6.7</v>
      </c>
      <c r="HW12" s="841" t="str">
        <f t="shared" si="129"/>
        <v>C+</v>
      </c>
      <c r="HX12" s="842">
        <f t="shared" si="130"/>
        <v>2.5</v>
      </c>
      <c r="HY12" s="842" t="str">
        <f t="shared" si="131"/>
        <v>2.5</v>
      </c>
      <c r="HZ12" s="846">
        <v>5</v>
      </c>
      <c r="IA12" s="844">
        <v>5</v>
      </c>
      <c r="IB12" s="819">
        <v>7.8</v>
      </c>
      <c r="IC12" s="736"/>
      <c r="ID12" s="763">
        <f t="shared" si="132"/>
        <v>7.8</v>
      </c>
      <c r="IE12" s="764" t="str">
        <f t="shared" si="133"/>
        <v>7.8</v>
      </c>
      <c r="IF12" s="728" t="str">
        <f t="shared" si="134"/>
        <v>B</v>
      </c>
      <c r="IG12" s="729">
        <f t="shared" si="135"/>
        <v>3</v>
      </c>
      <c r="IH12" s="729" t="str">
        <f t="shared" si="136"/>
        <v>3.0</v>
      </c>
      <c r="II12" s="730">
        <v>4</v>
      </c>
      <c r="IJ12" s="739">
        <v>4</v>
      </c>
      <c r="IK12" s="1061">
        <v>8</v>
      </c>
      <c r="IL12" s="955">
        <v>6.5</v>
      </c>
      <c r="IM12" s="736"/>
      <c r="IN12" s="827">
        <f t="shared" si="137"/>
        <v>7.1</v>
      </c>
      <c r="IO12" s="839">
        <f t="shared" si="138"/>
        <v>7.1</v>
      </c>
      <c r="IP12" s="845" t="str">
        <f t="shared" si="139"/>
        <v>7.1</v>
      </c>
      <c r="IQ12" s="841" t="str">
        <f t="shared" si="140"/>
        <v>B</v>
      </c>
      <c r="IR12" s="842">
        <f t="shared" si="141"/>
        <v>3</v>
      </c>
      <c r="IS12" s="842" t="str">
        <f t="shared" si="142"/>
        <v>3.0</v>
      </c>
      <c r="IT12" s="846">
        <v>5</v>
      </c>
      <c r="IU12" s="844">
        <v>5</v>
      </c>
      <c r="IV12" s="742">
        <f t="shared" si="143"/>
        <v>20</v>
      </c>
      <c r="IW12" s="734">
        <f t="shared" si="144"/>
        <v>2.6749999999999998</v>
      </c>
      <c r="IX12" s="735" t="str">
        <f t="shared" si="145"/>
        <v>2.68</v>
      </c>
    </row>
    <row r="13" spans="1:260" ht="18.75" x14ac:dyDescent="0.3">
      <c r="A13" s="5">
        <v>14</v>
      </c>
      <c r="B13" s="306" t="s">
        <v>674</v>
      </c>
      <c r="C13" s="306" t="s">
        <v>672</v>
      </c>
      <c r="D13" s="316" t="s">
        <v>634</v>
      </c>
      <c r="E13" s="317" t="s">
        <v>68</v>
      </c>
      <c r="F13" s="244"/>
      <c r="G13" s="275" t="s">
        <v>440</v>
      </c>
      <c r="H13" s="244" t="s">
        <v>23</v>
      </c>
      <c r="I13" s="244" t="s">
        <v>179</v>
      </c>
      <c r="J13" s="1078">
        <v>6.6</v>
      </c>
      <c r="K13" s="1079" t="str">
        <f t="shared" si="6"/>
        <v>C+</v>
      </c>
      <c r="L13" s="1080">
        <f t="shared" si="7"/>
        <v>2.5</v>
      </c>
      <c r="M13" s="1081" t="str">
        <f t="shared" si="8"/>
        <v>2.5</v>
      </c>
      <c r="N13" s="665">
        <v>6.3</v>
      </c>
      <c r="O13" s="1" t="str">
        <f t="shared" si="9"/>
        <v>C</v>
      </c>
      <c r="P13" s="2">
        <f t="shared" si="10"/>
        <v>2</v>
      </c>
      <c r="Q13" s="172" t="str">
        <f t="shared" si="11"/>
        <v>2.0</v>
      </c>
      <c r="R13" s="175">
        <v>6.1</v>
      </c>
      <c r="S13" s="65">
        <v>5</v>
      </c>
      <c r="T13" s="65"/>
      <c r="U13" s="28">
        <f t="shared" si="12"/>
        <v>5.4</v>
      </c>
      <c r="V13" s="29">
        <f t="shared" si="13"/>
        <v>5.4</v>
      </c>
      <c r="W13" s="325" t="str">
        <f t="shared" si="14"/>
        <v>5.4</v>
      </c>
      <c r="X13" s="30" t="str">
        <f t="shared" si="15"/>
        <v>D+</v>
      </c>
      <c r="Y13" s="31">
        <f t="shared" si="16"/>
        <v>1.5</v>
      </c>
      <c r="Z13" s="31" t="str">
        <f t="shared" si="17"/>
        <v>1.5</v>
      </c>
      <c r="AA13" s="42">
        <v>4</v>
      </c>
      <c r="AB13" s="43">
        <v>4</v>
      </c>
      <c r="AC13" s="186">
        <v>7.3</v>
      </c>
      <c r="AD13" s="55">
        <v>6</v>
      </c>
      <c r="AE13" s="55"/>
      <c r="AF13" s="28">
        <f t="shared" si="18"/>
        <v>6.5</v>
      </c>
      <c r="AG13" s="29">
        <f t="shared" si="19"/>
        <v>6.5</v>
      </c>
      <c r="AH13" s="325" t="str">
        <f t="shared" si="20"/>
        <v>6.5</v>
      </c>
      <c r="AI13" s="30" t="str">
        <f t="shared" si="21"/>
        <v>C+</v>
      </c>
      <c r="AJ13" s="31">
        <f t="shared" si="22"/>
        <v>2.5</v>
      </c>
      <c r="AK13" s="31" t="str">
        <f t="shared" si="23"/>
        <v>2.5</v>
      </c>
      <c r="AL13" s="42">
        <v>2</v>
      </c>
      <c r="AM13" s="43">
        <v>2</v>
      </c>
      <c r="AN13" s="203">
        <v>5.2</v>
      </c>
      <c r="AO13" s="421"/>
      <c r="AP13" s="73">
        <v>7</v>
      </c>
      <c r="AQ13" s="225">
        <f t="shared" si="24"/>
        <v>2.1</v>
      </c>
      <c r="AR13" s="29">
        <f t="shared" si="25"/>
        <v>6.3</v>
      </c>
      <c r="AS13" s="325" t="str">
        <f t="shared" si="26"/>
        <v>6.3</v>
      </c>
      <c r="AT13" s="227" t="str">
        <f t="shared" si="27"/>
        <v>C</v>
      </c>
      <c r="AU13" s="226">
        <f t="shared" si="28"/>
        <v>2</v>
      </c>
      <c r="AV13" s="226" t="str">
        <f t="shared" si="0"/>
        <v>2.0</v>
      </c>
      <c r="AW13" s="157">
        <v>3</v>
      </c>
      <c r="AX13" s="43">
        <v>3</v>
      </c>
      <c r="AY13" s="180">
        <v>7</v>
      </c>
      <c r="AZ13" s="55">
        <v>5</v>
      </c>
      <c r="BA13" s="55"/>
      <c r="BB13" s="28">
        <f t="shared" si="29"/>
        <v>5.8</v>
      </c>
      <c r="BC13" s="29">
        <f t="shared" si="30"/>
        <v>5.8</v>
      </c>
      <c r="BD13" s="325" t="str">
        <f t="shared" si="31"/>
        <v>5.8</v>
      </c>
      <c r="BE13" s="30" t="str">
        <f t="shared" si="32"/>
        <v>C</v>
      </c>
      <c r="BF13" s="31">
        <f t="shared" si="33"/>
        <v>2</v>
      </c>
      <c r="BG13" s="31" t="str">
        <f t="shared" si="34"/>
        <v>2.0</v>
      </c>
      <c r="BH13" s="42">
        <v>1</v>
      </c>
      <c r="BI13" s="43">
        <v>1</v>
      </c>
      <c r="BJ13" s="181">
        <v>5</v>
      </c>
      <c r="BK13" s="93">
        <v>6</v>
      </c>
      <c r="BL13" s="93"/>
      <c r="BM13" s="28">
        <f t="shared" si="35"/>
        <v>5.6</v>
      </c>
      <c r="BN13" s="29">
        <f t="shared" si="36"/>
        <v>5.6</v>
      </c>
      <c r="BO13" s="325" t="str">
        <f t="shared" si="37"/>
        <v>5.6</v>
      </c>
      <c r="BP13" s="30" t="str">
        <f t="shared" si="38"/>
        <v>C</v>
      </c>
      <c r="BQ13" s="31">
        <f t="shared" si="1"/>
        <v>2</v>
      </c>
      <c r="BR13" s="31" t="str">
        <f t="shared" si="2"/>
        <v>2.0</v>
      </c>
      <c r="BS13" s="42">
        <v>2</v>
      </c>
      <c r="BT13" s="43">
        <v>2</v>
      </c>
      <c r="BU13" s="424">
        <v>6.3</v>
      </c>
      <c r="BV13" s="46">
        <v>6</v>
      </c>
      <c r="BW13" s="157"/>
      <c r="BX13" s="28">
        <f t="shared" si="39"/>
        <v>6.1</v>
      </c>
      <c r="BY13" s="29">
        <f t="shared" si="40"/>
        <v>6.1</v>
      </c>
      <c r="BZ13" s="325" t="str">
        <f t="shared" si="41"/>
        <v>6.1</v>
      </c>
      <c r="CA13" s="30" t="str">
        <f t="shared" si="42"/>
        <v>C</v>
      </c>
      <c r="CB13" s="31">
        <f t="shared" si="43"/>
        <v>2</v>
      </c>
      <c r="CC13" s="31" t="str">
        <f t="shared" si="44"/>
        <v>2.0</v>
      </c>
      <c r="CD13" s="42">
        <v>2</v>
      </c>
      <c r="CE13" s="43">
        <v>2</v>
      </c>
      <c r="CF13" s="146">
        <v>9</v>
      </c>
      <c r="CG13" s="143">
        <v>7</v>
      </c>
      <c r="CH13" s="157"/>
      <c r="CI13" s="225">
        <f t="shared" si="45"/>
        <v>7.8</v>
      </c>
      <c r="CJ13" s="226">
        <f t="shared" si="46"/>
        <v>7.8</v>
      </c>
      <c r="CK13" s="342" t="str">
        <f t="shared" si="47"/>
        <v>7.8</v>
      </c>
      <c r="CL13" s="227" t="str">
        <f t="shared" si="48"/>
        <v>B</v>
      </c>
      <c r="CM13" s="226">
        <f t="shared" si="3"/>
        <v>3</v>
      </c>
      <c r="CN13" s="226" t="str">
        <f t="shared" si="4"/>
        <v>3.0</v>
      </c>
      <c r="CO13" s="157">
        <v>3</v>
      </c>
      <c r="CP13" s="43">
        <v>3</v>
      </c>
      <c r="CQ13" s="84">
        <f t="shared" si="49"/>
        <v>17</v>
      </c>
      <c r="CR13" s="87">
        <f t="shared" si="50"/>
        <v>2.1176470588235294</v>
      </c>
      <c r="CS13" s="88" t="str">
        <f t="shared" si="51"/>
        <v>2.12</v>
      </c>
      <c r="CT13" s="64" t="str">
        <f t="shared" si="52"/>
        <v>Lên lớp</v>
      </c>
      <c r="CU13" s="128">
        <f t="shared" si="53"/>
        <v>17</v>
      </c>
      <c r="CV13" s="129">
        <f t="shared" si="54"/>
        <v>2.1176470588235294</v>
      </c>
      <c r="CW13" s="64" t="str">
        <f t="shared" si="55"/>
        <v>Lên lớp</v>
      </c>
      <c r="CX13" s="504"/>
      <c r="CY13" s="48">
        <v>6.4</v>
      </c>
      <c r="CZ13" s="55">
        <v>4</v>
      </c>
      <c r="DA13" s="55"/>
      <c r="DB13" s="225">
        <f t="shared" si="56"/>
        <v>5</v>
      </c>
      <c r="DC13" s="29">
        <f t="shared" si="57"/>
        <v>5</v>
      </c>
      <c r="DD13" s="325" t="str">
        <f t="shared" si="58"/>
        <v>5.0</v>
      </c>
      <c r="DE13" s="227" t="str">
        <f t="shared" si="59"/>
        <v>D+</v>
      </c>
      <c r="DF13" s="226">
        <f t="shared" si="60"/>
        <v>1.5</v>
      </c>
      <c r="DG13" s="226" t="str">
        <f t="shared" si="61"/>
        <v>1.5</v>
      </c>
      <c r="DH13" s="157">
        <v>3</v>
      </c>
      <c r="DI13" s="43">
        <v>3</v>
      </c>
      <c r="DJ13" s="48">
        <v>6.3</v>
      </c>
      <c r="DK13" s="70">
        <v>3</v>
      </c>
      <c r="DL13" s="602"/>
      <c r="DM13" s="28">
        <f t="shared" si="62"/>
        <v>4.3</v>
      </c>
      <c r="DN13" s="29">
        <f t="shared" si="63"/>
        <v>4.3</v>
      </c>
      <c r="DO13" s="501" t="str">
        <f t="shared" si="64"/>
        <v>4.3</v>
      </c>
      <c r="DP13" s="30" t="str">
        <f t="shared" si="65"/>
        <v>D</v>
      </c>
      <c r="DQ13" s="31">
        <f t="shared" si="66"/>
        <v>1</v>
      </c>
      <c r="DR13" s="31" t="str">
        <f t="shared" si="5"/>
        <v>1.0</v>
      </c>
      <c r="DS13" s="42">
        <v>3</v>
      </c>
      <c r="DT13" s="43">
        <v>3</v>
      </c>
      <c r="DU13" s="48">
        <v>7.2</v>
      </c>
      <c r="DV13" s="70">
        <v>7</v>
      </c>
      <c r="DW13" s="602"/>
      <c r="DX13" s="28">
        <f t="shared" si="67"/>
        <v>7.1</v>
      </c>
      <c r="DY13" s="29">
        <f t="shared" si="68"/>
        <v>7.1</v>
      </c>
      <c r="DZ13" s="501" t="str">
        <f t="shared" si="69"/>
        <v>7.1</v>
      </c>
      <c r="EA13" s="30" t="str">
        <f t="shared" si="70"/>
        <v>B</v>
      </c>
      <c r="EB13" s="31">
        <f t="shared" si="71"/>
        <v>3</v>
      </c>
      <c r="EC13" s="31" t="str">
        <f t="shared" si="72"/>
        <v>3.0</v>
      </c>
      <c r="ED13" s="42">
        <v>3</v>
      </c>
      <c r="EE13" s="43">
        <v>3</v>
      </c>
      <c r="EF13" s="48">
        <v>6.6</v>
      </c>
      <c r="EG13" s="70">
        <v>2</v>
      </c>
      <c r="EH13" s="70">
        <v>9</v>
      </c>
      <c r="EI13" s="28">
        <f t="shared" si="73"/>
        <v>3.8</v>
      </c>
      <c r="EJ13" s="29">
        <f t="shared" si="74"/>
        <v>8</v>
      </c>
      <c r="EK13" s="501" t="str">
        <f t="shared" si="75"/>
        <v>8.0</v>
      </c>
      <c r="EL13" s="30" t="str">
        <f t="shared" si="76"/>
        <v>B+</v>
      </c>
      <c r="EM13" s="31">
        <f t="shared" si="77"/>
        <v>3.5</v>
      </c>
      <c r="EN13" s="31" t="str">
        <f t="shared" si="78"/>
        <v>3.5</v>
      </c>
      <c r="EO13" s="42">
        <v>3</v>
      </c>
      <c r="EP13" s="43">
        <v>3</v>
      </c>
      <c r="EQ13" s="48">
        <v>8.1999999999999993</v>
      </c>
      <c r="ER13" s="70">
        <v>10</v>
      </c>
      <c r="ES13" s="602"/>
      <c r="ET13" s="28">
        <f t="shared" si="79"/>
        <v>9.3000000000000007</v>
      </c>
      <c r="EU13" s="29">
        <f t="shared" si="80"/>
        <v>9.3000000000000007</v>
      </c>
      <c r="EV13" s="501" t="str">
        <f t="shared" si="81"/>
        <v>9.3</v>
      </c>
      <c r="EW13" s="30" t="str">
        <f t="shared" si="82"/>
        <v>A</v>
      </c>
      <c r="EX13" s="31">
        <f t="shared" si="83"/>
        <v>4</v>
      </c>
      <c r="EY13" s="31" t="str">
        <f t="shared" si="84"/>
        <v>4.0</v>
      </c>
      <c r="EZ13" s="42">
        <v>2</v>
      </c>
      <c r="FA13" s="43">
        <v>2</v>
      </c>
      <c r="FB13" s="48">
        <v>6.6</v>
      </c>
      <c r="FC13" s="55">
        <v>6</v>
      </c>
      <c r="FD13" s="55"/>
      <c r="FE13" s="28">
        <f t="shared" si="85"/>
        <v>6.2</v>
      </c>
      <c r="FF13" s="29">
        <f t="shared" si="86"/>
        <v>6.2</v>
      </c>
      <c r="FG13" s="501" t="str">
        <f t="shared" si="87"/>
        <v>6.2</v>
      </c>
      <c r="FH13" s="30" t="str">
        <f t="shared" si="88"/>
        <v>C</v>
      </c>
      <c r="FI13" s="31">
        <f t="shared" si="89"/>
        <v>2</v>
      </c>
      <c r="FJ13" s="31" t="str">
        <f t="shared" si="90"/>
        <v>2.0</v>
      </c>
      <c r="FK13" s="42">
        <v>2</v>
      </c>
      <c r="FL13" s="43">
        <v>2</v>
      </c>
      <c r="FM13" s="48">
        <v>5.7</v>
      </c>
      <c r="FN13" s="70">
        <v>6</v>
      </c>
      <c r="FO13" s="70"/>
      <c r="FP13" s="28">
        <f t="shared" si="91"/>
        <v>5.9</v>
      </c>
      <c r="FQ13" s="29">
        <f t="shared" si="92"/>
        <v>5.9</v>
      </c>
      <c r="FR13" s="501" t="str">
        <f t="shared" si="93"/>
        <v>5.9</v>
      </c>
      <c r="FS13" s="30" t="str">
        <f t="shared" si="94"/>
        <v>C</v>
      </c>
      <c r="FT13" s="31">
        <f t="shared" si="95"/>
        <v>2</v>
      </c>
      <c r="FU13" s="31" t="str">
        <f t="shared" si="96"/>
        <v>2.0</v>
      </c>
      <c r="FV13" s="42">
        <v>2</v>
      </c>
      <c r="FW13" s="402">
        <v>2</v>
      </c>
      <c r="FX13" s="694">
        <f t="shared" si="97"/>
        <v>18</v>
      </c>
      <c r="FY13" s="695">
        <f t="shared" si="98"/>
        <v>2.3888888888888888</v>
      </c>
      <c r="FZ13" s="696" t="str">
        <f t="shared" si="99"/>
        <v>2.39</v>
      </c>
      <c r="GA13" s="697" t="str">
        <f t="shared" si="100"/>
        <v>Lên lớp</v>
      </c>
      <c r="GB13" s="698">
        <f t="shared" si="101"/>
        <v>35</v>
      </c>
      <c r="GC13" s="695">
        <f t="shared" si="102"/>
        <v>2.2571428571428571</v>
      </c>
      <c r="GD13" s="696" t="str">
        <f t="shared" si="103"/>
        <v>2.26</v>
      </c>
      <c r="GE13" s="699">
        <f t="shared" si="104"/>
        <v>35</v>
      </c>
      <c r="GF13" s="700">
        <f t="shared" si="105"/>
        <v>6.3457142857142852</v>
      </c>
      <c r="GG13" s="701">
        <f t="shared" si="106"/>
        <v>2.2571428571428571</v>
      </c>
      <c r="GH13" s="702" t="str">
        <f t="shared" si="107"/>
        <v>Lên lớp</v>
      </c>
      <c r="GI13" s="758"/>
      <c r="GJ13" s="867">
        <v>6.4</v>
      </c>
      <c r="GK13" s="958">
        <v>6</v>
      </c>
      <c r="GL13" s="736"/>
      <c r="GM13" s="827">
        <f t="shared" si="108"/>
        <v>6.2</v>
      </c>
      <c r="GN13" s="839">
        <f t="shared" si="109"/>
        <v>6.2</v>
      </c>
      <c r="GO13" s="845" t="str">
        <f t="shared" si="110"/>
        <v>6.2</v>
      </c>
      <c r="GP13" s="841" t="str">
        <f t="shared" si="111"/>
        <v>C</v>
      </c>
      <c r="GQ13" s="842">
        <f t="shared" si="112"/>
        <v>2</v>
      </c>
      <c r="GR13" s="842" t="str">
        <f t="shared" si="113"/>
        <v>2.0</v>
      </c>
      <c r="GS13" s="846">
        <v>2</v>
      </c>
      <c r="GT13" s="844">
        <v>2</v>
      </c>
      <c r="GU13" s="819">
        <v>6.4</v>
      </c>
      <c r="GV13" s="822">
        <v>7</v>
      </c>
      <c r="GW13" s="736"/>
      <c r="GX13" s="28">
        <f t="shared" si="114"/>
        <v>6.8</v>
      </c>
      <c r="GY13" s="29">
        <f t="shared" si="115"/>
        <v>6.8</v>
      </c>
      <c r="GZ13" s="501" t="str">
        <f t="shared" si="116"/>
        <v>6.8</v>
      </c>
      <c r="HA13" s="30" t="str">
        <f t="shared" si="117"/>
        <v>C+</v>
      </c>
      <c r="HB13" s="31">
        <f t="shared" si="118"/>
        <v>2.5</v>
      </c>
      <c r="HC13" s="31" t="str">
        <f t="shared" si="119"/>
        <v>2.5</v>
      </c>
      <c r="HD13" s="42">
        <v>2</v>
      </c>
      <c r="HE13" s="43">
        <v>2</v>
      </c>
      <c r="HF13" s="819">
        <v>8</v>
      </c>
      <c r="HG13" s="822">
        <v>3</v>
      </c>
      <c r="HH13" s="736"/>
      <c r="HI13" s="827">
        <f t="shared" si="120"/>
        <v>5</v>
      </c>
      <c r="HJ13" s="29">
        <f t="shared" si="121"/>
        <v>5</v>
      </c>
      <c r="HK13" s="501" t="str">
        <f t="shared" si="122"/>
        <v>5.0</v>
      </c>
      <c r="HL13" s="30" t="str">
        <f t="shared" si="123"/>
        <v>D+</v>
      </c>
      <c r="HM13" s="31">
        <f t="shared" si="124"/>
        <v>1.5</v>
      </c>
      <c r="HN13" s="31" t="str">
        <f t="shared" si="125"/>
        <v>1.5</v>
      </c>
      <c r="HO13" s="42">
        <v>2</v>
      </c>
      <c r="HP13" s="43">
        <v>2</v>
      </c>
      <c r="HQ13" s="867">
        <v>7.2</v>
      </c>
      <c r="HR13" s="1047">
        <v>6.9</v>
      </c>
      <c r="HS13" s="736"/>
      <c r="HT13" s="827">
        <f t="shared" si="126"/>
        <v>7</v>
      </c>
      <c r="HU13" s="839">
        <f t="shared" si="127"/>
        <v>7</v>
      </c>
      <c r="HV13" s="845" t="str">
        <f t="shared" si="128"/>
        <v>7.0</v>
      </c>
      <c r="HW13" s="841" t="str">
        <f t="shared" si="129"/>
        <v>B</v>
      </c>
      <c r="HX13" s="842">
        <f t="shared" si="130"/>
        <v>3</v>
      </c>
      <c r="HY13" s="842" t="str">
        <f t="shared" si="131"/>
        <v>3.0</v>
      </c>
      <c r="HZ13" s="846">
        <v>5</v>
      </c>
      <c r="IA13" s="844">
        <v>5</v>
      </c>
      <c r="IB13" s="819">
        <v>6.5</v>
      </c>
      <c r="IC13" s="736"/>
      <c r="ID13" s="763">
        <f t="shared" si="132"/>
        <v>6.5</v>
      </c>
      <c r="IE13" s="764" t="str">
        <f t="shared" si="133"/>
        <v>6.5</v>
      </c>
      <c r="IF13" s="728" t="str">
        <f t="shared" si="134"/>
        <v>C+</v>
      </c>
      <c r="IG13" s="729">
        <f t="shared" si="135"/>
        <v>2.5</v>
      </c>
      <c r="IH13" s="729" t="str">
        <f t="shared" si="136"/>
        <v>2.5</v>
      </c>
      <c r="II13" s="730">
        <v>4</v>
      </c>
      <c r="IJ13" s="739">
        <v>4</v>
      </c>
      <c r="IK13" s="1061">
        <v>8</v>
      </c>
      <c r="IL13" s="955">
        <v>7.3</v>
      </c>
      <c r="IM13" s="736"/>
      <c r="IN13" s="827">
        <f t="shared" si="137"/>
        <v>7.6</v>
      </c>
      <c r="IO13" s="839">
        <f t="shared" si="138"/>
        <v>7.6</v>
      </c>
      <c r="IP13" s="845" t="str">
        <f t="shared" si="139"/>
        <v>7.6</v>
      </c>
      <c r="IQ13" s="841" t="str">
        <f t="shared" si="140"/>
        <v>B</v>
      </c>
      <c r="IR13" s="842">
        <f t="shared" si="141"/>
        <v>3</v>
      </c>
      <c r="IS13" s="842" t="str">
        <f t="shared" si="142"/>
        <v>3.0</v>
      </c>
      <c r="IT13" s="846">
        <v>5</v>
      </c>
      <c r="IU13" s="844">
        <v>5</v>
      </c>
      <c r="IV13" s="742">
        <f t="shared" si="143"/>
        <v>20</v>
      </c>
      <c r="IW13" s="734">
        <f t="shared" si="144"/>
        <v>2.6</v>
      </c>
      <c r="IX13" s="735" t="str">
        <f t="shared" si="145"/>
        <v>2.60</v>
      </c>
    </row>
    <row r="14" spans="1:260" ht="18.75" x14ac:dyDescent="0.3">
      <c r="A14" s="5">
        <v>15</v>
      </c>
      <c r="B14" s="306" t="s">
        <v>674</v>
      </c>
      <c r="C14" s="306" t="s">
        <v>673</v>
      </c>
      <c r="D14" s="300" t="s">
        <v>677</v>
      </c>
      <c r="E14" s="301" t="s">
        <v>64</v>
      </c>
      <c r="F14" s="244"/>
      <c r="G14" s="275" t="s">
        <v>678</v>
      </c>
      <c r="H14" s="244" t="s">
        <v>23</v>
      </c>
      <c r="I14" s="244" t="s">
        <v>179</v>
      </c>
      <c r="J14" s="1082">
        <v>9</v>
      </c>
      <c r="K14" s="1083" t="str">
        <f t="shared" si="6"/>
        <v>A</v>
      </c>
      <c r="L14" s="1084">
        <f t="shared" si="7"/>
        <v>4</v>
      </c>
      <c r="M14" s="1085" t="str">
        <f t="shared" si="8"/>
        <v>4.0</v>
      </c>
      <c r="N14" s="665">
        <v>6.3</v>
      </c>
      <c r="O14" s="1" t="str">
        <f t="shared" si="9"/>
        <v>C</v>
      </c>
      <c r="P14" s="2">
        <f t="shared" si="10"/>
        <v>2</v>
      </c>
      <c r="Q14" s="172" t="str">
        <f t="shared" si="11"/>
        <v>2.0</v>
      </c>
      <c r="R14" s="175">
        <v>6.8</v>
      </c>
      <c r="S14" s="65">
        <v>7</v>
      </c>
      <c r="T14" s="65"/>
      <c r="U14" s="28">
        <f t="shared" si="12"/>
        <v>6.9</v>
      </c>
      <c r="V14" s="29">
        <f t="shared" si="13"/>
        <v>6.9</v>
      </c>
      <c r="W14" s="325" t="str">
        <f t="shared" si="14"/>
        <v>6.9</v>
      </c>
      <c r="X14" s="30" t="str">
        <f t="shared" si="15"/>
        <v>C+</v>
      </c>
      <c r="Y14" s="31">
        <f t="shared" si="16"/>
        <v>2.5</v>
      </c>
      <c r="Z14" s="31" t="str">
        <f t="shared" si="17"/>
        <v>2.5</v>
      </c>
      <c r="AA14" s="42">
        <v>4</v>
      </c>
      <c r="AB14" s="43">
        <v>4</v>
      </c>
      <c r="AC14" s="186">
        <v>8.6999999999999993</v>
      </c>
      <c r="AD14" s="55">
        <v>7</v>
      </c>
      <c r="AE14" s="55"/>
      <c r="AF14" s="28">
        <f t="shared" si="18"/>
        <v>7.7</v>
      </c>
      <c r="AG14" s="29">
        <f t="shared" si="19"/>
        <v>7.7</v>
      </c>
      <c r="AH14" s="325" t="str">
        <f t="shared" si="20"/>
        <v>7.7</v>
      </c>
      <c r="AI14" s="30" t="str">
        <f t="shared" si="21"/>
        <v>B</v>
      </c>
      <c r="AJ14" s="31">
        <f t="shared" si="22"/>
        <v>3</v>
      </c>
      <c r="AK14" s="31" t="str">
        <f t="shared" si="23"/>
        <v>3.0</v>
      </c>
      <c r="AL14" s="42">
        <v>2</v>
      </c>
      <c r="AM14" s="43">
        <v>2</v>
      </c>
      <c r="AN14" s="203">
        <v>6.6</v>
      </c>
      <c r="AO14" s="73">
        <v>4</v>
      </c>
      <c r="AP14" s="73"/>
      <c r="AQ14" s="225">
        <f t="shared" si="24"/>
        <v>5</v>
      </c>
      <c r="AR14" s="29">
        <f t="shared" si="25"/>
        <v>5</v>
      </c>
      <c r="AS14" s="325" t="str">
        <f t="shared" si="26"/>
        <v>5.0</v>
      </c>
      <c r="AT14" s="227" t="str">
        <f t="shared" si="27"/>
        <v>D+</v>
      </c>
      <c r="AU14" s="226">
        <f t="shared" si="28"/>
        <v>1.5</v>
      </c>
      <c r="AV14" s="226" t="str">
        <f t="shared" si="0"/>
        <v>1.5</v>
      </c>
      <c r="AW14" s="157">
        <v>3</v>
      </c>
      <c r="AX14" s="43">
        <v>3</v>
      </c>
      <c r="AY14" s="180">
        <v>7.3</v>
      </c>
      <c r="AZ14" s="55">
        <v>8</v>
      </c>
      <c r="BA14" s="55"/>
      <c r="BB14" s="28">
        <f t="shared" si="29"/>
        <v>7.7</v>
      </c>
      <c r="BC14" s="29">
        <f t="shared" si="30"/>
        <v>7.7</v>
      </c>
      <c r="BD14" s="325" t="str">
        <f t="shared" si="31"/>
        <v>7.7</v>
      </c>
      <c r="BE14" s="30" t="str">
        <f t="shared" si="32"/>
        <v>B</v>
      </c>
      <c r="BF14" s="31">
        <f t="shared" si="33"/>
        <v>3</v>
      </c>
      <c r="BG14" s="31" t="str">
        <f t="shared" si="34"/>
        <v>3.0</v>
      </c>
      <c r="BH14" s="42">
        <v>1</v>
      </c>
      <c r="BI14" s="43">
        <v>1</v>
      </c>
      <c r="BJ14" s="181">
        <v>8</v>
      </c>
      <c r="BK14" s="93">
        <v>8</v>
      </c>
      <c r="BL14" s="93"/>
      <c r="BM14" s="28">
        <f t="shared" si="35"/>
        <v>8</v>
      </c>
      <c r="BN14" s="29">
        <f t="shared" si="36"/>
        <v>8</v>
      </c>
      <c r="BO14" s="325" t="str">
        <f t="shared" si="37"/>
        <v>8.0</v>
      </c>
      <c r="BP14" s="30" t="str">
        <f t="shared" si="38"/>
        <v>B+</v>
      </c>
      <c r="BQ14" s="31">
        <f t="shared" si="1"/>
        <v>3.5</v>
      </c>
      <c r="BR14" s="31" t="str">
        <f t="shared" si="2"/>
        <v>3.5</v>
      </c>
      <c r="BS14" s="42">
        <v>2</v>
      </c>
      <c r="BT14" s="43">
        <v>2</v>
      </c>
      <c r="BU14" s="424">
        <v>7</v>
      </c>
      <c r="BV14" s="46">
        <v>6</v>
      </c>
      <c r="BW14" s="157"/>
      <c r="BX14" s="28">
        <f t="shared" si="39"/>
        <v>6.4</v>
      </c>
      <c r="BY14" s="29">
        <f t="shared" si="40"/>
        <v>6.4</v>
      </c>
      <c r="BZ14" s="325" t="str">
        <f t="shared" si="41"/>
        <v>6.4</v>
      </c>
      <c r="CA14" s="30" t="str">
        <f t="shared" si="42"/>
        <v>C</v>
      </c>
      <c r="CB14" s="31">
        <f t="shared" si="43"/>
        <v>2</v>
      </c>
      <c r="CC14" s="31" t="str">
        <f t="shared" si="44"/>
        <v>2.0</v>
      </c>
      <c r="CD14" s="42">
        <v>2</v>
      </c>
      <c r="CE14" s="43">
        <v>2</v>
      </c>
      <c r="CF14" s="146">
        <v>9.4</v>
      </c>
      <c r="CG14" s="143">
        <v>9</v>
      </c>
      <c r="CH14" s="157"/>
      <c r="CI14" s="225">
        <f t="shared" si="45"/>
        <v>9.1999999999999993</v>
      </c>
      <c r="CJ14" s="226">
        <f t="shared" si="46"/>
        <v>9.1999999999999993</v>
      </c>
      <c r="CK14" s="342" t="str">
        <f t="shared" si="47"/>
        <v>9.2</v>
      </c>
      <c r="CL14" s="227" t="str">
        <f t="shared" si="48"/>
        <v>A</v>
      </c>
      <c r="CM14" s="226">
        <f t="shared" si="3"/>
        <v>4</v>
      </c>
      <c r="CN14" s="226" t="str">
        <f t="shared" si="4"/>
        <v>4.0</v>
      </c>
      <c r="CO14" s="157">
        <v>3</v>
      </c>
      <c r="CP14" s="43">
        <v>3</v>
      </c>
      <c r="CQ14" s="84">
        <f t="shared" si="49"/>
        <v>17</v>
      </c>
      <c r="CR14" s="87">
        <f t="shared" si="50"/>
        <v>2.7352941176470589</v>
      </c>
      <c r="CS14" s="88" t="str">
        <f t="shared" si="51"/>
        <v>2.74</v>
      </c>
      <c r="CT14" s="64" t="str">
        <f t="shared" si="52"/>
        <v>Lên lớp</v>
      </c>
      <c r="CU14" s="128">
        <f t="shared" si="53"/>
        <v>17</v>
      </c>
      <c r="CV14" s="129">
        <f t="shared" si="54"/>
        <v>2.7352941176470589</v>
      </c>
      <c r="CW14" s="64" t="str">
        <f t="shared" si="55"/>
        <v>Lên lớp</v>
      </c>
      <c r="CX14" s="504"/>
      <c r="CY14" s="48">
        <v>8</v>
      </c>
      <c r="CZ14" s="55">
        <v>3</v>
      </c>
      <c r="DA14" s="55"/>
      <c r="DB14" s="225">
        <f t="shared" si="56"/>
        <v>5</v>
      </c>
      <c r="DC14" s="29">
        <f t="shared" si="57"/>
        <v>5</v>
      </c>
      <c r="DD14" s="325" t="str">
        <f t="shared" si="58"/>
        <v>5.0</v>
      </c>
      <c r="DE14" s="227" t="str">
        <f t="shared" si="59"/>
        <v>D+</v>
      </c>
      <c r="DF14" s="226">
        <f t="shared" si="60"/>
        <v>1.5</v>
      </c>
      <c r="DG14" s="226" t="str">
        <f t="shared" si="61"/>
        <v>1.5</v>
      </c>
      <c r="DH14" s="157">
        <v>3</v>
      </c>
      <c r="DI14" s="43">
        <v>3</v>
      </c>
      <c r="DJ14" s="48">
        <v>7</v>
      </c>
      <c r="DK14" s="70">
        <v>4</v>
      </c>
      <c r="DL14" s="602"/>
      <c r="DM14" s="28">
        <f t="shared" si="62"/>
        <v>5.2</v>
      </c>
      <c r="DN14" s="29">
        <f t="shared" si="63"/>
        <v>5.2</v>
      </c>
      <c r="DO14" s="501" t="str">
        <f t="shared" si="64"/>
        <v>5.2</v>
      </c>
      <c r="DP14" s="30" t="str">
        <f t="shared" si="65"/>
        <v>D+</v>
      </c>
      <c r="DQ14" s="31">
        <f t="shared" si="66"/>
        <v>1.5</v>
      </c>
      <c r="DR14" s="31" t="str">
        <f t="shared" si="5"/>
        <v>1.5</v>
      </c>
      <c r="DS14" s="42">
        <v>3</v>
      </c>
      <c r="DT14" s="43">
        <v>3</v>
      </c>
      <c r="DU14" s="48">
        <v>8.4</v>
      </c>
      <c r="DV14" s="70">
        <v>8</v>
      </c>
      <c r="DW14" s="602"/>
      <c r="DX14" s="28">
        <f t="shared" si="67"/>
        <v>8.1999999999999993</v>
      </c>
      <c r="DY14" s="29">
        <f t="shared" si="68"/>
        <v>8.1999999999999993</v>
      </c>
      <c r="DZ14" s="501" t="str">
        <f t="shared" si="69"/>
        <v>8.2</v>
      </c>
      <c r="EA14" s="30" t="str">
        <f t="shared" si="70"/>
        <v>B+</v>
      </c>
      <c r="EB14" s="31">
        <f t="shared" si="71"/>
        <v>3.5</v>
      </c>
      <c r="EC14" s="31" t="str">
        <f t="shared" si="72"/>
        <v>3.5</v>
      </c>
      <c r="ED14" s="42">
        <v>3</v>
      </c>
      <c r="EE14" s="43">
        <v>3</v>
      </c>
      <c r="EF14" s="48">
        <v>7.6</v>
      </c>
      <c r="EG14" s="70">
        <v>4</v>
      </c>
      <c r="EH14" s="70"/>
      <c r="EI14" s="28">
        <f t="shared" si="73"/>
        <v>5.4</v>
      </c>
      <c r="EJ14" s="29">
        <f t="shared" si="74"/>
        <v>5.4</v>
      </c>
      <c r="EK14" s="501" t="str">
        <f t="shared" si="75"/>
        <v>5.4</v>
      </c>
      <c r="EL14" s="30" t="str">
        <f t="shared" si="76"/>
        <v>D+</v>
      </c>
      <c r="EM14" s="31">
        <f t="shared" si="77"/>
        <v>1.5</v>
      </c>
      <c r="EN14" s="31" t="str">
        <f t="shared" si="78"/>
        <v>1.5</v>
      </c>
      <c r="EO14" s="42">
        <v>3</v>
      </c>
      <c r="EP14" s="43">
        <v>3</v>
      </c>
      <c r="EQ14" s="48">
        <v>9.1999999999999993</v>
      </c>
      <c r="ER14" s="70">
        <v>10</v>
      </c>
      <c r="ES14" s="602"/>
      <c r="ET14" s="28">
        <f t="shared" si="79"/>
        <v>9.6999999999999993</v>
      </c>
      <c r="EU14" s="29">
        <f t="shared" si="80"/>
        <v>9.6999999999999993</v>
      </c>
      <c r="EV14" s="501" t="str">
        <f t="shared" si="81"/>
        <v>9.7</v>
      </c>
      <c r="EW14" s="30" t="str">
        <f t="shared" si="82"/>
        <v>A</v>
      </c>
      <c r="EX14" s="31">
        <f t="shared" si="83"/>
        <v>4</v>
      </c>
      <c r="EY14" s="31" t="str">
        <f t="shared" si="84"/>
        <v>4.0</v>
      </c>
      <c r="EZ14" s="42">
        <v>2</v>
      </c>
      <c r="FA14" s="43">
        <v>2</v>
      </c>
      <c r="FB14" s="48">
        <v>7.6</v>
      </c>
      <c r="FC14" s="55">
        <v>6</v>
      </c>
      <c r="FD14" s="55"/>
      <c r="FE14" s="28">
        <f t="shared" si="85"/>
        <v>6.6</v>
      </c>
      <c r="FF14" s="29">
        <f t="shared" si="86"/>
        <v>6.6</v>
      </c>
      <c r="FG14" s="501" t="str">
        <f t="shared" si="87"/>
        <v>6.6</v>
      </c>
      <c r="FH14" s="30" t="str">
        <f t="shared" si="88"/>
        <v>C+</v>
      </c>
      <c r="FI14" s="31">
        <f t="shared" si="89"/>
        <v>2.5</v>
      </c>
      <c r="FJ14" s="31" t="str">
        <f t="shared" si="90"/>
        <v>2.5</v>
      </c>
      <c r="FK14" s="42">
        <v>2</v>
      </c>
      <c r="FL14" s="43">
        <v>2</v>
      </c>
      <c r="FM14" s="48">
        <v>5.3</v>
      </c>
      <c r="FN14" s="70">
        <v>5</v>
      </c>
      <c r="FO14" s="70"/>
      <c r="FP14" s="28">
        <f t="shared" si="91"/>
        <v>5.0999999999999996</v>
      </c>
      <c r="FQ14" s="29">
        <f t="shared" si="92"/>
        <v>5.0999999999999996</v>
      </c>
      <c r="FR14" s="501" t="str">
        <f t="shared" si="93"/>
        <v>5.1</v>
      </c>
      <c r="FS14" s="30" t="str">
        <f t="shared" si="94"/>
        <v>D+</v>
      </c>
      <c r="FT14" s="31">
        <f t="shared" si="95"/>
        <v>1.5</v>
      </c>
      <c r="FU14" s="31" t="str">
        <f t="shared" si="96"/>
        <v>1.5</v>
      </c>
      <c r="FV14" s="42">
        <v>2</v>
      </c>
      <c r="FW14" s="402">
        <v>2</v>
      </c>
      <c r="FX14" s="694">
        <f t="shared" si="97"/>
        <v>18</v>
      </c>
      <c r="FY14" s="695">
        <f t="shared" si="98"/>
        <v>2.2222222222222223</v>
      </c>
      <c r="FZ14" s="696" t="str">
        <f t="shared" si="99"/>
        <v>2.22</v>
      </c>
      <c r="GA14" s="697" t="str">
        <f t="shared" si="100"/>
        <v>Lên lớp</v>
      </c>
      <c r="GB14" s="698">
        <f t="shared" si="101"/>
        <v>35</v>
      </c>
      <c r="GC14" s="695">
        <f t="shared" si="102"/>
        <v>2.4714285714285715</v>
      </c>
      <c r="GD14" s="696" t="str">
        <f t="shared" si="103"/>
        <v>2.47</v>
      </c>
      <c r="GE14" s="699">
        <f t="shared" si="104"/>
        <v>35</v>
      </c>
      <c r="GF14" s="700">
        <f t="shared" si="105"/>
        <v>6.7514285714285709</v>
      </c>
      <c r="GG14" s="701">
        <f t="shared" si="106"/>
        <v>2.4714285714285715</v>
      </c>
      <c r="GH14" s="702" t="str">
        <f t="shared" si="107"/>
        <v>Lên lớp</v>
      </c>
      <c r="GI14" s="758"/>
      <c r="GJ14" s="867">
        <v>5</v>
      </c>
      <c r="GK14" s="958">
        <v>5</v>
      </c>
      <c r="GL14" s="736"/>
      <c r="GM14" s="827">
        <f t="shared" si="108"/>
        <v>5</v>
      </c>
      <c r="GN14" s="839">
        <f t="shared" si="109"/>
        <v>5</v>
      </c>
      <c r="GO14" s="845" t="str">
        <f t="shared" si="110"/>
        <v>5.0</v>
      </c>
      <c r="GP14" s="841" t="str">
        <f t="shared" si="111"/>
        <v>D+</v>
      </c>
      <c r="GQ14" s="842">
        <f t="shared" si="112"/>
        <v>1.5</v>
      </c>
      <c r="GR14" s="842" t="str">
        <f t="shared" si="113"/>
        <v>1.5</v>
      </c>
      <c r="GS14" s="846">
        <v>2</v>
      </c>
      <c r="GT14" s="844">
        <v>2</v>
      </c>
      <c r="GU14" s="819">
        <v>6.4</v>
      </c>
      <c r="GV14" s="822">
        <v>3</v>
      </c>
      <c r="GW14" s="736"/>
      <c r="GX14" s="28">
        <f t="shared" si="114"/>
        <v>4.4000000000000004</v>
      </c>
      <c r="GY14" s="29">
        <f t="shared" si="115"/>
        <v>4.4000000000000004</v>
      </c>
      <c r="GZ14" s="501" t="str">
        <f t="shared" si="116"/>
        <v>4.4</v>
      </c>
      <c r="HA14" s="30" t="str">
        <f t="shared" si="117"/>
        <v>D</v>
      </c>
      <c r="HB14" s="31">
        <f t="shared" si="118"/>
        <v>1</v>
      </c>
      <c r="HC14" s="31" t="str">
        <f t="shared" si="119"/>
        <v>1.0</v>
      </c>
      <c r="HD14" s="42">
        <v>2</v>
      </c>
      <c r="HE14" s="43">
        <v>2</v>
      </c>
      <c r="HF14" s="819">
        <v>8.4</v>
      </c>
      <c r="HG14" s="822">
        <v>3</v>
      </c>
      <c r="HH14" s="736"/>
      <c r="HI14" s="827">
        <f t="shared" si="120"/>
        <v>5.2</v>
      </c>
      <c r="HJ14" s="29">
        <f t="shared" si="121"/>
        <v>5.2</v>
      </c>
      <c r="HK14" s="501" t="str">
        <f t="shared" si="122"/>
        <v>5.2</v>
      </c>
      <c r="HL14" s="30" t="str">
        <f t="shared" si="123"/>
        <v>D+</v>
      </c>
      <c r="HM14" s="31">
        <f t="shared" si="124"/>
        <v>1.5</v>
      </c>
      <c r="HN14" s="31" t="str">
        <f t="shared" si="125"/>
        <v>1.5</v>
      </c>
      <c r="HO14" s="42">
        <v>2</v>
      </c>
      <c r="HP14" s="43">
        <v>2</v>
      </c>
      <c r="HQ14" s="950">
        <v>7.2</v>
      </c>
      <c r="HR14" s="1048">
        <v>7.1</v>
      </c>
      <c r="HS14" s="737"/>
      <c r="HT14" s="827">
        <f t="shared" si="126"/>
        <v>7.1</v>
      </c>
      <c r="HU14" s="839">
        <f t="shared" si="127"/>
        <v>7.1</v>
      </c>
      <c r="HV14" s="845" t="str">
        <f t="shared" si="128"/>
        <v>7.1</v>
      </c>
      <c r="HW14" s="841" t="str">
        <f t="shared" si="129"/>
        <v>B</v>
      </c>
      <c r="HX14" s="842">
        <f t="shared" si="130"/>
        <v>3</v>
      </c>
      <c r="HY14" s="842" t="str">
        <f t="shared" si="131"/>
        <v>3.0</v>
      </c>
      <c r="HZ14" s="846">
        <v>5</v>
      </c>
      <c r="IA14" s="844">
        <v>5</v>
      </c>
      <c r="IB14" s="819">
        <v>7</v>
      </c>
      <c r="IC14" s="736"/>
      <c r="ID14" s="763">
        <f t="shared" si="132"/>
        <v>7</v>
      </c>
      <c r="IE14" s="764" t="str">
        <f t="shared" si="133"/>
        <v>7.0</v>
      </c>
      <c r="IF14" s="728" t="str">
        <f t="shared" si="134"/>
        <v>B</v>
      </c>
      <c r="IG14" s="729">
        <f t="shared" si="135"/>
        <v>3</v>
      </c>
      <c r="IH14" s="729" t="str">
        <f t="shared" si="136"/>
        <v>3.0</v>
      </c>
      <c r="II14" s="730">
        <v>4</v>
      </c>
      <c r="IJ14" s="739">
        <v>4</v>
      </c>
      <c r="IK14" s="1062">
        <v>8</v>
      </c>
      <c r="IL14" s="955">
        <v>7.2</v>
      </c>
      <c r="IM14" s="737"/>
      <c r="IN14" s="827">
        <f t="shared" si="137"/>
        <v>7.5</v>
      </c>
      <c r="IO14" s="839">
        <f t="shared" si="138"/>
        <v>7.5</v>
      </c>
      <c r="IP14" s="845" t="str">
        <f t="shared" si="139"/>
        <v>7.5</v>
      </c>
      <c r="IQ14" s="841" t="str">
        <f t="shared" si="140"/>
        <v>B</v>
      </c>
      <c r="IR14" s="842">
        <f t="shared" si="141"/>
        <v>3</v>
      </c>
      <c r="IS14" s="842" t="str">
        <f t="shared" si="142"/>
        <v>3.0</v>
      </c>
      <c r="IT14" s="846">
        <v>5</v>
      </c>
      <c r="IU14" s="844">
        <v>5</v>
      </c>
      <c r="IV14" s="742">
        <f t="shared" si="143"/>
        <v>20</v>
      </c>
      <c r="IW14" s="734">
        <f t="shared" si="144"/>
        <v>2.5</v>
      </c>
      <c r="IX14" s="735" t="str">
        <f t="shared" si="145"/>
        <v>2.50</v>
      </c>
    </row>
  </sheetData>
  <autoFilter ref="A1:IX14"/>
  <mergeCells count="1">
    <mergeCell ref="IY3:IZ3"/>
  </mergeCells>
  <conditionalFormatting sqref="M1 Q1 N1:P14 J1:L14">
    <cfRule type="cellIs" dxfId="85" priority="43" stopIfTrue="1" operator="lessThan">
      <formula>4.95</formula>
    </cfRule>
  </conditionalFormatting>
  <conditionalFormatting sqref="J1:Q1 AG1:AK1 BC1:BG1 BN1:BR1 V1:Z1 CJ1:CN1 AR1:AV1 AG2:AG14 BN2:BN14 CJ2:CJ14 AR2:AR14 V2:V14 BC2:BC14 BY2:BY14 EU2:EU14 FF2:FF14 DY2:DY14 EJ2:EJ14 DC2:DC14 DN2:DN14 FQ2:FQ14 GY2:GY14 HJ2:HJ14">
    <cfRule type="cellIs" dxfId="84" priority="42" operator="lessThan">
      <formula>3.95</formula>
    </cfRule>
  </conditionalFormatting>
  <conditionalFormatting sqref="M1 Q1 K2:L14 O2:P14">
    <cfRule type="cellIs" dxfId="83" priority="39" stopIfTrue="1" operator="lessThan">
      <formula>4.95</formula>
    </cfRule>
    <cfRule type="cellIs" dxfId="82" priority="40" stopIfTrue="1" operator="lessThan">
      <formula>4.95</formula>
    </cfRule>
    <cfRule type="cellIs" dxfId="81" priority="41" stopIfTrue="1" operator="lessThan">
      <formula>4.95</formula>
    </cfRule>
  </conditionalFormatting>
  <conditionalFormatting sqref="K1:K14 O1:O14">
    <cfRule type="containsText" dxfId="80" priority="37" stopIfTrue="1" operator="containsText" text="f">
      <formula>NOT(ISERROR(SEARCH("f",K1)))</formula>
    </cfRule>
    <cfRule type="containsText" dxfId="79" priority="38" stopIfTrue="1" operator="containsText" text="f">
      <formula>NOT(ISERROR(SEARCH("f",K1)))</formula>
    </cfRule>
  </conditionalFormatting>
  <conditionalFormatting sqref="J1 M1:N1 Q1 L1:L14 P1:P14">
    <cfRule type="cellIs" dxfId="78" priority="36" stopIfTrue="1" operator="greaterThan">
      <formula>0</formula>
    </cfRule>
  </conditionalFormatting>
  <conditionalFormatting sqref="CJ1:CN1">
    <cfRule type="cellIs" dxfId="77" priority="35" operator="lessThan">
      <formula>3.95</formula>
    </cfRule>
  </conditionalFormatting>
  <conditionalFormatting sqref="CJ1:CN1">
    <cfRule type="cellIs" dxfId="76" priority="34" operator="lessThan">
      <formula>3.95</formula>
    </cfRule>
  </conditionalFormatting>
  <conditionalFormatting sqref="CJ1:CN1">
    <cfRule type="cellIs" dxfId="75" priority="33" operator="lessThan">
      <formula>3.95</formula>
    </cfRule>
  </conditionalFormatting>
  <conditionalFormatting sqref="CJ1:CN1">
    <cfRule type="cellIs" dxfId="74" priority="32" operator="lessThan">
      <formula>3.95</formula>
    </cfRule>
  </conditionalFormatting>
  <conditionalFormatting sqref="CJ1:CN1">
    <cfRule type="cellIs" dxfId="73" priority="31" operator="lessThan">
      <formula>3.95</formula>
    </cfRule>
  </conditionalFormatting>
  <conditionalFormatting sqref="CJ1:CN1">
    <cfRule type="cellIs" dxfId="72" priority="30" operator="lessThan">
      <formula>3.95</formula>
    </cfRule>
  </conditionalFormatting>
  <conditionalFormatting sqref="CJ1:CN1">
    <cfRule type="cellIs" dxfId="71" priority="29" operator="lessThan">
      <formula>3.95</formula>
    </cfRule>
  </conditionalFormatting>
  <conditionalFormatting sqref="AR1:AV1">
    <cfRule type="cellIs" dxfId="70" priority="28" operator="lessThan">
      <formula>3.95</formula>
    </cfRule>
  </conditionalFormatting>
  <conditionalFormatting sqref="BY1:CC1">
    <cfRule type="cellIs" dxfId="67" priority="23" operator="lessThan">
      <formula>3.95</formula>
    </cfRule>
  </conditionalFormatting>
  <conditionalFormatting sqref="DY1:EC1 EJ1:EN1 EU1:EY1 DN1:DR1 FF1:FJ1">
    <cfRule type="cellIs" dxfId="66" priority="22" operator="lessThan">
      <formula>3.95</formula>
    </cfRule>
  </conditionalFormatting>
  <conditionalFormatting sqref="DC1:DG1">
    <cfRule type="cellIs" dxfId="65" priority="21" operator="lessThan">
      <formula>3.95</formula>
    </cfRule>
  </conditionalFormatting>
  <conditionalFormatting sqref="FQ1:FU1">
    <cfRule type="cellIs" dxfId="64" priority="14" operator="lessThan">
      <formula>3.95</formula>
    </cfRule>
  </conditionalFormatting>
  <conditionalFormatting sqref="GN1:GR1 GY1:HC1 GN2:GN14">
    <cfRule type="cellIs" dxfId="56" priority="6" operator="lessThan">
      <formula>3.95</formula>
    </cfRule>
  </conditionalFormatting>
  <conditionalFormatting sqref="HJ1:HN1 HU1:HY1 IO1:IS1 HU2:HU14 IO2:IO14">
    <cfRule type="cellIs" dxfId="55" priority="5" operator="lessThan">
      <formula>3.95</formula>
    </cfRule>
  </conditionalFormatting>
  <conditionalFormatting sqref="IF1:IH1">
    <cfRule type="cellIs" dxfId="54" priority="4" operator="lessThan">
      <formula>3.95</formula>
    </cfRule>
  </conditionalFormatting>
  <conditionalFormatting sqref="ID2:ID14">
    <cfRule type="cellIs" dxfId="53" priority="3" stopIfTrue="1" operator="lessThan">
      <formula>5</formula>
    </cfRule>
  </conditionalFormatting>
  <conditionalFormatting sqref="ID1">
    <cfRule type="cellIs" dxfId="52" priority="2" operator="lessThan">
      <formula>3.95</formula>
    </cfRule>
  </conditionalFormatting>
  <conditionalFormatting sqref="IE1">
    <cfRule type="cellIs" dxfId="51" priority="1" operator="lessThan">
      <formula>3.95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18"/>
  <sheetViews>
    <sheetView zoomScaleNormal="100" workbookViewId="0">
      <pane xSplit="5" ySplit="1" topLeftCell="F11" activePane="bottomRight" state="frozen"/>
      <selection pane="topRight" activeCell="F1" sqref="F1"/>
      <selection pane="bottomLeft" activeCell="A2" sqref="A2"/>
      <selection pane="bottomRight" activeCell="E2" sqref="E2:E15"/>
    </sheetView>
  </sheetViews>
  <sheetFormatPr defaultColWidth="9.125" defaultRowHeight="16.5" x14ac:dyDescent="0.25"/>
  <cols>
    <col min="1" max="1" width="5.25" style="12" customWidth="1"/>
    <col min="2" max="2" width="10.875" style="12" customWidth="1"/>
    <col min="3" max="3" width="17.125" style="4" customWidth="1"/>
    <col min="4" max="4" width="24.625" style="4" customWidth="1"/>
    <col min="5" max="5" width="9.125" style="17"/>
    <col min="6" max="6" width="15.375" style="17" customWidth="1"/>
    <col min="7" max="7" width="15.125" style="13" customWidth="1"/>
    <col min="8" max="8" width="9.125" style="4"/>
    <col min="9" max="9" width="14.875" style="4" customWidth="1"/>
    <col min="10" max="16" width="4.75" style="4" customWidth="1"/>
    <col min="17" max="28" width="4.625" style="4" customWidth="1"/>
    <col min="29" max="29" width="5.75" style="4" customWidth="1"/>
    <col min="30" max="56" width="4.625" style="4" customWidth="1"/>
    <col min="57" max="61" width="4.625" style="18" customWidth="1"/>
    <col min="62" max="72" width="4.375" style="4" customWidth="1"/>
    <col min="73" max="105" width="4.75" style="4" customWidth="1"/>
    <col min="106" max="106" width="5.125" style="4" customWidth="1"/>
    <col min="107" max="107" width="5.75" style="4" customWidth="1"/>
    <col min="108" max="108" width="6" style="4" customWidth="1"/>
    <col min="109" max="109" width="12" style="4" customWidth="1"/>
    <col min="110" max="110" width="6" style="4" customWidth="1"/>
    <col min="111" max="111" width="6.375" style="4" customWidth="1"/>
    <col min="112" max="112" width="13.25" style="4" customWidth="1"/>
    <col min="113" max="113" width="9.125" style="4"/>
    <col min="114" max="124" width="4.875" style="4" customWidth="1"/>
    <col min="125" max="201" width="4.75" style="4" customWidth="1"/>
    <col min="202" max="204" width="5.75" style="4" customWidth="1"/>
    <col min="205" max="205" width="10.5" style="4" customWidth="1"/>
    <col min="206" max="209" width="6.25" style="4" customWidth="1"/>
    <col min="210" max="210" width="7.625" style="4" customWidth="1"/>
    <col min="211" max="212" width="8.5" style="4" customWidth="1"/>
    <col min="213" max="213" width="9" style="4" customWidth="1"/>
    <col min="214" max="235" width="4.75" style="4" customWidth="1"/>
    <col min="236" max="246" width="5.5" style="4" customWidth="1"/>
    <col min="247" max="257" width="5.125" style="4" customWidth="1"/>
    <col min="258" max="268" width="4.875" style="4" customWidth="1"/>
    <col min="269" max="271" width="6.75" style="4" customWidth="1"/>
    <col min="272" max="16384" width="9.125" style="4"/>
  </cols>
  <sheetData>
    <row r="1" spans="1:273" ht="207.75" customHeight="1" x14ac:dyDescent="0.25">
      <c r="A1" s="131" t="s">
        <v>0</v>
      </c>
      <c r="B1" s="338" t="s">
        <v>1</v>
      </c>
      <c r="C1" s="132" t="s">
        <v>2</v>
      </c>
      <c r="D1" s="132" t="s">
        <v>3</v>
      </c>
      <c r="E1" s="133" t="s">
        <v>4</v>
      </c>
      <c r="F1" s="133" t="s">
        <v>70</v>
      </c>
      <c r="G1" s="134" t="s">
        <v>5</v>
      </c>
      <c r="H1" s="131" t="s">
        <v>6</v>
      </c>
      <c r="I1" s="131" t="s">
        <v>1818</v>
      </c>
      <c r="J1" s="135" t="s">
        <v>1583</v>
      </c>
      <c r="K1" s="136" t="s">
        <v>8</v>
      </c>
      <c r="L1" s="137" t="s">
        <v>9</v>
      </c>
      <c r="M1" s="138" t="s">
        <v>1368</v>
      </c>
      <c r="N1" s="135" t="s">
        <v>106</v>
      </c>
      <c r="O1" s="136" t="s">
        <v>10</v>
      </c>
      <c r="P1" s="137" t="s">
        <v>11</v>
      </c>
      <c r="Q1" s="139" t="s">
        <v>1369</v>
      </c>
      <c r="R1" s="19" t="s">
        <v>71</v>
      </c>
      <c r="S1" s="20" t="s">
        <v>110</v>
      </c>
      <c r="T1" s="20" t="s">
        <v>111</v>
      </c>
      <c r="U1" s="21" t="s">
        <v>112</v>
      </c>
      <c r="V1" s="22" t="s">
        <v>1584</v>
      </c>
      <c r="W1" s="231" t="s">
        <v>1585</v>
      </c>
      <c r="X1" s="23" t="s">
        <v>114</v>
      </c>
      <c r="Y1" s="57" t="s">
        <v>115</v>
      </c>
      <c r="Z1" s="24" t="s">
        <v>1586</v>
      </c>
      <c r="AA1" s="25" t="s">
        <v>113</v>
      </c>
      <c r="AB1" s="26" t="s">
        <v>113</v>
      </c>
      <c r="AC1" s="39" t="s">
        <v>71</v>
      </c>
      <c r="AD1" s="20" t="s">
        <v>72</v>
      </c>
      <c r="AE1" s="20" t="s">
        <v>73</v>
      </c>
      <c r="AF1" s="21" t="s">
        <v>74</v>
      </c>
      <c r="AG1" s="22" t="s">
        <v>1590</v>
      </c>
      <c r="AH1" s="231" t="s">
        <v>1591</v>
      </c>
      <c r="AI1" s="23" t="s">
        <v>76</v>
      </c>
      <c r="AJ1" s="57" t="s">
        <v>77</v>
      </c>
      <c r="AK1" s="24" t="s">
        <v>1712</v>
      </c>
      <c r="AL1" s="25" t="s">
        <v>75</v>
      </c>
      <c r="AM1" s="26" t="s">
        <v>75</v>
      </c>
      <c r="AN1" s="19" t="s">
        <v>71</v>
      </c>
      <c r="AO1" s="20" t="s">
        <v>181</v>
      </c>
      <c r="AP1" s="20" t="s">
        <v>182</v>
      </c>
      <c r="AQ1" s="21" t="s">
        <v>183</v>
      </c>
      <c r="AR1" s="22" t="s">
        <v>1714</v>
      </c>
      <c r="AS1" s="231" t="s">
        <v>1715</v>
      </c>
      <c r="AT1" s="23" t="s">
        <v>184</v>
      </c>
      <c r="AU1" s="57" t="s">
        <v>185</v>
      </c>
      <c r="AV1" s="44" t="s">
        <v>1595</v>
      </c>
      <c r="AW1" s="25" t="s">
        <v>187</v>
      </c>
      <c r="AX1" s="51" t="s">
        <v>187</v>
      </c>
      <c r="AY1" s="19" t="s">
        <v>71</v>
      </c>
      <c r="AZ1" s="20" t="s">
        <v>688</v>
      </c>
      <c r="BA1" s="20" t="s">
        <v>689</v>
      </c>
      <c r="BB1" s="21" t="s">
        <v>690</v>
      </c>
      <c r="BC1" s="22" t="s">
        <v>1667</v>
      </c>
      <c r="BD1" s="329" t="s">
        <v>1603</v>
      </c>
      <c r="BE1" s="23" t="s">
        <v>691</v>
      </c>
      <c r="BF1" s="57" t="s">
        <v>692</v>
      </c>
      <c r="BG1" s="24" t="s">
        <v>1384</v>
      </c>
      <c r="BH1" s="25" t="s">
        <v>694</v>
      </c>
      <c r="BI1" s="26" t="s">
        <v>694</v>
      </c>
      <c r="BJ1" s="676" t="s">
        <v>71</v>
      </c>
      <c r="BK1" s="95" t="s">
        <v>99</v>
      </c>
      <c r="BL1" s="95" t="s">
        <v>100</v>
      </c>
      <c r="BM1" s="96" t="s">
        <v>101</v>
      </c>
      <c r="BN1" s="92" t="s">
        <v>1587</v>
      </c>
      <c r="BO1" s="497" t="s">
        <v>1588</v>
      </c>
      <c r="BP1" s="97" t="s">
        <v>103</v>
      </c>
      <c r="BQ1" s="98" t="s">
        <v>104</v>
      </c>
      <c r="BR1" s="58" t="s">
        <v>1713</v>
      </c>
      <c r="BS1" s="100" t="s">
        <v>102</v>
      </c>
      <c r="BT1" s="101" t="s">
        <v>102</v>
      </c>
      <c r="BU1" s="102" t="s">
        <v>71</v>
      </c>
      <c r="BV1" s="95" t="s">
        <v>188</v>
      </c>
      <c r="BW1" s="95" t="s">
        <v>189</v>
      </c>
      <c r="BX1" s="96" t="s">
        <v>190</v>
      </c>
      <c r="BY1" s="92" t="s">
        <v>1664</v>
      </c>
      <c r="BZ1" s="497" t="s">
        <v>1665</v>
      </c>
      <c r="CA1" s="97" t="s">
        <v>191</v>
      </c>
      <c r="CB1" s="98" t="s">
        <v>192</v>
      </c>
      <c r="CC1" s="58" t="s">
        <v>1772</v>
      </c>
      <c r="CD1" s="100" t="s">
        <v>193</v>
      </c>
      <c r="CE1" s="101" t="s">
        <v>193</v>
      </c>
      <c r="CF1" s="39" t="s">
        <v>71</v>
      </c>
      <c r="CG1" s="20" t="s">
        <v>984</v>
      </c>
      <c r="CH1" s="20" t="s">
        <v>985</v>
      </c>
      <c r="CI1" s="21" t="s">
        <v>986</v>
      </c>
      <c r="CJ1" s="22" t="s">
        <v>1678</v>
      </c>
      <c r="CK1" s="329" t="s">
        <v>1679</v>
      </c>
      <c r="CL1" s="23" t="s">
        <v>987</v>
      </c>
      <c r="CM1" s="57" t="s">
        <v>988</v>
      </c>
      <c r="CN1" s="24" t="s">
        <v>1719</v>
      </c>
      <c r="CO1" s="25" t="s">
        <v>989</v>
      </c>
      <c r="CP1" s="519" t="s">
        <v>989</v>
      </c>
      <c r="CQ1" s="102" t="s">
        <v>71</v>
      </c>
      <c r="CR1" s="95" t="s">
        <v>996</v>
      </c>
      <c r="CS1" s="95" t="s">
        <v>997</v>
      </c>
      <c r="CT1" s="96" t="s">
        <v>998</v>
      </c>
      <c r="CU1" s="92" t="s">
        <v>1688</v>
      </c>
      <c r="CV1" s="235" t="s">
        <v>1689</v>
      </c>
      <c r="CW1" s="97" t="s">
        <v>999</v>
      </c>
      <c r="CX1" s="98" t="s">
        <v>1000</v>
      </c>
      <c r="CY1" s="58" t="s">
        <v>1690</v>
      </c>
      <c r="CZ1" s="100" t="s">
        <v>1001</v>
      </c>
      <c r="DA1" s="517" t="s">
        <v>1001</v>
      </c>
      <c r="DB1" s="155" t="s">
        <v>128</v>
      </c>
      <c r="DC1" s="80" t="s">
        <v>1605</v>
      </c>
      <c r="DD1" s="81" t="s">
        <v>1606</v>
      </c>
      <c r="DE1" s="107" t="s">
        <v>143</v>
      </c>
      <c r="DF1" s="140" t="s">
        <v>131</v>
      </c>
      <c r="DG1" s="141" t="s">
        <v>132</v>
      </c>
      <c r="DH1" s="107" t="s">
        <v>133</v>
      </c>
      <c r="DI1" s="156" t="s">
        <v>144</v>
      </c>
      <c r="DJ1" s="19" t="s">
        <v>71</v>
      </c>
      <c r="DK1" s="20" t="s">
        <v>701</v>
      </c>
      <c r="DL1" s="20" t="s">
        <v>702</v>
      </c>
      <c r="DM1" s="21" t="s">
        <v>703</v>
      </c>
      <c r="DN1" s="22" t="s">
        <v>1669</v>
      </c>
      <c r="DO1" s="329" t="s">
        <v>1670</v>
      </c>
      <c r="DP1" s="23" t="s">
        <v>704</v>
      </c>
      <c r="DQ1" s="57" t="s">
        <v>705</v>
      </c>
      <c r="DR1" s="24" t="s">
        <v>1773</v>
      </c>
      <c r="DS1" s="25" t="s">
        <v>706</v>
      </c>
      <c r="DT1" s="26" t="s">
        <v>706</v>
      </c>
      <c r="DU1" s="102" t="s">
        <v>71</v>
      </c>
      <c r="DV1" s="95" t="s">
        <v>960</v>
      </c>
      <c r="DW1" s="95" t="s">
        <v>961</v>
      </c>
      <c r="DX1" s="96" t="s">
        <v>962</v>
      </c>
      <c r="DY1" s="92" t="s">
        <v>1672</v>
      </c>
      <c r="DZ1" s="235" t="s">
        <v>1673</v>
      </c>
      <c r="EA1" s="97" t="s">
        <v>963</v>
      </c>
      <c r="EB1" s="98" t="s">
        <v>964</v>
      </c>
      <c r="EC1" s="58" t="s">
        <v>1774</v>
      </c>
      <c r="ED1" s="100" t="s">
        <v>965</v>
      </c>
      <c r="EE1" s="517" t="s">
        <v>965</v>
      </c>
      <c r="EF1" s="102" t="s">
        <v>71</v>
      </c>
      <c r="EG1" s="95" t="s">
        <v>966</v>
      </c>
      <c r="EH1" s="95" t="s">
        <v>967</v>
      </c>
      <c r="EI1" s="96" t="s">
        <v>968</v>
      </c>
      <c r="EJ1" s="92" t="s">
        <v>1675</v>
      </c>
      <c r="EK1" s="508" t="s">
        <v>1676</v>
      </c>
      <c r="EL1" s="97" t="s">
        <v>969</v>
      </c>
      <c r="EM1" s="98" t="s">
        <v>970</v>
      </c>
      <c r="EN1" s="58" t="s">
        <v>1677</v>
      </c>
      <c r="EO1" s="58" t="s">
        <v>971</v>
      </c>
      <c r="EP1" s="518" t="s">
        <v>971</v>
      </c>
      <c r="EQ1" s="39" t="s">
        <v>71</v>
      </c>
      <c r="ER1" s="20" t="s">
        <v>972</v>
      </c>
      <c r="ES1" s="20" t="s">
        <v>973</v>
      </c>
      <c r="ET1" s="21" t="s">
        <v>974</v>
      </c>
      <c r="EU1" s="22" t="s">
        <v>1721</v>
      </c>
      <c r="EV1" s="329" t="s">
        <v>1722</v>
      </c>
      <c r="EW1" s="23" t="s">
        <v>975</v>
      </c>
      <c r="EX1" s="57" t="s">
        <v>976</v>
      </c>
      <c r="EY1" s="24" t="s">
        <v>1723</v>
      </c>
      <c r="EZ1" s="25" t="s">
        <v>977</v>
      </c>
      <c r="FA1" s="519" t="s">
        <v>977</v>
      </c>
      <c r="FB1" s="39" t="s">
        <v>71</v>
      </c>
      <c r="FC1" s="20" t="s">
        <v>978</v>
      </c>
      <c r="FD1" s="20" t="s">
        <v>979</v>
      </c>
      <c r="FE1" s="21" t="s">
        <v>980</v>
      </c>
      <c r="FF1" s="22" t="s">
        <v>1685</v>
      </c>
      <c r="FG1" s="329" t="s">
        <v>1686</v>
      </c>
      <c r="FH1" s="23" t="s">
        <v>982</v>
      </c>
      <c r="FI1" s="57" t="s">
        <v>983</v>
      </c>
      <c r="FJ1" s="24" t="s">
        <v>1724</v>
      </c>
      <c r="FK1" s="25" t="s">
        <v>981</v>
      </c>
      <c r="FL1" s="519" t="s">
        <v>981</v>
      </c>
      <c r="FM1" s="39" t="s">
        <v>71</v>
      </c>
      <c r="FN1" s="20" t="s">
        <v>1066</v>
      </c>
      <c r="FO1" s="20" t="s">
        <v>1067</v>
      </c>
      <c r="FP1" s="21" t="s">
        <v>1068</v>
      </c>
      <c r="FQ1" s="22" t="s">
        <v>1691</v>
      </c>
      <c r="FR1" s="329" t="s">
        <v>1692</v>
      </c>
      <c r="FS1" s="23" t="s">
        <v>1070</v>
      </c>
      <c r="FT1" s="57" t="s">
        <v>1071</v>
      </c>
      <c r="FU1" s="24" t="s">
        <v>1725</v>
      </c>
      <c r="FV1" s="25" t="s">
        <v>1069</v>
      </c>
      <c r="FW1" s="519" t="s">
        <v>1069</v>
      </c>
      <c r="FX1" s="19" t="s">
        <v>71</v>
      </c>
      <c r="FY1" s="20" t="s">
        <v>1229</v>
      </c>
      <c r="FZ1" s="20" t="s">
        <v>1230</v>
      </c>
      <c r="GA1" s="21" t="s">
        <v>1231</v>
      </c>
      <c r="GB1" s="22" t="s">
        <v>1697</v>
      </c>
      <c r="GC1" s="329" t="s">
        <v>1698</v>
      </c>
      <c r="GD1" s="23" t="s">
        <v>1233</v>
      </c>
      <c r="GE1" s="57" t="s">
        <v>1234</v>
      </c>
      <c r="GF1" s="24" t="s">
        <v>1699</v>
      </c>
      <c r="GG1" s="25" t="s">
        <v>1232</v>
      </c>
      <c r="GH1" s="26" t="s">
        <v>1232</v>
      </c>
      <c r="GI1" s="39" t="s">
        <v>71</v>
      </c>
      <c r="GJ1" s="20" t="s">
        <v>990</v>
      </c>
      <c r="GK1" s="20" t="s">
        <v>991</v>
      </c>
      <c r="GL1" s="21" t="s">
        <v>992</v>
      </c>
      <c r="GM1" s="22" t="s">
        <v>1681</v>
      </c>
      <c r="GN1" s="329" t="s">
        <v>1682</v>
      </c>
      <c r="GO1" s="23" t="s">
        <v>993</v>
      </c>
      <c r="GP1" s="816" t="s">
        <v>994</v>
      </c>
      <c r="GQ1" s="23" t="s">
        <v>1720</v>
      </c>
      <c r="GR1" s="515" t="s">
        <v>995</v>
      </c>
      <c r="GS1" s="520" t="s">
        <v>995</v>
      </c>
      <c r="GT1" s="678" t="s">
        <v>1078</v>
      </c>
      <c r="GU1" s="679" t="s">
        <v>1415</v>
      </c>
      <c r="GV1" s="680" t="s">
        <v>1798</v>
      </c>
      <c r="GW1" s="681" t="s">
        <v>1081</v>
      </c>
      <c r="GX1" s="678" t="s">
        <v>1082</v>
      </c>
      <c r="GY1" s="679" t="s">
        <v>1417</v>
      </c>
      <c r="GZ1" s="682" t="s">
        <v>1418</v>
      </c>
      <c r="HA1" s="681" t="s">
        <v>1085</v>
      </c>
      <c r="HB1" s="683" t="s">
        <v>1086</v>
      </c>
      <c r="HC1" s="681" t="s">
        <v>1087</v>
      </c>
      <c r="HD1" s="684" t="s">
        <v>1088</v>
      </c>
      <c r="HE1" s="704" t="s">
        <v>1089</v>
      </c>
      <c r="HF1" s="39" t="s">
        <v>71</v>
      </c>
      <c r="HG1" s="20" t="s">
        <v>1247</v>
      </c>
      <c r="HH1" s="20" t="s">
        <v>1248</v>
      </c>
      <c r="HI1" s="21" t="s">
        <v>1249</v>
      </c>
      <c r="HJ1" s="22" t="s">
        <v>1706</v>
      </c>
      <c r="HK1" s="329" t="s">
        <v>1707</v>
      </c>
      <c r="HL1" s="23" t="s">
        <v>1250</v>
      </c>
      <c r="HM1" s="57" t="s">
        <v>1251</v>
      </c>
      <c r="HN1" s="24" t="s">
        <v>1708</v>
      </c>
      <c r="HO1" s="25" t="s">
        <v>1252</v>
      </c>
      <c r="HP1" s="26" t="s">
        <v>1252</v>
      </c>
      <c r="HQ1" s="19" t="s">
        <v>71</v>
      </c>
      <c r="HR1" s="20" t="s">
        <v>1235</v>
      </c>
      <c r="HS1" s="20" t="s">
        <v>1236</v>
      </c>
      <c r="HT1" s="21" t="s">
        <v>1237</v>
      </c>
      <c r="HU1" s="22" t="s">
        <v>1700</v>
      </c>
      <c r="HV1" s="329" t="s">
        <v>1701</v>
      </c>
      <c r="HW1" s="23" t="s">
        <v>1238</v>
      </c>
      <c r="HX1" s="57" t="s">
        <v>1239</v>
      </c>
      <c r="HY1" s="24" t="s">
        <v>1702</v>
      </c>
      <c r="HZ1" s="25" t="s">
        <v>1240</v>
      </c>
      <c r="IA1" s="26" t="s">
        <v>1240</v>
      </c>
      <c r="IB1" s="19" t="s">
        <v>71</v>
      </c>
      <c r="IC1" s="20" t="s">
        <v>1241</v>
      </c>
      <c r="ID1" s="20" t="s">
        <v>1242</v>
      </c>
      <c r="IE1" s="21" t="s">
        <v>1243</v>
      </c>
      <c r="IF1" s="22" t="s">
        <v>1703</v>
      </c>
      <c r="IG1" s="329" t="s">
        <v>1704</v>
      </c>
      <c r="IH1" s="23" t="s">
        <v>1245</v>
      </c>
      <c r="II1" s="57" t="s">
        <v>1246</v>
      </c>
      <c r="IJ1" s="24" t="s">
        <v>1705</v>
      </c>
      <c r="IK1" s="25" t="s">
        <v>1244</v>
      </c>
      <c r="IL1" s="26" t="s">
        <v>1244</v>
      </c>
      <c r="IM1" s="39" t="s">
        <v>71</v>
      </c>
      <c r="IN1" s="20" t="s">
        <v>1072</v>
      </c>
      <c r="IO1" s="20" t="s">
        <v>1073</v>
      </c>
      <c r="IP1" s="21" t="s">
        <v>1074</v>
      </c>
      <c r="IQ1" s="22" t="s">
        <v>1694</v>
      </c>
      <c r="IR1" s="329" t="s">
        <v>1695</v>
      </c>
      <c r="IS1" s="23" t="s">
        <v>1075</v>
      </c>
      <c r="IT1" s="57" t="s">
        <v>1076</v>
      </c>
      <c r="IU1" s="24" t="s">
        <v>1696</v>
      </c>
      <c r="IV1" s="25" t="s">
        <v>1077</v>
      </c>
      <c r="IW1" s="26" t="s">
        <v>1077</v>
      </c>
      <c r="IX1" s="39" t="s">
        <v>71</v>
      </c>
      <c r="IY1" s="20" t="s">
        <v>1253</v>
      </c>
      <c r="IZ1" s="20" t="s">
        <v>1254</v>
      </c>
      <c r="JA1" s="21" t="s">
        <v>1255</v>
      </c>
      <c r="JB1" s="22" t="s">
        <v>1709</v>
      </c>
      <c r="JC1" s="329" t="s">
        <v>1710</v>
      </c>
      <c r="JD1" s="23" t="s">
        <v>1256</v>
      </c>
      <c r="JE1" s="57" t="s">
        <v>1257</v>
      </c>
      <c r="JF1" s="24" t="s">
        <v>1711</v>
      </c>
      <c r="JG1" s="25" t="s">
        <v>1258</v>
      </c>
      <c r="JH1" s="26" t="s">
        <v>1258</v>
      </c>
      <c r="JI1" s="79" t="s">
        <v>1121</v>
      </c>
      <c r="JJ1" s="80" t="s">
        <v>1808</v>
      </c>
      <c r="JK1" s="81" t="s">
        <v>1809</v>
      </c>
    </row>
    <row r="2" spans="1:273" ht="18.75" x14ac:dyDescent="0.3">
      <c r="A2" s="15">
        <v>1</v>
      </c>
      <c r="B2" s="337" t="s">
        <v>707</v>
      </c>
      <c r="C2" s="385" t="s">
        <v>710</v>
      </c>
      <c r="D2" s="378" t="s">
        <v>739</v>
      </c>
      <c r="E2" s="379" t="s">
        <v>19</v>
      </c>
      <c r="F2" s="332"/>
      <c r="G2" s="387" t="s">
        <v>580</v>
      </c>
      <c r="H2" s="276" t="s">
        <v>169</v>
      </c>
      <c r="I2" s="332" t="s">
        <v>179</v>
      </c>
      <c r="J2" s="1078">
        <v>7.6</v>
      </c>
      <c r="K2" s="1079" t="str">
        <f>IF(J2&gt;=8.5,"A",IF(J2&gt;=8,"B+",IF(J2&gt;=7,"B",IF(J2&gt;=6.5,"C+",IF(J2&gt;=5.5,"C",IF(J2&gt;=5,"D+",IF(J2&gt;=4,"D","F")))))))</f>
        <v>B</v>
      </c>
      <c r="L2" s="1080">
        <f>IF(K2="A",4,IF(K2="B+",3.5,IF(K2="B",3,IF(K2="C+",2.5,IF(K2="C",2,IF(K2="D+",1.5,IF(K2="D",1,0)))))))</f>
        <v>3</v>
      </c>
      <c r="M2" s="1081" t="str">
        <f>TEXT(L2,"0.0")</f>
        <v>3.0</v>
      </c>
      <c r="N2" s="165">
        <v>7.3</v>
      </c>
      <c r="O2" s="8" t="str">
        <f>IF(N2&gt;=8.5,"A",IF(N2&gt;=8,"B+",IF(N2&gt;=7,"B",IF(N2&gt;=6.5,"C+",IF(N2&gt;=5.5,"C",IF(N2&gt;=5,"D+",IF(N2&gt;=4,"D","F")))))))</f>
        <v>B</v>
      </c>
      <c r="P2" s="9">
        <f>IF(O2="A",4,IF(O2="B+",3.5,IF(O2="B",3,IF(O2="C+",2.5,IF(O2="C",2,IF(O2="D+",1.5,IF(O2="D",1,0)))))))</f>
        <v>3</v>
      </c>
      <c r="Q2" s="171" t="str">
        <f>TEXT(P2,"0.0")</f>
        <v>3.0</v>
      </c>
      <c r="R2" s="174">
        <v>8.6999999999999993</v>
      </c>
      <c r="S2" s="47">
        <v>9</v>
      </c>
      <c r="T2" s="47"/>
      <c r="U2" s="33">
        <f>ROUND((R2*0.4+S2*0.6),1)</f>
        <v>8.9</v>
      </c>
      <c r="V2" s="34">
        <f>ROUND(MAX((R2*0.4+S2*0.6),(R2*0.4+T2*0.6)),1)</f>
        <v>8.9</v>
      </c>
      <c r="W2" s="233" t="str">
        <f>TEXT(V2,"0.0")</f>
        <v>8.9</v>
      </c>
      <c r="X2" s="35" t="str">
        <f>IF(V2&gt;=8.5,"A",IF(V2&gt;=8,"B+",IF(V2&gt;=7,"B",IF(V2&gt;=6.5,"C+",IF(V2&gt;=5.5,"C",IF(V2&gt;=5,"D+",IF(V2&gt;=4,"D","F")))))))</f>
        <v>A</v>
      </c>
      <c r="Y2" s="36">
        <f>IF(X2="A",4,IF(X2="B+",3.5,IF(X2="B",3,IF(X2="C+",2.5,IF(X2="C",2,IF(X2="D+",1.5,IF(X2="D",1,0)))))))</f>
        <v>4</v>
      </c>
      <c r="Z2" s="36" t="str">
        <f>TEXT(Y2,"0.0")</f>
        <v>4.0</v>
      </c>
      <c r="AA2" s="32">
        <v>4</v>
      </c>
      <c r="AB2" s="160">
        <v>4</v>
      </c>
      <c r="AC2" s="176">
        <v>8.3000000000000007</v>
      </c>
      <c r="AD2" s="40">
        <v>8</v>
      </c>
      <c r="AE2" s="47"/>
      <c r="AF2" s="33">
        <f>ROUND((AC2*0.4+AD2*0.6),1)</f>
        <v>8.1</v>
      </c>
      <c r="AG2" s="34">
        <f>ROUND(MAX((AC2*0.4+AD2*0.6),(AC2*0.4+AE2*0.6)),1)</f>
        <v>8.1</v>
      </c>
      <c r="AH2" s="233" t="str">
        <f>TEXT(AG2,"0.0")</f>
        <v>8.1</v>
      </c>
      <c r="AI2" s="35" t="str">
        <f>IF(AG2&gt;=8.5,"A",IF(AG2&gt;=8,"B+",IF(AG2&gt;=7,"B",IF(AG2&gt;=6.5,"C+",IF(AG2&gt;=5.5,"C",IF(AG2&gt;=5,"D+",IF(AG2&gt;=4,"D","F")))))))</f>
        <v>B+</v>
      </c>
      <c r="AJ2" s="36">
        <f>IF(AI2="A",4,IF(AI2="B+",3.5,IF(AI2="B",3,IF(AI2="C+",2.5,IF(AI2="C",2,IF(AI2="D+",1.5,IF(AI2="D",1,0)))))))</f>
        <v>3.5</v>
      </c>
      <c r="AK2" s="36" t="str">
        <f>TEXT(AJ2,"0.0")</f>
        <v>3.5</v>
      </c>
      <c r="AL2" s="32">
        <v>2</v>
      </c>
      <c r="AM2" s="160">
        <v>2</v>
      </c>
      <c r="AN2" s="176">
        <v>8</v>
      </c>
      <c r="AO2" s="278">
        <v>6</v>
      </c>
      <c r="AP2" s="78"/>
      <c r="AQ2" s="33">
        <f>ROUND((AN2*0.4+AO2*0.6),1)</f>
        <v>6.8</v>
      </c>
      <c r="AR2" s="34">
        <f>ROUND(MAX((AN2*0.4+AO2*0.6),(AN2*0.4+AP2*0.6)),1)</f>
        <v>6.8</v>
      </c>
      <c r="AS2" s="233" t="str">
        <f>TEXT(AR2,"0.0")</f>
        <v>6.8</v>
      </c>
      <c r="AT2" s="35" t="str">
        <f>IF(AR2&gt;=8.5,"A",IF(AR2&gt;=8,"B+",IF(AR2&gt;=7,"B",IF(AR2&gt;=6.5,"C+",IF(AR2&gt;=5.5,"C",IF(AR2&gt;=5,"D+",IF(AR2&gt;=4,"D","F")))))))</f>
        <v>C+</v>
      </c>
      <c r="AU2" s="36">
        <f>IF(AT2="A",4,IF(AT2="B+",3.5,IF(AT2="B",3,IF(AT2="C+",2.5,IF(AT2="C",2,IF(AT2="D+",1.5,IF(AT2="D",1,0)))))))</f>
        <v>2.5</v>
      </c>
      <c r="AV2" s="36" t="str">
        <f>TEXT(AU2,"0.0")</f>
        <v>2.5</v>
      </c>
      <c r="AW2" s="32">
        <v>1</v>
      </c>
      <c r="AX2" s="148">
        <v>1</v>
      </c>
      <c r="AY2" s="191">
        <v>9.4</v>
      </c>
      <c r="AZ2" s="278">
        <v>9</v>
      </c>
      <c r="BA2" s="78"/>
      <c r="BB2" s="208">
        <f>ROUND((AY2*0.4+AZ2*0.6),1)</f>
        <v>9.1999999999999993</v>
      </c>
      <c r="BC2" s="209">
        <f>ROUND(MAX((AY2*0.4+AZ2*0.6),(AY2*0.4+BA2*0.6)),1)</f>
        <v>9.1999999999999993</v>
      </c>
      <c r="BD2" s="330" t="str">
        <f>TEXT(BC2,"0.0")</f>
        <v>9.2</v>
      </c>
      <c r="BE2" s="210" t="str">
        <f t="shared" ref="BE2:BE15" si="0">IF(BC2&gt;=8.5,"A",IF(BC2&gt;=8,"B+",IF(BC2&gt;=7,"B",IF(BC2&gt;=6.5,"C+",IF(BC2&gt;=5.5,"C",IF(BC2&gt;=5,"D+",IF(BC2&gt;=4,"D","F")))))))</f>
        <v>A</v>
      </c>
      <c r="BF2" s="209">
        <f t="shared" ref="BF2:BF15" si="1">IF(BE2="A",4,IF(BE2="B+",3.5,IF(BE2="B",3,IF(BE2="C+",2.5,IF(BE2="C",2,IF(BE2="D+",1.5,IF(BE2="D",1,0)))))))</f>
        <v>4</v>
      </c>
      <c r="BG2" s="209" t="str">
        <f t="shared" ref="BG2:BG15" si="2">TEXT(BF2,"0.0")</f>
        <v>4.0</v>
      </c>
      <c r="BH2" s="211">
        <v>3</v>
      </c>
      <c r="BI2" s="160">
        <v>3</v>
      </c>
      <c r="BJ2" s="551">
        <v>8.3000000000000007</v>
      </c>
      <c r="BK2" s="552">
        <v>7</v>
      </c>
      <c r="BL2" s="552"/>
      <c r="BM2" s="33">
        <f>ROUND((BJ2*0.4+BK2*0.6),1)</f>
        <v>7.5</v>
      </c>
      <c r="BN2" s="34">
        <f t="shared" ref="BN2:BN15" si="3">ROUND(MAX((BJ2*0.4+BK2*0.6),(BJ2*0.4+BL2*0.6)),1)</f>
        <v>7.5</v>
      </c>
      <c r="BO2" s="233" t="str">
        <f>TEXT(BN2,"0.0")</f>
        <v>7.5</v>
      </c>
      <c r="BP2" s="35" t="str">
        <f t="shared" ref="BP2:BP15" si="4">IF(BN2&gt;=8.5,"A",IF(BN2&gt;=8,"B+",IF(BN2&gt;=7,"B",IF(BN2&gt;=6.5,"C+",IF(BN2&gt;=5.5,"C",IF(BN2&gt;=5,"D+",IF(BN2&gt;=4,"D","F")))))))</f>
        <v>B</v>
      </c>
      <c r="BQ2" s="36">
        <f t="shared" ref="BQ2:BQ15" si="5">IF(BP2="A",4,IF(BP2="B+",3.5,IF(BP2="B",3,IF(BP2="C+",2.5,IF(BP2="C",2,IF(BP2="D+",1.5,IF(BP2="D",1,0)))))))</f>
        <v>3</v>
      </c>
      <c r="BR2" s="36" t="str">
        <f t="shared" ref="BR2:BR15" si="6">TEXT(BQ2,"0.0")</f>
        <v>3.0</v>
      </c>
      <c r="BS2" s="32">
        <v>2</v>
      </c>
      <c r="BT2" s="160">
        <v>2</v>
      </c>
      <c r="BU2" s="214">
        <v>8.1999999999999993</v>
      </c>
      <c r="BV2" s="439">
        <v>8</v>
      </c>
      <c r="BW2" s="439"/>
      <c r="BX2" s="28">
        <f>ROUND((BU2*0.4+BV2*0.6),1)</f>
        <v>8.1</v>
      </c>
      <c r="BY2" s="29">
        <f>ROUND(MAX((BU2*0.4+BV2*0.6),(BU2*0.4+BW2*0.6)),1)</f>
        <v>8.1</v>
      </c>
      <c r="BZ2" s="325" t="str">
        <f>TEXT(BY2,"0.0")</f>
        <v>8.1</v>
      </c>
      <c r="CA2" s="30" t="str">
        <f>IF(BY2&gt;=8.5,"A",IF(BY2&gt;=8,"B+",IF(BY2&gt;=7,"B",IF(BY2&gt;=6.5,"C+",IF(BY2&gt;=5.5,"C",IF(BY2&gt;=5,"D+",IF(BY2&gt;=4,"D","F")))))))</f>
        <v>B+</v>
      </c>
      <c r="CB2" s="31">
        <f t="shared" ref="CB2:CB15" si="7">IF(CA2="A",4,IF(CA2="B+",3.5,IF(CA2="B",3,IF(CA2="C+",2.5,IF(CA2="C",2,IF(CA2="D+",1.5,IF(CA2="D",1,0)))))))</f>
        <v>3.5</v>
      </c>
      <c r="CC2" s="31" t="str">
        <f t="shared" ref="CC2:CC15" si="8">TEXT(CB2,"0.0")</f>
        <v>3.5</v>
      </c>
      <c r="CD2" s="42">
        <v>2</v>
      </c>
      <c r="CE2" s="43">
        <v>2</v>
      </c>
      <c r="CF2" s="409">
        <v>8.6999999999999993</v>
      </c>
      <c r="CG2" s="66">
        <v>9</v>
      </c>
      <c r="CH2" s="50"/>
      <c r="CI2" s="33">
        <f>ROUND((CF2*0.4+CG2*0.6),1)</f>
        <v>8.9</v>
      </c>
      <c r="CJ2" s="34">
        <f>ROUND(MAX((CF2*0.4+CG2*0.6),(CF2*0.4+CH2*0.6)),1)</f>
        <v>8.9</v>
      </c>
      <c r="CK2" s="233" t="str">
        <f>TEXT(CJ2,"0.0")</f>
        <v>8.9</v>
      </c>
      <c r="CL2" s="35" t="str">
        <f>IF(CJ2&gt;=8.5,"A",IF(CJ2&gt;=8,"B+",IF(CJ2&gt;=7,"B",IF(CJ2&gt;=6.5,"C+",IF(CJ2&gt;=5.5,"C",IF(CJ2&gt;=5,"D+",IF(CJ2&gt;=4,"D","F")))))))</f>
        <v>A</v>
      </c>
      <c r="CM2" s="36">
        <f>IF(CL2="A",4,IF(CL2="B+",3.5,IF(CL2="B",3,IF(CL2="C+",2.5,IF(CL2="C",2,IF(CL2="D+",1.5,IF(CL2="D",1,0)))))))</f>
        <v>4</v>
      </c>
      <c r="CN2" s="36" t="str">
        <f>TEXT(CM2,"0.0")</f>
        <v>4.0</v>
      </c>
      <c r="CO2" s="32">
        <v>2</v>
      </c>
      <c r="CP2" s="160">
        <v>2</v>
      </c>
      <c r="CQ2" s="510">
        <v>8.6999999999999993</v>
      </c>
      <c r="CR2" s="511">
        <v>9</v>
      </c>
      <c r="CS2" s="511"/>
      <c r="CT2" s="33">
        <f>ROUND((CQ2*0.4+CR2*0.6),1)</f>
        <v>8.9</v>
      </c>
      <c r="CU2" s="34">
        <f>ROUND(MAX((CQ2*0.4+CR2*0.6),(CQ2*0.4+CS2*0.6)),1)</f>
        <v>8.9</v>
      </c>
      <c r="CV2" s="233" t="str">
        <f>TEXT(CU2,"0.0")</f>
        <v>8.9</v>
      </c>
      <c r="CW2" s="35" t="str">
        <f t="shared" ref="CW2:CW15" si="9">IF(CU2&gt;=8.5,"A",IF(CU2&gt;=8,"B+",IF(CU2&gt;=7,"B",IF(CU2&gt;=6.5,"C+",IF(CU2&gt;=5.5,"C",IF(CU2&gt;=5,"D+",IF(CU2&gt;=4,"D","F")))))))</f>
        <v>A</v>
      </c>
      <c r="CX2" s="36">
        <f t="shared" ref="CX2:CX15" si="10">IF(CW2="A",4,IF(CW2="B+",3.5,IF(CW2="B",3,IF(CW2="C+",2.5,IF(CW2="C",2,IF(CW2="D+",1.5,IF(CW2="D",1,0)))))))</f>
        <v>4</v>
      </c>
      <c r="CY2" s="36" t="str">
        <f t="shared" ref="CY2:CY15" si="11">TEXT(CX2,"0.0")</f>
        <v>4.0</v>
      </c>
      <c r="CZ2" s="32">
        <v>2</v>
      </c>
      <c r="DA2" s="160">
        <v>2</v>
      </c>
      <c r="DB2" s="151">
        <f>AA2+AL2+AW2+BH2+BS2+CD2+CO2+CZ2</f>
        <v>18</v>
      </c>
      <c r="DC2" s="82">
        <f>(Y2*AA2+AJ2*AL2+AU2*AW2+BH2*BF2+BQ2*BS2+CB2*CD2+CM2*CO2+CX2*CZ2)/DB2</f>
        <v>3.6944444444444446</v>
      </c>
      <c r="DD2" s="83" t="str">
        <f>TEXT(DC2,"0.00")</f>
        <v>3.69</v>
      </c>
      <c r="DE2" s="125" t="str">
        <f>IF(AND(DC2&lt;0.8),"Cảnh báo KQHT","Lên lớp")</f>
        <v>Lên lớp</v>
      </c>
      <c r="DF2" s="126">
        <f>AB2+AM2+AX2+BI2+BT2+CE2+CP2+DA2</f>
        <v>18</v>
      </c>
      <c r="DG2" s="127">
        <f xml:space="preserve"> (AB2*Y2+AJ2*AM2+AU2*AX2+BI2*BF2+BQ2*BT2+CB2*CE2+CM2*CP2+CX2*DA2)/DF2</f>
        <v>3.6944444444444446</v>
      </c>
      <c r="DH2" s="125" t="str">
        <f>IF(AND(DG2&lt;1.2),"Cảnh báo KQHT","Lên lớp")</f>
        <v>Lên lớp</v>
      </c>
      <c r="DI2" s="503"/>
      <c r="DJ2" s="174">
        <v>8.4</v>
      </c>
      <c r="DK2" s="49">
        <v>6</v>
      </c>
      <c r="DL2" s="78"/>
      <c r="DM2" s="33">
        <f>ROUND((DJ2*0.4+DK2*0.6),1)</f>
        <v>7</v>
      </c>
      <c r="DN2" s="34">
        <f>ROUND(MAX((DJ2*0.4+DK2*0.6),(DJ2*0.4+DL2*0.6)),1)</f>
        <v>7</v>
      </c>
      <c r="DO2" s="233" t="str">
        <f>TEXT(DN2,"0.0")</f>
        <v>7.0</v>
      </c>
      <c r="DP2" s="35" t="str">
        <f t="shared" ref="DP2:DP15" si="12">IF(DN2&gt;=8.5,"A",IF(DN2&gt;=8,"B+",IF(DN2&gt;=7,"B",IF(DN2&gt;=6.5,"C+",IF(DN2&gt;=5.5,"C",IF(DN2&gt;=5,"D+",IF(DN2&gt;=4,"D","F")))))))</f>
        <v>B</v>
      </c>
      <c r="DQ2" s="36">
        <f t="shared" ref="DQ2:DQ15" si="13">IF(DP2="A",4,IF(DP2="B+",3.5,IF(DP2="B",3,IF(DP2="C+",2.5,IF(DP2="C",2,IF(DP2="D+",1.5,IF(DP2="D",1,0)))))))</f>
        <v>3</v>
      </c>
      <c r="DR2" s="36" t="str">
        <f t="shared" ref="DR2:DR15" si="14">TEXT(DQ2,"0.0")</f>
        <v>3.0</v>
      </c>
      <c r="DS2" s="32">
        <v>2</v>
      </c>
      <c r="DT2" s="160">
        <v>2</v>
      </c>
      <c r="DU2" s="510">
        <v>7.8</v>
      </c>
      <c r="DV2" s="511">
        <v>8</v>
      </c>
      <c r="DW2" s="511"/>
      <c r="DX2" s="33">
        <f>ROUND((DU2*0.4+DV2*0.6),1)</f>
        <v>7.9</v>
      </c>
      <c r="DY2" s="34">
        <f>ROUND(MAX((DU2*0.4+DV2*0.6),(DU2*0.4+DW2*0.6)),1)</f>
        <v>7.9</v>
      </c>
      <c r="DZ2" s="233" t="str">
        <f>TEXT(DY2,"0.0")</f>
        <v>7.9</v>
      </c>
      <c r="EA2" s="35" t="str">
        <f t="shared" ref="EA2:EA15" si="15">IF(DY2&gt;=8.5,"A",IF(DY2&gt;=8,"B+",IF(DY2&gt;=7,"B",IF(DY2&gt;=6.5,"C+",IF(DY2&gt;=5.5,"C",IF(DY2&gt;=5,"D+",IF(DY2&gt;=4,"D","F")))))))</f>
        <v>B</v>
      </c>
      <c r="EB2" s="36">
        <f t="shared" ref="EB2:EB15" si="16">IF(EA2="A",4,IF(EA2="B+",3.5,IF(EA2="B",3,IF(EA2="C+",2.5,IF(EA2="C",2,IF(EA2="D+",1.5,IF(EA2="D",1,0)))))))</f>
        <v>3</v>
      </c>
      <c r="EC2" s="36" t="str">
        <f t="shared" ref="EC2:EC15" si="17">TEXT(EB2,"0.0")</f>
        <v>3.0</v>
      </c>
      <c r="ED2" s="32">
        <v>2</v>
      </c>
      <c r="EE2" s="160">
        <v>2</v>
      </c>
      <c r="EF2" s="510">
        <v>9</v>
      </c>
      <c r="EG2" s="511">
        <v>9</v>
      </c>
      <c r="EH2" s="511"/>
      <c r="EI2" s="33">
        <f>ROUND((EF2*0.4+EG2*0.6),1)</f>
        <v>9</v>
      </c>
      <c r="EJ2" s="34">
        <f t="shared" ref="EJ2:EJ15" si="18">ROUND(MAX((EF2*0.4+EG2*0.6),(EF2*0.4+EH2*0.6)),1)</f>
        <v>9</v>
      </c>
      <c r="EK2" s="233" t="str">
        <f>TEXT(EJ2,"0.0")</f>
        <v>9.0</v>
      </c>
      <c r="EL2" s="35" t="str">
        <f t="shared" ref="EL2:EL15" si="19">IF(EJ2&gt;=8.5,"A",IF(EJ2&gt;=8,"B+",IF(EJ2&gt;=7,"B",IF(EJ2&gt;=6.5,"C+",IF(EJ2&gt;=5.5,"C",IF(EJ2&gt;=5,"D+",IF(EJ2&gt;=4,"D","F")))))))</f>
        <v>A</v>
      </c>
      <c r="EM2" s="36">
        <f t="shared" ref="EM2:EM15" si="20">IF(EL2="A",4,IF(EL2="B+",3.5,IF(EL2="B",3,IF(EL2="C+",2.5,IF(EL2="C",2,IF(EL2="D+",1.5,IF(EL2="D",1,0)))))))</f>
        <v>4</v>
      </c>
      <c r="EN2" s="36" t="str">
        <f t="shared" ref="EN2:EN15" si="21">TEXT(EM2,"0.0")</f>
        <v>4.0</v>
      </c>
      <c r="EO2" s="32">
        <v>2</v>
      </c>
      <c r="EP2" s="160">
        <v>2</v>
      </c>
      <c r="EQ2" s="174">
        <v>8.6999999999999993</v>
      </c>
      <c r="ER2" s="49">
        <v>8</v>
      </c>
      <c r="ES2" s="78"/>
      <c r="ET2" s="33">
        <f>ROUND((EQ2*0.4+ER2*0.6),1)</f>
        <v>8.3000000000000007</v>
      </c>
      <c r="EU2" s="34">
        <f>ROUND(MAX((EQ2*0.4+ER2*0.6),(EQ2*0.4+ES2*0.6)),1)</f>
        <v>8.3000000000000007</v>
      </c>
      <c r="EV2" s="233" t="str">
        <f>TEXT(EU2,"0.0")</f>
        <v>8.3</v>
      </c>
      <c r="EW2" s="35" t="str">
        <f t="shared" ref="EW2:EW15" si="22">IF(EU2&gt;=8.5,"A",IF(EU2&gt;=8,"B+",IF(EU2&gt;=7,"B",IF(EU2&gt;=6.5,"C+",IF(EU2&gt;=5.5,"C",IF(EU2&gt;=5,"D+",IF(EU2&gt;=4,"D","F")))))))</f>
        <v>B+</v>
      </c>
      <c r="EX2" s="36">
        <f t="shared" ref="EX2:EX15" si="23">IF(EW2="A",4,IF(EW2="B+",3.5,IF(EW2="B",3,IF(EW2="C+",2.5,IF(EW2="C",2,IF(EW2="D+",1.5,IF(EW2="D",1,0)))))))</f>
        <v>3.5</v>
      </c>
      <c r="EY2" s="36" t="str">
        <f t="shared" ref="EY2:EY15" si="24">TEXT(EX2,"0.0")</f>
        <v>3.5</v>
      </c>
      <c r="EZ2" s="32">
        <v>2</v>
      </c>
      <c r="FA2" s="160">
        <v>2</v>
      </c>
      <c r="FB2" s="174">
        <v>9</v>
      </c>
      <c r="FC2" s="49">
        <v>8</v>
      </c>
      <c r="FD2" s="230"/>
      <c r="FE2" s="33">
        <f>ROUND((FB2*0.4+FC2*0.6),1)</f>
        <v>8.4</v>
      </c>
      <c r="FF2" s="34">
        <f>ROUND(MAX((FB2*0.4+FC2*0.6),(FB2*0.4+FD2*0.6)),1)</f>
        <v>8.4</v>
      </c>
      <c r="FG2" s="233" t="str">
        <f>TEXT(FF2,"0.0")</f>
        <v>8.4</v>
      </c>
      <c r="FH2" s="35" t="str">
        <f t="shared" ref="FH2:FH15" si="25">IF(FF2&gt;=8.5,"A",IF(FF2&gt;=8,"B+",IF(FF2&gt;=7,"B",IF(FF2&gt;=6.5,"C+",IF(FF2&gt;=5.5,"C",IF(FF2&gt;=5,"D+",IF(FF2&gt;=4,"D","F")))))))</f>
        <v>B+</v>
      </c>
      <c r="FI2" s="36">
        <f t="shared" ref="FI2:FI15" si="26">IF(FH2="A",4,IF(FH2="B+",3.5,IF(FH2="B",3,IF(FH2="C+",2.5,IF(FH2="C",2,IF(FH2="D+",1.5,IF(FH2="D",1,0)))))))</f>
        <v>3.5</v>
      </c>
      <c r="FJ2" s="36" t="str">
        <f t="shared" ref="FJ2:FJ15" si="27">TEXT(FI2,"0.0")</f>
        <v>3.5</v>
      </c>
      <c r="FK2" s="32">
        <v>2</v>
      </c>
      <c r="FL2" s="160">
        <v>2</v>
      </c>
      <c r="FM2" s="870">
        <v>7.4</v>
      </c>
      <c r="FN2" s="821">
        <v>7</v>
      </c>
      <c r="FO2" s="753"/>
      <c r="FP2" s="33">
        <f>ROUND((FM2*0.4+FN2*0.6),1)</f>
        <v>7.2</v>
      </c>
      <c r="FQ2" s="34">
        <f>ROUND(MAX((FM2*0.4+FN2*0.6),(FM2*0.4+FO2*0.6)),1)</f>
        <v>7.2</v>
      </c>
      <c r="FR2" s="233" t="str">
        <f>TEXT(FQ2,"0.0")</f>
        <v>7.2</v>
      </c>
      <c r="FS2" s="35" t="str">
        <f t="shared" ref="FS2" si="28">IF(FQ2&gt;=8.5,"A",IF(FQ2&gt;=8,"B+",IF(FQ2&gt;=7,"B",IF(FQ2&gt;=6.5,"C+",IF(FQ2&gt;=5.5,"C",IF(FQ2&gt;=5,"D+",IF(FQ2&gt;=4,"D","F")))))))</f>
        <v>B</v>
      </c>
      <c r="FT2" s="36">
        <f t="shared" ref="FT2" si="29">IF(FS2="A",4,IF(FS2="B+",3.5,IF(FS2="B",3,IF(FS2="C+",2.5,IF(FS2="C",2,IF(FS2="D+",1.5,IF(FS2="D",1,0)))))))</f>
        <v>3</v>
      </c>
      <c r="FU2" s="36" t="str">
        <f t="shared" ref="FU2" si="30">TEXT(FT2,"0.0")</f>
        <v>3.0</v>
      </c>
      <c r="FV2" s="32">
        <v>3</v>
      </c>
      <c r="FW2" s="160">
        <v>3</v>
      </c>
      <c r="FX2" s="920">
        <v>7</v>
      </c>
      <c r="FY2" s="821">
        <v>7</v>
      </c>
      <c r="FZ2" s="751"/>
      <c r="GA2" s="33">
        <f>ROUND((FX2*0.4+FY2*0.6),1)</f>
        <v>7</v>
      </c>
      <c r="GB2" s="34">
        <f>ROUND(MAX((FX2*0.4+FY2*0.6),(FX2*0.4+FZ2*0.6)),1)</f>
        <v>7</v>
      </c>
      <c r="GC2" s="233" t="str">
        <f>TEXT(GB2,"0.0")</f>
        <v>7.0</v>
      </c>
      <c r="GD2" s="35" t="str">
        <f t="shared" ref="GD2" si="31">IF(GB2&gt;=8.5,"A",IF(GB2&gt;=8,"B+",IF(GB2&gt;=7,"B",IF(GB2&gt;=6.5,"C+",IF(GB2&gt;=5.5,"C",IF(GB2&gt;=5,"D+",IF(GB2&gt;=4,"D","F")))))))</f>
        <v>B</v>
      </c>
      <c r="GE2" s="36">
        <f t="shared" ref="GE2" si="32">IF(GD2="A",4,IF(GD2="B+",3.5,IF(GD2="B",3,IF(GD2="C+",2.5,IF(GD2="C",2,IF(GD2="D+",1.5,IF(GD2="D",1,0)))))))</f>
        <v>3</v>
      </c>
      <c r="GF2" s="36" t="str">
        <f t="shared" ref="GF2" si="33">TEXT(GE2,"0.0")</f>
        <v>3.0</v>
      </c>
      <c r="GG2" s="32">
        <v>2</v>
      </c>
      <c r="GH2" s="160">
        <v>2</v>
      </c>
      <c r="GI2" s="922">
        <v>8</v>
      </c>
      <c r="GJ2" s="821">
        <v>7</v>
      </c>
      <c r="GK2" s="755"/>
      <c r="GL2" s="33">
        <f>ROUND((GI2*0.4+GJ2*0.6),1)</f>
        <v>7.4</v>
      </c>
      <c r="GM2" s="34">
        <f>ROUND(MAX((GI2*0.4+GJ2*0.6),(GI2*0.4+GK2*0.6)),1)</f>
        <v>7.4</v>
      </c>
      <c r="GN2" s="233" t="str">
        <f>TEXT(GM2,"0.0")</f>
        <v>7.4</v>
      </c>
      <c r="GO2" s="35" t="str">
        <f>IF(GM2&gt;=8.5,"A",IF(GM2&gt;=8,"B+",IF(GM2&gt;=7,"B",IF(GM2&gt;=6.5,"C+",IF(GM2&gt;=5.5,"C",IF(GM2&gt;=5,"D+",IF(GM2&gt;=4,"D","F")))))))</f>
        <v>B</v>
      </c>
      <c r="GP2" s="36">
        <f>IF(GO2="A",4,IF(GO2="B+",3.5,IF(GO2="B",3,IF(GO2="C+",2.5,IF(GO2="C",2,IF(GO2="D+",1.5,IF(GO2="D",1,0)))))))</f>
        <v>3</v>
      </c>
      <c r="GQ2" s="36" t="str">
        <f>TEXT(GP2,"0.0")</f>
        <v>3.0</v>
      </c>
      <c r="GR2" s="32">
        <v>2</v>
      </c>
      <c r="GS2" s="160">
        <v>2</v>
      </c>
      <c r="GT2" s="1029">
        <f>GR2+GG2+FV2+FK2+EZ2+EO2+ED2+DS2</f>
        <v>17</v>
      </c>
      <c r="GU2" s="994">
        <f>(GR2*GP2+GG2*GE2+FV2*FT2+FK2*FI2+EZ2*EX2+EO2*EM2+ED2*EB2+DS2*DQ2)/GT2</f>
        <v>3.2352941176470589</v>
      </c>
      <c r="GV2" s="1030" t="str">
        <f>TEXT(GU2,"0.00")</f>
        <v>3.24</v>
      </c>
      <c r="GW2" s="925" t="str">
        <f>IF(AND(GU2&lt;1),"Cảnh báo KQHT","Lên lớp")</f>
        <v>Lên lớp</v>
      </c>
      <c r="GX2" s="926">
        <f>DB2+GT2</f>
        <v>35</v>
      </c>
      <c r="GY2" s="923">
        <f>(DB2*DC2+GT2*GU2)/GX2</f>
        <v>3.4714285714285715</v>
      </c>
      <c r="GZ2" s="924" t="str">
        <f>TEXT(GY2,"0.00")</f>
        <v>3.47</v>
      </c>
      <c r="HA2" s="927">
        <f>GS2+GH2+FW2+FL2+FA2+EP2+EE2+DT2+DA2+CP2+CE2+BT2+BI2+AX2+AM2+AB2</f>
        <v>35</v>
      </c>
      <c r="HB2" s="928">
        <f>(GS2*GM2+GH2*GB2+FW2*FQ2+FL2*FF2+FA2*EU2+EP2*EJ2+EE2*DY2+DT2*DN2+DA2*CU2+CP2*CJ2+CE2*BY2+BT2*BN2+BI2*BC2+AX2*AR2+AM2*AG2+AB2*V2)/HA2</f>
        <v>8.1314285714285717</v>
      </c>
      <c r="HC2" s="929">
        <f>(GS2*GP2+GH2*GE2+FW2*FT2+FL2*FI2+FA2*EX2+EP2*EM2+EE2*EB2+DT2*DQ2+DA2*CX2+CP2*CM2+CE2*CB2+BT2*BQ2+BI2*BF2+AX2*AU2+AM2*AJ2+AB2*Y2)/HA2</f>
        <v>3.4714285714285715</v>
      </c>
      <c r="HD2" s="930" t="str">
        <f>IF(AND(HC2&lt;1.2),"Cảnh báo KQHT","Lên lớp")</f>
        <v>Lên lớp</v>
      </c>
      <c r="HE2" s="987"/>
      <c r="HF2" s="990">
        <v>8</v>
      </c>
      <c r="HG2" s="985">
        <v>8</v>
      </c>
      <c r="HH2" s="50"/>
      <c r="HI2" s="715">
        <f>ROUND((HF2*0.4+HG2*0.6),1)</f>
        <v>8</v>
      </c>
      <c r="HJ2" s="716">
        <f>ROUND(MAX((HF2*0.4+HG2*0.6),(HF2*0.4+HH2*0.6)),1)</f>
        <v>8</v>
      </c>
      <c r="HK2" s="752" t="str">
        <f>TEXT(HJ2,"0.0")</f>
        <v>8.0</v>
      </c>
      <c r="HL2" s="718" t="str">
        <f>IF(HJ2&gt;=8.5,"A",IF(HJ2&gt;=8,"B+",IF(HJ2&gt;=7,"B",IF(HJ2&gt;=6.5,"C+",IF(HJ2&gt;=5.5,"C",IF(HJ2&gt;=5,"D+",IF(HJ2&gt;=4,"D","F")))))))</f>
        <v>B+</v>
      </c>
      <c r="HM2" s="719">
        <f>IF(HL2="A",4,IF(HL2="B+",3.5,IF(HL2="B",3,IF(HL2="C+",2.5,IF(HL2="C",2,IF(HL2="D+",1.5,IF(HL2="D",1,0)))))))</f>
        <v>3.5</v>
      </c>
      <c r="HN2" s="719" t="str">
        <f>TEXT(HM2,"0.0")</f>
        <v>3.5</v>
      </c>
      <c r="HO2" s="720">
        <v>3</v>
      </c>
      <c r="HP2" s="721">
        <v>3</v>
      </c>
      <c r="HQ2" s="995">
        <v>7.5</v>
      </c>
      <c r="HR2" s="996">
        <v>6</v>
      </c>
      <c r="HS2" s="997"/>
      <c r="HT2" s="1008">
        <f>ROUND((HQ2*0.4+HR2*0.6),1)</f>
        <v>6.6</v>
      </c>
      <c r="HU2" s="1009">
        <f>ROUND(MAX((HQ2*0.4+HR2*0.6),(HQ2*0.4+HS2*0.6)),1)</f>
        <v>6.6</v>
      </c>
      <c r="HV2" s="1010" t="str">
        <f>TEXT(HU2,"0.0")</f>
        <v>6.6</v>
      </c>
      <c r="HW2" s="1011" t="str">
        <f t="shared" ref="HW2" si="34">IF(HU2&gt;=8.5,"A",IF(HU2&gt;=8,"B+",IF(HU2&gt;=7,"B",IF(HU2&gt;=6.5,"C+",IF(HU2&gt;=5.5,"C",IF(HU2&gt;=5,"D+",IF(HU2&gt;=4,"D","F")))))))</f>
        <v>C+</v>
      </c>
      <c r="HX2" s="1012">
        <f t="shared" ref="HX2" si="35">IF(HW2="A",4,IF(HW2="B+",3.5,IF(HW2="B",3,IF(HW2="C+",2.5,IF(HW2="C",2,IF(HW2="D+",1.5,IF(HW2="D",1,0)))))))</f>
        <v>2.5</v>
      </c>
      <c r="HY2" s="1012" t="str">
        <f t="shared" ref="HY2" si="36">TEXT(HX2,"0.0")</f>
        <v>2.5</v>
      </c>
      <c r="HZ2" s="1013">
        <v>3</v>
      </c>
      <c r="IA2" s="1014">
        <v>3</v>
      </c>
      <c r="IB2" s="1031">
        <v>7</v>
      </c>
      <c r="IC2" s="968">
        <v>8</v>
      </c>
      <c r="ID2" s="869"/>
      <c r="IE2" s="827">
        <f>ROUND((IB2*0.4+IC2*0.6),1)</f>
        <v>7.6</v>
      </c>
      <c r="IF2" s="839">
        <f>ROUND(MAX((IB2*0.4+IC2*0.6),(IB2*0.4+ID2*0.6)),1)</f>
        <v>7.6</v>
      </c>
      <c r="IG2" s="840" t="str">
        <f>TEXT(IF2,"0.0")</f>
        <v>7.6</v>
      </c>
      <c r="IH2" s="841" t="str">
        <f t="shared" ref="IH2" si="37">IF(IF2&gt;=8.5,"A",IF(IF2&gt;=8,"B+",IF(IF2&gt;=7,"B",IF(IF2&gt;=6.5,"C+",IF(IF2&gt;=5.5,"C",IF(IF2&gt;=5,"D+",IF(IF2&gt;=4,"D","F")))))))</f>
        <v>B</v>
      </c>
      <c r="II2" s="842">
        <f t="shared" ref="II2" si="38">IF(IH2="A",4,IF(IH2="B+",3.5,IF(IH2="B",3,IF(IH2="C+",2.5,IF(IH2="C",2,IF(IH2="D+",1.5,IF(IH2="D",1,0)))))))</f>
        <v>3</v>
      </c>
      <c r="IJ2" s="842" t="str">
        <f t="shared" ref="IJ2" si="39">TEXT(II2,"0.0")</f>
        <v>3.0</v>
      </c>
      <c r="IK2" s="846">
        <v>2</v>
      </c>
      <c r="IL2" s="844">
        <v>2</v>
      </c>
      <c r="IM2" s="1034">
        <v>7</v>
      </c>
      <c r="IN2" s="1036">
        <v>7</v>
      </c>
      <c r="IO2" s="755"/>
      <c r="IP2" s="28">
        <f>ROUND((IM2*0.4+IN2*0.6),1)</f>
        <v>7</v>
      </c>
      <c r="IQ2" s="29">
        <f>ROUND(MAX((IM2*0.4+IN2*0.6),(IM2*0.4+IO2*0.6)),1)</f>
        <v>7</v>
      </c>
      <c r="IR2" s="325" t="str">
        <f>TEXT(IQ2,"0.0")</f>
        <v>7.0</v>
      </c>
      <c r="IS2" s="30" t="str">
        <f>IF(IQ2&gt;=8.5,"A",IF(IQ2&gt;=8,"B+",IF(IQ2&gt;=7,"B",IF(IQ2&gt;=6.5,"C+",IF(IQ2&gt;=5.5,"C",IF(IQ2&gt;=5,"D+",IF(IQ2&gt;=4,"D","F")))))))</f>
        <v>B</v>
      </c>
      <c r="IT2" s="31">
        <f>IF(IS2="A",4,IF(IS2="B+",3.5,IF(IS2="B",3,IF(IS2="C+",2.5,IF(IS2="C",2,IF(IS2="D+",1.5,IF(IS2="D",1,0)))))))</f>
        <v>3</v>
      </c>
      <c r="IU2" s="31" t="str">
        <f>TEXT(IT2,"0.0")</f>
        <v>3.0</v>
      </c>
      <c r="IV2" s="42">
        <v>2</v>
      </c>
      <c r="IW2" s="43">
        <v>2</v>
      </c>
      <c r="IX2" s="1032">
        <v>7.8</v>
      </c>
      <c r="IY2" s="1068">
        <v>8</v>
      </c>
      <c r="IZ2" s="1033"/>
      <c r="JA2" s="827">
        <f>ROUND((IX2*0.4+IY2*0.6),1)</f>
        <v>7.9</v>
      </c>
      <c r="JB2" s="839">
        <f>ROUND(MAX((IX2*0.4+IY2*0.6),(IX2*0.4+IZ2*0.6)),1)</f>
        <v>7.9</v>
      </c>
      <c r="JC2" s="840" t="str">
        <f>TEXT(JB2,"0.0")</f>
        <v>7.9</v>
      </c>
      <c r="JD2" s="841" t="str">
        <f>IF(JB2&gt;=8.5,"A",IF(JB2&gt;=8,"B+",IF(JB2&gt;=7,"B",IF(JB2&gt;=6.5,"C+",IF(JB2&gt;=5.5,"C",IF(JB2&gt;=5,"D+",IF(JB2&gt;=4,"D","F")))))))</f>
        <v>B</v>
      </c>
      <c r="JE2" s="842">
        <f>IF(JD2="A",4,IF(JD2="B+",3.5,IF(JD2="B",3,IF(JD2="C+",2.5,IF(JD2="C",2,IF(JD2="D+",1.5,IF(JD2="D",1,0)))))))</f>
        <v>3</v>
      </c>
      <c r="JF2" s="842" t="str">
        <f>TEXT(JE2,"0.0")</f>
        <v>3.0</v>
      </c>
      <c r="JG2" s="846">
        <v>5</v>
      </c>
      <c r="JH2" s="844">
        <v>5</v>
      </c>
      <c r="JI2" s="742">
        <f>HO2+HZ2+IK2+IV2+JG2</f>
        <v>15</v>
      </c>
      <c r="JJ2" s="734">
        <f>(HM2*HO2+HX2*HZ2+II2*IK2+IT2*IV2+JE2*JG2)/JI2</f>
        <v>3</v>
      </c>
      <c r="JK2" s="735" t="str">
        <f>TEXT(JJ2,"0.00")</f>
        <v>3.00</v>
      </c>
      <c r="JL2" s="756"/>
      <c r="JM2" s="756"/>
    </row>
    <row r="3" spans="1:273" ht="18.75" x14ac:dyDescent="0.3">
      <c r="A3" s="16">
        <v>3</v>
      </c>
      <c r="B3" s="269" t="s">
        <v>707</v>
      </c>
      <c r="C3" s="333" t="s">
        <v>711</v>
      </c>
      <c r="D3" s="380" t="s">
        <v>740</v>
      </c>
      <c r="E3" s="381" t="s">
        <v>342</v>
      </c>
      <c r="F3" s="334"/>
      <c r="G3" s="388" t="s">
        <v>712</v>
      </c>
      <c r="H3" s="276" t="s">
        <v>169</v>
      </c>
      <c r="I3" s="334" t="s">
        <v>395</v>
      </c>
      <c r="J3" s="1078">
        <v>9</v>
      </c>
      <c r="K3" s="1079" t="str">
        <f t="shared" ref="K3:K15" si="40">IF(J3&gt;=8.5,"A",IF(J3&gt;=8,"B+",IF(J3&gt;=7,"B",IF(J3&gt;=6.5,"C+",IF(J3&gt;=5.5,"C",IF(J3&gt;=5,"D+",IF(J3&gt;=4,"D","F")))))))</f>
        <v>A</v>
      </c>
      <c r="L3" s="1080">
        <f t="shared" ref="L3:L15" si="41">IF(K3="A",4,IF(K3="B+",3.5,IF(K3="B",3,IF(K3="C+",2.5,IF(K3="C",2,IF(K3="D+",1.5,IF(K3="D",1,0)))))))</f>
        <v>4</v>
      </c>
      <c r="M3" s="1081" t="str">
        <f t="shared" ref="M3:M15" si="42">TEXT(L3,"0.0")</f>
        <v>4.0</v>
      </c>
      <c r="N3" s="166">
        <v>6.7</v>
      </c>
      <c r="O3" s="1" t="str">
        <f t="shared" ref="O3:O15" si="43">IF(N3&gt;=8.5,"A",IF(N3&gt;=8,"B+",IF(N3&gt;=7,"B",IF(N3&gt;=6.5,"C+",IF(N3&gt;=5.5,"C",IF(N3&gt;=5,"D+",IF(N3&gt;=4,"D","F")))))))</f>
        <v>C+</v>
      </c>
      <c r="P3" s="2">
        <f t="shared" ref="P3:P15" si="44">IF(O3="A",4,IF(O3="B+",3.5,IF(O3="B",3,IF(O3="C+",2.5,IF(O3="C",2,IF(O3="D+",1.5,IF(O3="D",1,0)))))))</f>
        <v>2.5</v>
      </c>
      <c r="Q3" s="172" t="str">
        <f t="shared" ref="Q3:Q15" si="45">TEXT(P3,"0.0")</f>
        <v>2.5</v>
      </c>
      <c r="R3" s="150">
        <v>7.8</v>
      </c>
      <c r="S3" s="45">
        <v>7</v>
      </c>
      <c r="T3" s="45"/>
      <c r="U3" s="28">
        <f t="shared" ref="U3:U15" si="46">ROUND((R3*0.4+S3*0.6),1)</f>
        <v>7.3</v>
      </c>
      <c r="V3" s="29">
        <f t="shared" ref="V3:V15" si="47">ROUND(MAX((R3*0.4+S3*0.6),(R3*0.4+T3*0.6)),1)</f>
        <v>7.3</v>
      </c>
      <c r="W3" s="325" t="str">
        <f t="shared" ref="W3:W15" si="48">TEXT(V3,"0.0")</f>
        <v>7.3</v>
      </c>
      <c r="X3" s="30" t="str">
        <f t="shared" ref="X3:X15" si="49">IF(V3&gt;=8.5,"A",IF(V3&gt;=8,"B+",IF(V3&gt;=7,"B",IF(V3&gt;=6.5,"C+",IF(V3&gt;=5.5,"C",IF(V3&gt;=5,"D+",IF(V3&gt;=4,"D","F")))))))</f>
        <v>B</v>
      </c>
      <c r="Y3" s="31">
        <f t="shared" ref="Y3:Y15" si="50">IF(X3="A",4,IF(X3="B+",3.5,IF(X3="B",3,IF(X3="C+",2.5,IF(X3="C",2,IF(X3="D+",1.5,IF(X3="D",1,0)))))))</f>
        <v>3</v>
      </c>
      <c r="Z3" s="31" t="str">
        <f t="shared" ref="Z3:Z15" si="51">TEXT(Y3,"0.0")</f>
        <v>3.0</v>
      </c>
      <c r="AA3" s="42">
        <v>4</v>
      </c>
      <c r="AB3" s="43">
        <v>4</v>
      </c>
      <c r="AC3" s="180">
        <v>6.7</v>
      </c>
      <c r="AD3" s="55">
        <v>7</v>
      </c>
      <c r="AE3" s="55"/>
      <c r="AF3" s="28">
        <f t="shared" ref="AF3:AF15" si="52">ROUND((AC3*0.4+AD3*0.6),1)</f>
        <v>6.9</v>
      </c>
      <c r="AG3" s="29">
        <f t="shared" ref="AG3:AG15" si="53">ROUND(MAX((AC3*0.4+AD3*0.6),(AC3*0.4+AE3*0.6)),1)</f>
        <v>6.9</v>
      </c>
      <c r="AH3" s="325" t="str">
        <f t="shared" ref="AH3:AH15" si="54">TEXT(AG3,"0.0")</f>
        <v>6.9</v>
      </c>
      <c r="AI3" s="30" t="str">
        <f t="shared" ref="AI3:AI15" si="55">IF(AG3&gt;=8.5,"A",IF(AG3&gt;=8,"B+",IF(AG3&gt;=7,"B",IF(AG3&gt;=6.5,"C+",IF(AG3&gt;=5.5,"C",IF(AG3&gt;=5,"D+",IF(AG3&gt;=4,"D","F")))))))</f>
        <v>C+</v>
      </c>
      <c r="AJ3" s="31">
        <f t="shared" ref="AJ3:AJ15" si="56">IF(AI3="A",4,IF(AI3="B+",3.5,IF(AI3="B",3,IF(AI3="C+",2.5,IF(AI3="C",2,IF(AI3="D+",1.5,IF(AI3="D",1,0)))))))</f>
        <v>2.5</v>
      </c>
      <c r="AK3" s="31" t="str">
        <f t="shared" ref="AK3:AK15" si="57">TEXT(AJ3,"0.0")</f>
        <v>2.5</v>
      </c>
      <c r="AL3" s="42">
        <v>2</v>
      </c>
      <c r="AM3" s="43">
        <v>2</v>
      </c>
      <c r="AN3" s="245">
        <v>7.7</v>
      </c>
      <c r="AO3" s="93">
        <v>4</v>
      </c>
      <c r="AP3" s="93"/>
      <c r="AQ3" s="28">
        <f t="shared" ref="AQ3:AQ15" si="58">ROUND((AN3*0.4+AO3*0.6),1)</f>
        <v>5.5</v>
      </c>
      <c r="AR3" s="29">
        <f t="shared" ref="AR3:AR15" si="59">ROUND(MAX((AN3*0.4+AO3*0.6),(AN3*0.4+AP3*0.6)),1)</f>
        <v>5.5</v>
      </c>
      <c r="AS3" s="325" t="str">
        <f t="shared" ref="AS3:AS15" si="60">TEXT(AR3,"0.0")</f>
        <v>5.5</v>
      </c>
      <c r="AT3" s="30" t="str">
        <f t="shared" ref="AT3:AT15" si="61">IF(AR3&gt;=8.5,"A",IF(AR3&gt;=8,"B+",IF(AR3&gt;=7,"B",IF(AR3&gt;=6.5,"C+",IF(AR3&gt;=5.5,"C",IF(AR3&gt;=5,"D+",IF(AR3&gt;=4,"D","F")))))))</f>
        <v>C</v>
      </c>
      <c r="AU3" s="31">
        <f t="shared" ref="AU3:AU15" si="62">IF(AT3="A",4,IF(AT3="B+",3.5,IF(AT3="B",3,IF(AT3="C+",2.5,IF(AT3="C",2,IF(AT3="D+",1.5,IF(AT3="D",1,0)))))))</f>
        <v>2</v>
      </c>
      <c r="AV3" s="31" t="str">
        <f t="shared" ref="AV3:AV15" si="63">TEXT(AU3,"0.0")</f>
        <v>2.0</v>
      </c>
      <c r="AW3" s="42">
        <v>1</v>
      </c>
      <c r="AX3" s="149">
        <v>1</v>
      </c>
      <c r="AY3" s="219">
        <v>9.8000000000000007</v>
      </c>
      <c r="AZ3" s="68">
        <v>9</v>
      </c>
      <c r="BA3" s="68"/>
      <c r="BB3" s="225">
        <f t="shared" ref="BB3:BB15" si="64">ROUND((AY3*0.4+AZ3*0.6),1)</f>
        <v>9.3000000000000007</v>
      </c>
      <c r="BC3" s="226">
        <f t="shared" ref="BC3:BC15" si="65">ROUND(MAX((AY3*0.4+AZ3*0.6),(AY3*0.4+BA3*0.6)),1)</f>
        <v>9.3000000000000007</v>
      </c>
      <c r="BD3" s="342" t="str">
        <f t="shared" ref="BD3:BD15" si="66">TEXT(BC3,"0.0")</f>
        <v>9.3</v>
      </c>
      <c r="BE3" s="227" t="str">
        <f t="shared" si="0"/>
        <v>A</v>
      </c>
      <c r="BF3" s="226">
        <f t="shared" si="1"/>
        <v>4</v>
      </c>
      <c r="BG3" s="226" t="str">
        <f t="shared" si="2"/>
        <v>4.0</v>
      </c>
      <c r="BH3" s="157">
        <v>3</v>
      </c>
      <c r="BI3" s="43">
        <v>3</v>
      </c>
      <c r="BJ3" s="214">
        <v>6.7</v>
      </c>
      <c r="BK3" s="73">
        <v>7</v>
      </c>
      <c r="BL3" s="73"/>
      <c r="BM3" s="28">
        <f t="shared" ref="BM3:BM15" si="67">ROUND((BJ3*0.4+BK3*0.6),1)</f>
        <v>6.9</v>
      </c>
      <c r="BN3" s="29">
        <f t="shared" si="3"/>
        <v>6.9</v>
      </c>
      <c r="BO3" s="325" t="str">
        <f t="shared" ref="BO3:BO15" si="68">TEXT(BN3,"0.0")</f>
        <v>6.9</v>
      </c>
      <c r="BP3" s="30" t="str">
        <f t="shared" si="4"/>
        <v>C+</v>
      </c>
      <c r="BQ3" s="31">
        <f t="shared" si="5"/>
        <v>2.5</v>
      </c>
      <c r="BR3" s="31" t="str">
        <f t="shared" si="6"/>
        <v>2.5</v>
      </c>
      <c r="BS3" s="42">
        <v>2</v>
      </c>
      <c r="BT3" s="43">
        <v>2</v>
      </c>
      <c r="BU3" s="553">
        <v>7.8</v>
      </c>
      <c r="BV3" s="73">
        <v>6</v>
      </c>
      <c r="BW3" s="73"/>
      <c r="BX3" s="28">
        <f t="shared" ref="BX3:BX15" si="69">ROUND((BU3*0.4+BV3*0.6),1)</f>
        <v>6.7</v>
      </c>
      <c r="BY3" s="29">
        <f t="shared" ref="BY3:BY15" si="70">ROUND(MAX((BU3*0.4+BV3*0.6),(BU3*0.4+BW3*0.6)),1)</f>
        <v>6.7</v>
      </c>
      <c r="BZ3" s="325" t="str">
        <f t="shared" ref="BZ3:BZ15" si="71">TEXT(BY3,"0.0")</f>
        <v>6.7</v>
      </c>
      <c r="CA3" s="30" t="str">
        <f t="shared" ref="CA3:CA15" si="72">IF(BY3&gt;=8.5,"A",IF(BY3&gt;=8,"B+",IF(BY3&gt;=7,"B",IF(BY3&gt;=6.5,"C+",IF(BY3&gt;=5.5,"C",IF(BY3&gt;=5,"D+",IF(BY3&gt;=4,"D","F")))))))</f>
        <v>C+</v>
      </c>
      <c r="CB3" s="31">
        <f t="shared" si="7"/>
        <v>2.5</v>
      </c>
      <c r="CC3" s="31" t="str">
        <f t="shared" si="8"/>
        <v>2.5</v>
      </c>
      <c r="CD3" s="42">
        <v>2</v>
      </c>
      <c r="CE3" s="43">
        <v>2</v>
      </c>
      <c r="CF3" s="610">
        <v>8.3000000000000007</v>
      </c>
      <c r="CG3" s="55">
        <v>4</v>
      </c>
      <c r="CH3" s="55"/>
      <c r="CI3" s="28">
        <f t="shared" ref="CI3:CI15" si="73">ROUND((CF3*0.4+CG3*0.6),1)</f>
        <v>5.7</v>
      </c>
      <c r="CJ3" s="29">
        <f t="shared" ref="CJ3:CJ15" si="74">ROUND(MAX((CF3*0.4+CG3*0.6),(CF3*0.4+CH3*0.6)),1)</f>
        <v>5.7</v>
      </c>
      <c r="CK3" s="325" t="str">
        <f t="shared" ref="CK3:CK15" si="75">TEXT(CJ3,"0.0")</f>
        <v>5.7</v>
      </c>
      <c r="CL3" s="30" t="str">
        <f t="shared" ref="CL3:CL15" si="76">IF(CJ3&gt;=8.5,"A",IF(CJ3&gt;=8,"B+",IF(CJ3&gt;=7,"B",IF(CJ3&gt;=6.5,"C+",IF(CJ3&gt;=5.5,"C",IF(CJ3&gt;=5,"D+",IF(CJ3&gt;=4,"D","F")))))))</f>
        <v>C</v>
      </c>
      <c r="CM3" s="31">
        <f t="shared" ref="CM3:CM15" si="77">IF(CL3="A",4,IF(CL3="B+",3.5,IF(CL3="B",3,IF(CL3="C+",2.5,IF(CL3="C",2,IF(CL3="D+",1.5,IF(CL3="D",1,0)))))))</f>
        <v>2</v>
      </c>
      <c r="CN3" s="31" t="str">
        <f t="shared" ref="CN3:CN15" si="78">TEXT(CM3,"0.0")</f>
        <v>2.0</v>
      </c>
      <c r="CO3" s="42">
        <v>2</v>
      </c>
      <c r="CP3" s="43">
        <v>2</v>
      </c>
      <c r="CQ3" s="48">
        <v>7</v>
      </c>
      <c r="CR3" s="70">
        <v>7</v>
      </c>
      <c r="CS3" s="70"/>
      <c r="CT3" s="28">
        <f t="shared" ref="CT3:CT15" si="79">ROUND((CQ3*0.4+CR3*0.6),1)</f>
        <v>7</v>
      </c>
      <c r="CU3" s="29">
        <f t="shared" ref="CU3:CU15" si="80">ROUND(MAX((CQ3*0.4+CR3*0.6),(CQ3*0.4+CS3*0.6)),1)</f>
        <v>7</v>
      </c>
      <c r="CV3" s="325" t="str">
        <f t="shared" ref="CV3:CV15" si="81">TEXT(CU3,"0.0")</f>
        <v>7.0</v>
      </c>
      <c r="CW3" s="30" t="str">
        <f t="shared" si="9"/>
        <v>B</v>
      </c>
      <c r="CX3" s="31">
        <f t="shared" si="10"/>
        <v>3</v>
      </c>
      <c r="CY3" s="31" t="str">
        <f t="shared" si="11"/>
        <v>3.0</v>
      </c>
      <c r="CZ3" s="42">
        <v>2</v>
      </c>
      <c r="DA3" s="43">
        <v>2</v>
      </c>
      <c r="DB3" s="84">
        <f t="shared" ref="DB3:DB15" si="82">AA3+AL3+AW3+BH3+BS3+CD3+CO3+CZ3</f>
        <v>18</v>
      </c>
      <c r="DC3" s="87">
        <f t="shared" ref="DC3:DC15" si="83">(Y3*AA3+AJ3*AL3+AU3*AW3+BH3*BF3+BQ3*BS3+CB3*CD3+CM3*CO3+CX3*CZ3)/DB3</f>
        <v>2.8333333333333335</v>
      </c>
      <c r="DD3" s="88" t="str">
        <f t="shared" ref="DD3:DD15" si="84">TEXT(DC3,"0.00")</f>
        <v>2.83</v>
      </c>
      <c r="DE3" s="64" t="str">
        <f t="shared" ref="DE3:DE15" si="85">IF(AND(DC3&lt;0.8),"Cảnh báo KQHT","Lên lớp")</f>
        <v>Lên lớp</v>
      </c>
      <c r="DF3" s="128">
        <f t="shared" ref="DF3:DF15" si="86">AB3+AM3+AX3+BI3+BT3+CE3+CP3+DA3</f>
        <v>18</v>
      </c>
      <c r="DG3" s="129">
        <f t="shared" ref="DG3:DG15" si="87" xml:space="preserve"> (AB3*Y3+AJ3*AM3+AU3*AX3+BI3*BF3+BQ3*BT3+CB3*CE3+CM3*CP3+CX3*DA3)/DF3</f>
        <v>2.8333333333333335</v>
      </c>
      <c r="DH3" s="64" t="str">
        <f t="shared" ref="DH3:DH15" si="88">IF(AND(DG3&lt;1.2),"Cảnh báo KQHT","Lên lớp")</f>
        <v>Lên lớp</v>
      </c>
      <c r="DI3" s="504"/>
      <c r="DJ3" s="610">
        <v>6.8</v>
      </c>
      <c r="DK3" s="55">
        <v>5</v>
      </c>
      <c r="DL3" s="55"/>
      <c r="DM3" s="28">
        <f t="shared" ref="DM3:DM15" si="89">ROUND((DJ3*0.4+DK3*0.6),1)</f>
        <v>5.7</v>
      </c>
      <c r="DN3" s="29">
        <f t="shared" ref="DN3:DN15" si="90">ROUND(MAX((DJ3*0.4+DK3*0.6),(DJ3*0.4+DL3*0.6)),1)</f>
        <v>5.7</v>
      </c>
      <c r="DO3" s="325" t="str">
        <f t="shared" ref="DO3:DO15" si="91">TEXT(DN3,"0.0")</f>
        <v>5.7</v>
      </c>
      <c r="DP3" s="30" t="str">
        <f t="shared" si="12"/>
        <v>C</v>
      </c>
      <c r="DQ3" s="31">
        <f t="shared" si="13"/>
        <v>2</v>
      </c>
      <c r="DR3" s="31" t="str">
        <f t="shared" si="14"/>
        <v>2.0</v>
      </c>
      <c r="DS3" s="42">
        <v>2</v>
      </c>
      <c r="DT3" s="43">
        <v>2</v>
      </c>
      <c r="DU3" s="48">
        <v>7.6</v>
      </c>
      <c r="DV3" s="70">
        <v>8</v>
      </c>
      <c r="DW3" s="70"/>
      <c r="DX3" s="28">
        <f t="shared" ref="DX3:DX15" si="92">ROUND((DU3*0.4+DV3*0.6),1)</f>
        <v>7.8</v>
      </c>
      <c r="DY3" s="29">
        <f t="shared" ref="DY3:DY15" si="93">ROUND(MAX((DU3*0.4+DV3*0.6),(DU3*0.4+DW3*0.6)),1)</f>
        <v>7.8</v>
      </c>
      <c r="DZ3" s="325" t="str">
        <f t="shared" ref="DZ3:DZ15" si="94">TEXT(DY3,"0.0")</f>
        <v>7.8</v>
      </c>
      <c r="EA3" s="30" t="str">
        <f t="shared" si="15"/>
        <v>B</v>
      </c>
      <c r="EB3" s="31">
        <f t="shared" si="16"/>
        <v>3</v>
      </c>
      <c r="EC3" s="31" t="str">
        <f t="shared" si="17"/>
        <v>3.0</v>
      </c>
      <c r="ED3" s="42">
        <v>2</v>
      </c>
      <c r="EE3" s="43">
        <v>2</v>
      </c>
      <c r="EF3" s="48">
        <v>8</v>
      </c>
      <c r="EG3" s="70">
        <v>8</v>
      </c>
      <c r="EH3" s="70"/>
      <c r="EI3" s="28">
        <f t="shared" ref="EI3:EI15" si="95">ROUND((EF3*0.4+EG3*0.6),1)</f>
        <v>8</v>
      </c>
      <c r="EJ3" s="29">
        <f t="shared" si="18"/>
        <v>8</v>
      </c>
      <c r="EK3" s="325" t="str">
        <f t="shared" ref="EK3:EK15" si="96">TEXT(EJ3,"0.0")</f>
        <v>8.0</v>
      </c>
      <c r="EL3" s="30" t="str">
        <f t="shared" si="19"/>
        <v>B+</v>
      </c>
      <c r="EM3" s="31">
        <f t="shared" si="20"/>
        <v>3.5</v>
      </c>
      <c r="EN3" s="31" t="str">
        <f t="shared" si="21"/>
        <v>3.5</v>
      </c>
      <c r="EO3" s="42">
        <v>2</v>
      </c>
      <c r="EP3" s="43">
        <v>2</v>
      </c>
      <c r="EQ3" s="610">
        <v>8.6999999999999993</v>
      </c>
      <c r="ER3" s="55">
        <v>8</v>
      </c>
      <c r="ES3" s="55"/>
      <c r="ET3" s="28">
        <f t="shared" ref="ET3:ET15" si="97">ROUND((EQ3*0.4+ER3*0.6),1)</f>
        <v>8.3000000000000007</v>
      </c>
      <c r="EU3" s="29">
        <f t="shared" ref="EU3:EU15" si="98">ROUND(MAX((EQ3*0.4+ER3*0.6),(EQ3*0.4+ES3*0.6)),1)</f>
        <v>8.3000000000000007</v>
      </c>
      <c r="EV3" s="325" t="str">
        <f t="shared" ref="EV3:EV15" si="99">TEXT(EU3,"0.0")</f>
        <v>8.3</v>
      </c>
      <c r="EW3" s="30" t="str">
        <f t="shared" si="22"/>
        <v>B+</v>
      </c>
      <c r="EX3" s="31">
        <f t="shared" si="23"/>
        <v>3.5</v>
      </c>
      <c r="EY3" s="31" t="str">
        <f t="shared" si="24"/>
        <v>3.5</v>
      </c>
      <c r="EZ3" s="42">
        <v>2</v>
      </c>
      <c r="FA3" s="43">
        <v>2</v>
      </c>
      <c r="FB3" s="48">
        <v>6.7</v>
      </c>
      <c r="FC3" s="70">
        <v>7</v>
      </c>
      <c r="FD3" s="602"/>
      <c r="FE3" s="28">
        <f t="shared" ref="FE3:FE15" si="100">ROUND((FB3*0.4+FC3*0.6),1)</f>
        <v>6.9</v>
      </c>
      <c r="FF3" s="29">
        <f t="shared" ref="FF3:FF15" si="101">ROUND(MAX((FB3*0.4+FC3*0.6),(FB3*0.4+FD3*0.6)),1)</f>
        <v>6.9</v>
      </c>
      <c r="FG3" s="325" t="str">
        <f t="shared" ref="FG3:FG15" si="102">TEXT(FF3,"0.0")</f>
        <v>6.9</v>
      </c>
      <c r="FH3" s="30" t="str">
        <f t="shared" si="25"/>
        <v>C+</v>
      </c>
      <c r="FI3" s="31">
        <f t="shared" si="26"/>
        <v>2.5</v>
      </c>
      <c r="FJ3" s="31" t="str">
        <f t="shared" si="27"/>
        <v>2.5</v>
      </c>
      <c r="FK3" s="42">
        <v>2</v>
      </c>
      <c r="FL3" s="43">
        <v>2</v>
      </c>
      <c r="FM3" s="854">
        <v>7.2</v>
      </c>
      <c r="FN3" s="822">
        <v>6</v>
      </c>
      <c r="FO3" s="736"/>
      <c r="FP3" s="28">
        <f t="shared" ref="FP3:FP15" si="103">ROUND((FM3*0.4+FN3*0.6),1)</f>
        <v>6.5</v>
      </c>
      <c r="FQ3" s="29">
        <f t="shared" ref="FQ3:FQ15" si="104">ROUND(MAX((FM3*0.4+FN3*0.6),(FM3*0.4+FO3*0.6)),1)</f>
        <v>6.5</v>
      </c>
      <c r="FR3" s="325" t="str">
        <f t="shared" ref="FR3:FR15" si="105">TEXT(FQ3,"0.0")</f>
        <v>6.5</v>
      </c>
      <c r="FS3" s="30" t="str">
        <f t="shared" ref="FS3:FS15" si="106">IF(FQ3&gt;=8.5,"A",IF(FQ3&gt;=8,"B+",IF(FQ3&gt;=7,"B",IF(FQ3&gt;=6.5,"C+",IF(FQ3&gt;=5.5,"C",IF(FQ3&gt;=5,"D+",IF(FQ3&gt;=4,"D","F")))))))</f>
        <v>C+</v>
      </c>
      <c r="FT3" s="31">
        <f t="shared" ref="FT3:FT15" si="107">IF(FS3="A",4,IF(FS3="B+",3.5,IF(FS3="B",3,IF(FS3="C+",2.5,IF(FS3="C",2,IF(FS3="D+",1.5,IF(FS3="D",1,0)))))))</f>
        <v>2.5</v>
      </c>
      <c r="FU3" s="31" t="str">
        <f t="shared" ref="FU3:FU15" si="108">TEXT(FT3,"0.0")</f>
        <v>2.5</v>
      </c>
      <c r="FV3" s="42">
        <v>3</v>
      </c>
      <c r="FW3" s="43">
        <v>3</v>
      </c>
      <c r="FX3" s="854">
        <v>7.7</v>
      </c>
      <c r="FY3" s="822">
        <v>7</v>
      </c>
      <c r="FZ3" s="736"/>
      <c r="GA3" s="28">
        <f t="shared" ref="GA3:GA15" si="109">ROUND((FX3*0.4+FY3*0.6),1)</f>
        <v>7.3</v>
      </c>
      <c r="GB3" s="29">
        <f t="shared" ref="GB3:GB15" si="110">ROUND(MAX((FX3*0.4+FY3*0.6),(FX3*0.4+FZ3*0.6)),1)</f>
        <v>7.3</v>
      </c>
      <c r="GC3" s="325" t="str">
        <f t="shared" ref="GC3:GC15" si="111">TEXT(GB3,"0.0")</f>
        <v>7.3</v>
      </c>
      <c r="GD3" s="30" t="str">
        <f t="shared" ref="GD3:GD15" si="112">IF(GB3&gt;=8.5,"A",IF(GB3&gt;=8,"B+",IF(GB3&gt;=7,"B",IF(GB3&gt;=6.5,"C+",IF(GB3&gt;=5.5,"C",IF(GB3&gt;=5,"D+",IF(GB3&gt;=4,"D","F")))))))</f>
        <v>B</v>
      </c>
      <c r="GE3" s="31">
        <f t="shared" ref="GE3:GE15" si="113">IF(GD3="A",4,IF(GD3="B+",3.5,IF(GD3="B",3,IF(GD3="C+",2.5,IF(GD3="C",2,IF(GD3="D+",1.5,IF(GD3="D",1,0)))))))</f>
        <v>3</v>
      </c>
      <c r="GF3" s="31" t="str">
        <f t="shared" ref="GF3:GF15" si="114">TEXT(GE3,"0.0")</f>
        <v>3.0</v>
      </c>
      <c r="GG3" s="42">
        <v>2</v>
      </c>
      <c r="GH3" s="43">
        <v>2</v>
      </c>
      <c r="GI3" s="819">
        <v>8</v>
      </c>
      <c r="GJ3" s="822">
        <v>8</v>
      </c>
      <c r="GK3" s="919"/>
      <c r="GL3" s="28">
        <f t="shared" ref="GL3:GL15" si="115">ROUND((GI3*0.4+GJ3*0.6),1)</f>
        <v>8</v>
      </c>
      <c r="GM3" s="29">
        <f t="shared" ref="GM3:GM15" si="116">ROUND(MAX((GI3*0.4+GJ3*0.6),(GI3*0.4+GK3*0.6)),1)</f>
        <v>8</v>
      </c>
      <c r="GN3" s="325" t="str">
        <f t="shared" ref="GN3:GN15" si="117">TEXT(GM3,"0.0")</f>
        <v>8.0</v>
      </c>
      <c r="GO3" s="30" t="str">
        <f t="shared" ref="GO3:GO15" si="118">IF(GM3&gt;=8.5,"A",IF(GM3&gt;=8,"B+",IF(GM3&gt;=7,"B",IF(GM3&gt;=6.5,"C+",IF(GM3&gt;=5.5,"C",IF(GM3&gt;=5,"D+",IF(GM3&gt;=4,"D","F")))))))</f>
        <v>B+</v>
      </c>
      <c r="GP3" s="31">
        <f t="shared" ref="GP3:GP15" si="119">IF(GO3="A",4,IF(GO3="B+",3.5,IF(GO3="B",3,IF(GO3="C+",2.5,IF(GO3="C",2,IF(GO3="D+",1.5,IF(GO3="D",1,0)))))))</f>
        <v>3.5</v>
      </c>
      <c r="GQ3" s="31" t="str">
        <f t="shared" ref="GQ3:GQ15" si="120">TEXT(GP3,"0.0")</f>
        <v>3.5</v>
      </c>
      <c r="GR3" s="42">
        <v>2</v>
      </c>
      <c r="GS3" s="43">
        <v>2</v>
      </c>
      <c r="GT3" s="931">
        <f t="shared" ref="GT3:GT15" si="121">GR3+GG3+FV3+FK3+EZ3+EO3+ED3+DS3</f>
        <v>17</v>
      </c>
      <c r="GU3" s="994">
        <f t="shared" ref="GU3:GU15" si="122">(GR3*GP3+GG3*GE3+FV3*FT3+FK3*FI3+EZ3*EX3+EO3*EM3+ED3*EB3+DS3*DQ3)/GT3</f>
        <v>2.9117647058823528</v>
      </c>
      <c r="GV3" s="933" t="str">
        <f t="shared" ref="GV3:GV15" si="123">TEXT(GU3,"0.00")</f>
        <v>2.91</v>
      </c>
      <c r="GW3" s="934" t="str">
        <f t="shared" ref="GW3:GW15" si="124">IF(AND(GU3&lt;1),"Cảnh báo KQHT","Lên lớp")</f>
        <v>Lên lớp</v>
      </c>
      <c r="GX3" s="935">
        <f t="shared" ref="GX3:GX15" si="125">DB3+GT3</f>
        <v>35</v>
      </c>
      <c r="GY3" s="932">
        <f t="shared" ref="GY3:GY15" si="126">(DB3*DC3+GT3*GU3)/GX3</f>
        <v>2.8714285714285714</v>
      </c>
      <c r="GZ3" s="933" t="str">
        <f t="shared" ref="GZ3:GZ15" si="127">TEXT(GY3,"0.00")</f>
        <v>2.87</v>
      </c>
      <c r="HA3" s="936">
        <f t="shared" ref="HA3:HA15" si="128">GS3+GH3+FW3+FL3+FA3+EP3+EE3+DT3+DA3+CP3+CE3+BT3+BI3+AX3+AM3+AB3</f>
        <v>35</v>
      </c>
      <c r="HB3" s="937">
        <f t="shared" ref="HB3:HB15" si="129">(GS3*GM3+GH3*GB3+FW3*FQ3+FL3*FF3+FA3*EU3+EP3*EJ3+EE3*DY3+DT3*DN3+DA3*CU3+CP3*CJ3+CE3*BY3+BT3*BN3+BI3*BC3+AX3*AR3+AM3*AG3+AB3*V3)/HA3</f>
        <v>7.2142857142857153</v>
      </c>
      <c r="HC3" s="938">
        <f t="shared" ref="HC3:HC15" si="130">(GS3*GP3+GH3*GE3+FW3*FT3+FL3*FI3+FA3*EX3+EP3*EM3+EE3*EB3+DT3*DQ3+DA3*CX3+CP3*CM3+CE3*CB3+BT3*BQ3+BI3*BF3+AX3*AU3+AM3*AJ3+AB3*Y3)/HA3</f>
        <v>2.8714285714285714</v>
      </c>
      <c r="HD3" s="939" t="str">
        <f t="shared" ref="HD3:HD15" si="131">IF(AND(HC3&lt;1.2),"Cảnh báo KQHT","Lên lớp")</f>
        <v>Lên lớp</v>
      </c>
      <c r="HE3" s="988"/>
      <c r="HF3" s="990">
        <v>8.1999999999999993</v>
      </c>
      <c r="HG3" s="985">
        <v>7</v>
      </c>
      <c r="HH3" s="986"/>
      <c r="HI3" s="827">
        <f t="shared" ref="HI3:HI15" si="132">ROUND((HF3*0.4+HG3*0.6),1)</f>
        <v>7.5</v>
      </c>
      <c r="HJ3" s="839">
        <f t="shared" ref="HJ3:HJ15" si="133">ROUND(MAX((HF3*0.4+HG3*0.6),(HF3*0.4+HH3*0.6)),1)</f>
        <v>7.5</v>
      </c>
      <c r="HK3" s="840" t="str">
        <f t="shared" ref="HK3:HK15" si="134">TEXT(HJ3,"0.0")</f>
        <v>7.5</v>
      </c>
      <c r="HL3" s="841" t="str">
        <f t="shared" ref="HL3:HL15" si="135">IF(HJ3&gt;=8.5,"A",IF(HJ3&gt;=8,"B+",IF(HJ3&gt;=7,"B",IF(HJ3&gt;=6.5,"C+",IF(HJ3&gt;=5.5,"C",IF(HJ3&gt;=5,"D+",IF(HJ3&gt;=4,"D","F")))))))</f>
        <v>B</v>
      </c>
      <c r="HM3" s="842">
        <f t="shared" ref="HM3:HM15" si="136">IF(HL3="A",4,IF(HL3="B+",3.5,IF(HL3="B",3,IF(HL3="C+",2.5,IF(HL3="C",2,IF(HL3="D+",1.5,IF(HL3="D",1,0)))))))</f>
        <v>3</v>
      </c>
      <c r="HN3" s="842" t="str">
        <f t="shared" ref="HN3:HN15" si="137">TEXT(HM3,"0.0")</f>
        <v>3.0</v>
      </c>
      <c r="HO3" s="846">
        <v>3</v>
      </c>
      <c r="HP3" s="844">
        <v>3</v>
      </c>
      <c r="HQ3" s="998">
        <v>7.4</v>
      </c>
      <c r="HR3" s="1005">
        <v>8</v>
      </c>
      <c r="HS3" s="999"/>
      <c r="HT3" s="1015">
        <f t="shared" ref="HT3:HT15" si="138">ROUND((HQ3*0.4+HR3*0.6),1)</f>
        <v>7.8</v>
      </c>
      <c r="HU3" s="1016">
        <f t="shared" ref="HU3:HU15" si="139">ROUND(MAX((HQ3*0.4+HR3*0.6),(HQ3*0.4+HS3*0.6)),1)</f>
        <v>7.8</v>
      </c>
      <c r="HV3" s="1017" t="str">
        <f t="shared" ref="HV3:HV15" si="140">TEXT(HU3,"0.0")</f>
        <v>7.8</v>
      </c>
      <c r="HW3" s="1018" t="str">
        <f t="shared" ref="HW3:HW15" si="141">IF(HU3&gt;=8.5,"A",IF(HU3&gt;=8,"B+",IF(HU3&gt;=7,"B",IF(HU3&gt;=6.5,"C+",IF(HU3&gt;=5.5,"C",IF(HU3&gt;=5,"D+",IF(HU3&gt;=4,"D","F")))))))</f>
        <v>B</v>
      </c>
      <c r="HX3" s="1019">
        <f t="shared" ref="HX3:HX15" si="142">IF(HW3="A",4,IF(HW3="B+",3.5,IF(HW3="B",3,IF(HW3="C+",2.5,IF(HW3="C",2,IF(HW3="D+",1.5,IF(HW3="D",1,0)))))))</f>
        <v>3</v>
      </c>
      <c r="HY3" s="1019" t="str">
        <f t="shared" ref="HY3:HY15" si="143">TEXT(HX3,"0.0")</f>
        <v>3.0</v>
      </c>
      <c r="HZ3" s="1020">
        <v>3</v>
      </c>
      <c r="IA3" s="1021">
        <v>3</v>
      </c>
      <c r="IB3" s="1031">
        <v>8</v>
      </c>
      <c r="IC3" s="968">
        <v>8</v>
      </c>
      <c r="ID3" s="736"/>
      <c r="IE3" s="827">
        <f t="shared" ref="IE3:IE15" si="144">ROUND((IB3*0.4+IC3*0.6),1)</f>
        <v>8</v>
      </c>
      <c r="IF3" s="839">
        <f t="shared" ref="IF3:IF15" si="145">ROUND(MAX((IB3*0.4+IC3*0.6),(IB3*0.4+ID3*0.6)),1)</f>
        <v>8</v>
      </c>
      <c r="IG3" s="840" t="str">
        <f t="shared" ref="IG3:IG15" si="146">TEXT(IF3,"0.0")</f>
        <v>8.0</v>
      </c>
      <c r="IH3" s="841" t="str">
        <f t="shared" ref="IH3:IH15" si="147">IF(IF3&gt;=8.5,"A",IF(IF3&gt;=8,"B+",IF(IF3&gt;=7,"B",IF(IF3&gt;=6.5,"C+",IF(IF3&gt;=5.5,"C",IF(IF3&gt;=5,"D+",IF(IF3&gt;=4,"D","F")))))))</f>
        <v>B+</v>
      </c>
      <c r="II3" s="842">
        <f t="shared" ref="II3:II15" si="148">IF(IH3="A",4,IF(IH3="B+",3.5,IF(IH3="B",3,IF(IH3="C+",2.5,IF(IH3="C",2,IF(IH3="D+",1.5,IF(IH3="D",1,0)))))))</f>
        <v>3.5</v>
      </c>
      <c r="IJ3" s="842" t="str">
        <f t="shared" ref="IJ3:IJ15" si="149">TEXT(II3,"0.0")</f>
        <v>3.5</v>
      </c>
      <c r="IK3" s="846">
        <v>2</v>
      </c>
      <c r="IL3" s="844">
        <v>2</v>
      </c>
      <c r="IM3" s="498">
        <v>6.8</v>
      </c>
      <c r="IN3" s="164">
        <v>8</v>
      </c>
      <c r="IO3" s="736"/>
      <c r="IP3" s="28">
        <f t="shared" ref="IP3:IP15" si="150">ROUND((IM3*0.4+IN3*0.6),1)</f>
        <v>7.5</v>
      </c>
      <c r="IQ3" s="29">
        <f t="shared" ref="IQ3:IQ15" si="151">ROUND(MAX((IM3*0.4+IN3*0.6),(IM3*0.4+IO3*0.6)),1)</f>
        <v>7.5</v>
      </c>
      <c r="IR3" s="325" t="str">
        <f t="shared" ref="IR3:IR15" si="152">TEXT(IQ3,"0.0")</f>
        <v>7.5</v>
      </c>
      <c r="IS3" s="30" t="str">
        <f t="shared" ref="IS3:IS15" si="153">IF(IQ3&gt;=8.5,"A",IF(IQ3&gt;=8,"B+",IF(IQ3&gt;=7,"B",IF(IQ3&gt;=6.5,"C+",IF(IQ3&gt;=5.5,"C",IF(IQ3&gt;=5,"D+",IF(IQ3&gt;=4,"D","F")))))))</f>
        <v>B</v>
      </c>
      <c r="IT3" s="31">
        <f t="shared" ref="IT3:IT15" si="154">IF(IS3="A",4,IF(IS3="B+",3.5,IF(IS3="B",3,IF(IS3="C+",2.5,IF(IS3="C",2,IF(IS3="D+",1.5,IF(IS3="D",1,0)))))))</f>
        <v>3</v>
      </c>
      <c r="IU3" s="31" t="str">
        <f t="shared" ref="IU3:IU15" si="155">TEXT(IT3,"0.0")</f>
        <v>3.0</v>
      </c>
      <c r="IV3" s="42">
        <v>2</v>
      </c>
      <c r="IW3" s="43">
        <v>2</v>
      </c>
      <c r="IX3" s="1032">
        <v>8</v>
      </c>
      <c r="IY3" s="1068">
        <v>8</v>
      </c>
      <c r="IZ3" s="736"/>
      <c r="JA3" s="827">
        <f t="shared" ref="JA3:JA15" si="156">ROUND((IX3*0.4+IY3*0.6),1)</f>
        <v>8</v>
      </c>
      <c r="JB3" s="839">
        <f t="shared" ref="JB3:JB15" si="157">ROUND(MAX((IX3*0.4+IY3*0.6),(IX3*0.4+IZ3*0.6)),1)</f>
        <v>8</v>
      </c>
      <c r="JC3" s="840" t="str">
        <f t="shared" ref="JC3:JC15" si="158">TEXT(JB3,"0.0")</f>
        <v>8.0</v>
      </c>
      <c r="JD3" s="841" t="str">
        <f t="shared" ref="JD3:JD15" si="159">IF(JB3&gt;=8.5,"A",IF(JB3&gt;=8,"B+",IF(JB3&gt;=7,"B",IF(JB3&gt;=6.5,"C+",IF(JB3&gt;=5.5,"C",IF(JB3&gt;=5,"D+",IF(JB3&gt;=4,"D","F")))))))</f>
        <v>B+</v>
      </c>
      <c r="JE3" s="842">
        <f t="shared" ref="JE3:JE15" si="160">IF(JD3="A",4,IF(JD3="B+",3.5,IF(JD3="B",3,IF(JD3="C+",2.5,IF(JD3="C",2,IF(JD3="D+",1.5,IF(JD3="D",1,0)))))))</f>
        <v>3.5</v>
      </c>
      <c r="JF3" s="842" t="str">
        <f t="shared" ref="JF3:JF15" si="161">TEXT(JE3,"0.0")</f>
        <v>3.5</v>
      </c>
      <c r="JG3" s="846">
        <v>5</v>
      </c>
      <c r="JH3" s="844">
        <v>5</v>
      </c>
      <c r="JI3" s="742">
        <f t="shared" ref="JI3:JI15" si="162">HO3+HZ3+IK3+IV3+JG3</f>
        <v>15</v>
      </c>
      <c r="JJ3" s="734">
        <f t="shared" ref="JJ3:JJ15" si="163">(HM3*HO3+HX3*HZ3+II3*IK3+IT3*IV3+JE3*JG3)/JI3</f>
        <v>3.2333333333333334</v>
      </c>
      <c r="JK3" s="735" t="str">
        <f t="shared" ref="JK3:JK15" si="164">TEXT(JJ3,"0.00")</f>
        <v>3.23</v>
      </c>
    </row>
    <row r="4" spans="1:273" ht="18.75" x14ac:dyDescent="0.3">
      <c r="A4" s="16">
        <v>4</v>
      </c>
      <c r="B4" s="269" t="s">
        <v>707</v>
      </c>
      <c r="C4" s="333" t="s">
        <v>713</v>
      </c>
      <c r="D4" s="622" t="s">
        <v>777</v>
      </c>
      <c r="E4" s="623" t="s">
        <v>778</v>
      </c>
      <c r="F4" s="334"/>
      <c r="G4" s="388" t="s">
        <v>366</v>
      </c>
      <c r="H4" s="276" t="s">
        <v>23</v>
      </c>
      <c r="I4" s="334" t="s">
        <v>179</v>
      </c>
      <c r="J4" s="1103">
        <v>5.6</v>
      </c>
      <c r="K4" s="1100" t="str">
        <f t="shared" si="40"/>
        <v>C</v>
      </c>
      <c r="L4" s="1101">
        <f t="shared" si="41"/>
        <v>2</v>
      </c>
      <c r="M4" s="1102" t="str">
        <f t="shared" si="42"/>
        <v>2.0</v>
      </c>
      <c r="N4" s="166">
        <v>5</v>
      </c>
      <c r="O4" s="1" t="str">
        <f t="shared" si="43"/>
        <v>D+</v>
      </c>
      <c r="P4" s="2">
        <f t="shared" si="44"/>
        <v>1.5</v>
      </c>
      <c r="Q4" s="172" t="str">
        <f t="shared" si="45"/>
        <v>1.5</v>
      </c>
      <c r="R4" s="150">
        <v>7.2</v>
      </c>
      <c r="S4" s="45">
        <v>8</v>
      </c>
      <c r="T4" s="45"/>
      <c r="U4" s="28">
        <f t="shared" si="46"/>
        <v>7.7</v>
      </c>
      <c r="V4" s="29">
        <f t="shared" si="47"/>
        <v>7.7</v>
      </c>
      <c r="W4" s="325" t="str">
        <f t="shared" si="48"/>
        <v>7.7</v>
      </c>
      <c r="X4" s="30" t="str">
        <f t="shared" si="49"/>
        <v>B</v>
      </c>
      <c r="Y4" s="31">
        <f t="shared" si="50"/>
        <v>3</v>
      </c>
      <c r="Z4" s="31" t="str">
        <f t="shared" si="51"/>
        <v>3.0</v>
      </c>
      <c r="AA4" s="42">
        <v>4</v>
      </c>
      <c r="AB4" s="43">
        <v>4</v>
      </c>
      <c r="AC4" s="180">
        <v>6</v>
      </c>
      <c r="AD4" s="55">
        <v>4</v>
      </c>
      <c r="AE4" s="55"/>
      <c r="AF4" s="28">
        <f t="shared" si="52"/>
        <v>4.8</v>
      </c>
      <c r="AG4" s="29">
        <f t="shared" si="53"/>
        <v>4.8</v>
      </c>
      <c r="AH4" s="325" t="str">
        <f t="shared" si="54"/>
        <v>4.8</v>
      </c>
      <c r="AI4" s="30" t="str">
        <f t="shared" si="55"/>
        <v>D</v>
      </c>
      <c r="AJ4" s="31">
        <f t="shared" si="56"/>
        <v>1</v>
      </c>
      <c r="AK4" s="31" t="str">
        <f t="shared" si="57"/>
        <v>1.0</v>
      </c>
      <c r="AL4" s="42">
        <v>2</v>
      </c>
      <c r="AM4" s="43">
        <v>2</v>
      </c>
      <c r="AN4" s="245">
        <v>6.7</v>
      </c>
      <c r="AO4" s="93">
        <v>5</v>
      </c>
      <c r="AP4" s="93"/>
      <c r="AQ4" s="28">
        <f t="shared" si="58"/>
        <v>5.7</v>
      </c>
      <c r="AR4" s="29">
        <f t="shared" si="59"/>
        <v>5.7</v>
      </c>
      <c r="AS4" s="325" t="str">
        <f t="shared" si="60"/>
        <v>5.7</v>
      </c>
      <c r="AT4" s="30" t="str">
        <f t="shared" si="61"/>
        <v>C</v>
      </c>
      <c r="AU4" s="31">
        <f t="shared" si="62"/>
        <v>2</v>
      </c>
      <c r="AV4" s="31" t="str">
        <f t="shared" si="63"/>
        <v>2.0</v>
      </c>
      <c r="AW4" s="42">
        <v>1</v>
      </c>
      <c r="AX4" s="149">
        <v>1</v>
      </c>
      <c r="AY4" s="219">
        <v>9.1999999999999993</v>
      </c>
      <c r="AZ4" s="68">
        <v>6</v>
      </c>
      <c r="BA4" s="68"/>
      <c r="BB4" s="225">
        <f t="shared" si="64"/>
        <v>7.3</v>
      </c>
      <c r="BC4" s="226">
        <f t="shared" si="65"/>
        <v>7.3</v>
      </c>
      <c r="BD4" s="342" t="str">
        <f t="shared" si="66"/>
        <v>7.3</v>
      </c>
      <c r="BE4" s="227" t="str">
        <f t="shared" si="0"/>
        <v>B</v>
      </c>
      <c r="BF4" s="226">
        <f t="shared" si="1"/>
        <v>3</v>
      </c>
      <c r="BG4" s="226" t="str">
        <f t="shared" si="2"/>
        <v>3.0</v>
      </c>
      <c r="BH4" s="157">
        <v>3</v>
      </c>
      <c r="BI4" s="43">
        <v>3</v>
      </c>
      <c r="BJ4" s="214">
        <v>6</v>
      </c>
      <c r="BK4" s="73">
        <v>4</v>
      </c>
      <c r="BL4" s="73"/>
      <c r="BM4" s="28">
        <f t="shared" si="67"/>
        <v>4.8</v>
      </c>
      <c r="BN4" s="29">
        <f t="shared" si="3"/>
        <v>4.8</v>
      </c>
      <c r="BO4" s="325" t="str">
        <f t="shared" si="68"/>
        <v>4.8</v>
      </c>
      <c r="BP4" s="30" t="str">
        <f t="shared" si="4"/>
        <v>D</v>
      </c>
      <c r="BQ4" s="31">
        <f t="shared" si="5"/>
        <v>1</v>
      </c>
      <c r="BR4" s="31" t="str">
        <f t="shared" si="6"/>
        <v>1.0</v>
      </c>
      <c r="BS4" s="42">
        <v>2</v>
      </c>
      <c r="BT4" s="43">
        <v>2</v>
      </c>
      <c r="BU4" s="553">
        <v>5.6</v>
      </c>
      <c r="BV4" s="73">
        <v>6</v>
      </c>
      <c r="BW4" s="73"/>
      <c r="BX4" s="28">
        <f t="shared" si="69"/>
        <v>5.8</v>
      </c>
      <c r="BY4" s="29">
        <f t="shared" si="70"/>
        <v>5.8</v>
      </c>
      <c r="BZ4" s="325" t="str">
        <f t="shared" si="71"/>
        <v>5.8</v>
      </c>
      <c r="CA4" s="30" t="str">
        <f t="shared" si="72"/>
        <v>C</v>
      </c>
      <c r="CB4" s="31">
        <f t="shared" si="7"/>
        <v>2</v>
      </c>
      <c r="CC4" s="31" t="str">
        <f t="shared" si="8"/>
        <v>2.0</v>
      </c>
      <c r="CD4" s="42">
        <v>2</v>
      </c>
      <c r="CE4" s="43">
        <v>2</v>
      </c>
      <c r="CF4" s="610">
        <v>6.3</v>
      </c>
      <c r="CG4" s="55">
        <v>6</v>
      </c>
      <c r="CH4" s="55"/>
      <c r="CI4" s="28">
        <f t="shared" si="73"/>
        <v>6.1</v>
      </c>
      <c r="CJ4" s="29">
        <f t="shared" si="74"/>
        <v>6.1</v>
      </c>
      <c r="CK4" s="325" t="str">
        <f t="shared" si="75"/>
        <v>6.1</v>
      </c>
      <c r="CL4" s="30" t="str">
        <f t="shared" si="76"/>
        <v>C</v>
      </c>
      <c r="CM4" s="31">
        <f t="shared" si="77"/>
        <v>2</v>
      </c>
      <c r="CN4" s="31" t="str">
        <f t="shared" si="78"/>
        <v>2.0</v>
      </c>
      <c r="CO4" s="42">
        <v>2</v>
      </c>
      <c r="CP4" s="43">
        <v>2</v>
      </c>
      <c r="CQ4" s="48">
        <v>6.3</v>
      </c>
      <c r="CR4" s="70">
        <v>7</v>
      </c>
      <c r="CS4" s="70"/>
      <c r="CT4" s="28">
        <f t="shared" si="79"/>
        <v>6.7</v>
      </c>
      <c r="CU4" s="29">
        <f t="shared" si="80"/>
        <v>6.7</v>
      </c>
      <c r="CV4" s="325" t="str">
        <f t="shared" si="81"/>
        <v>6.7</v>
      </c>
      <c r="CW4" s="30" t="str">
        <f t="shared" si="9"/>
        <v>C+</v>
      </c>
      <c r="CX4" s="31">
        <f t="shared" si="10"/>
        <v>2.5</v>
      </c>
      <c r="CY4" s="31" t="str">
        <f t="shared" si="11"/>
        <v>2.5</v>
      </c>
      <c r="CZ4" s="42">
        <v>2</v>
      </c>
      <c r="DA4" s="43">
        <v>2</v>
      </c>
      <c r="DB4" s="84">
        <f t="shared" si="82"/>
        <v>18</v>
      </c>
      <c r="DC4" s="87">
        <f t="shared" si="83"/>
        <v>2.2222222222222223</v>
      </c>
      <c r="DD4" s="88" t="str">
        <f t="shared" si="84"/>
        <v>2.22</v>
      </c>
      <c r="DE4" s="64" t="str">
        <f t="shared" si="85"/>
        <v>Lên lớp</v>
      </c>
      <c r="DF4" s="128">
        <f t="shared" si="86"/>
        <v>18</v>
      </c>
      <c r="DG4" s="129">
        <f t="shared" si="87"/>
        <v>2.2222222222222223</v>
      </c>
      <c r="DH4" s="64" t="str">
        <f t="shared" si="88"/>
        <v>Lên lớp</v>
      </c>
      <c r="DI4" s="504"/>
      <c r="DJ4" s="610">
        <v>6.2</v>
      </c>
      <c r="DK4" s="55">
        <v>5</v>
      </c>
      <c r="DL4" s="55"/>
      <c r="DM4" s="28">
        <f t="shared" si="89"/>
        <v>5.5</v>
      </c>
      <c r="DN4" s="29">
        <f t="shared" si="90"/>
        <v>5.5</v>
      </c>
      <c r="DO4" s="325" t="str">
        <f t="shared" si="91"/>
        <v>5.5</v>
      </c>
      <c r="DP4" s="30" t="str">
        <f t="shared" si="12"/>
        <v>C</v>
      </c>
      <c r="DQ4" s="31">
        <f t="shared" si="13"/>
        <v>2</v>
      </c>
      <c r="DR4" s="31" t="str">
        <f t="shared" si="14"/>
        <v>2.0</v>
      </c>
      <c r="DS4" s="42">
        <v>2</v>
      </c>
      <c r="DT4" s="43">
        <v>2</v>
      </c>
      <c r="DU4" s="48">
        <v>5.4</v>
      </c>
      <c r="DV4" s="70">
        <v>5</v>
      </c>
      <c r="DW4" s="70"/>
      <c r="DX4" s="28">
        <f t="shared" si="92"/>
        <v>5.2</v>
      </c>
      <c r="DY4" s="29">
        <f t="shared" si="93"/>
        <v>5.2</v>
      </c>
      <c r="DZ4" s="325" t="str">
        <f t="shared" si="94"/>
        <v>5.2</v>
      </c>
      <c r="EA4" s="30" t="str">
        <f t="shared" si="15"/>
        <v>D+</v>
      </c>
      <c r="EB4" s="31">
        <f t="shared" si="16"/>
        <v>1.5</v>
      </c>
      <c r="EC4" s="31" t="str">
        <f t="shared" si="17"/>
        <v>1.5</v>
      </c>
      <c r="ED4" s="42">
        <v>2</v>
      </c>
      <c r="EE4" s="43">
        <v>2</v>
      </c>
      <c r="EF4" s="48">
        <v>7</v>
      </c>
      <c r="EG4" s="70">
        <v>8</v>
      </c>
      <c r="EH4" s="70"/>
      <c r="EI4" s="28">
        <f t="shared" si="95"/>
        <v>7.6</v>
      </c>
      <c r="EJ4" s="29">
        <f t="shared" si="18"/>
        <v>7.6</v>
      </c>
      <c r="EK4" s="325" t="str">
        <f t="shared" si="96"/>
        <v>7.6</v>
      </c>
      <c r="EL4" s="30" t="str">
        <f t="shared" si="19"/>
        <v>B</v>
      </c>
      <c r="EM4" s="31">
        <f t="shared" si="20"/>
        <v>3</v>
      </c>
      <c r="EN4" s="31" t="str">
        <f t="shared" si="21"/>
        <v>3.0</v>
      </c>
      <c r="EO4" s="42">
        <v>2</v>
      </c>
      <c r="EP4" s="43">
        <v>2</v>
      </c>
      <c r="EQ4" s="610">
        <v>7.3</v>
      </c>
      <c r="ER4" s="55">
        <v>6</v>
      </c>
      <c r="ES4" s="55"/>
      <c r="ET4" s="28">
        <f t="shared" si="97"/>
        <v>6.5</v>
      </c>
      <c r="EU4" s="29">
        <f t="shared" si="98"/>
        <v>6.5</v>
      </c>
      <c r="EV4" s="325" t="str">
        <f t="shared" si="99"/>
        <v>6.5</v>
      </c>
      <c r="EW4" s="30" t="str">
        <f t="shared" si="22"/>
        <v>C+</v>
      </c>
      <c r="EX4" s="31">
        <f t="shared" si="23"/>
        <v>2.5</v>
      </c>
      <c r="EY4" s="31" t="str">
        <f t="shared" si="24"/>
        <v>2.5</v>
      </c>
      <c r="EZ4" s="42">
        <v>2</v>
      </c>
      <c r="FA4" s="43">
        <v>2</v>
      </c>
      <c r="FB4" s="48">
        <v>7</v>
      </c>
      <c r="FC4" s="70">
        <v>7</v>
      </c>
      <c r="FD4" s="602"/>
      <c r="FE4" s="28">
        <f t="shared" si="100"/>
        <v>7</v>
      </c>
      <c r="FF4" s="29">
        <f t="shared" si="101"/>
        <v>7</v>
      </c>
      <c r="FG4" s="325" t="str">
        <f t="shared" si="102"/>
        <v>7.0</v>
      </c>
      <c r="FH4" s="30" t="str">
        <f t="shared" si="25"/>
        <v>B</v>
      </c>
      <c r="FI4" s="31">
        <f t="shared" si="26"/>
        <v>3</v>
      </c>
      <c r="FJ4" s="31" t="str">
        <f t="shared" si="27"/>
        <v>3.0</v>
      </c>
      <c r="FK4" s="42">
        <v>2</v>
      </c>
      <c r="FL4" s="43">
        <v>2</v>
      </c>
      <c r="FM4" s="854">
        <v>5.6</v>
      </c>
      <c r="FN4" s="822">
        <v>3</v>
      </c>
      <c r="FO4" s="736"/>
      <c r="FP4" s="28">
        <f t="shared" si="103"/>
        <v>4</v>
      </c>
      <c r="FQ4" s="29">
        <f t="shared" si="104"/>
        <v>4</v>
      </c>
      <c r="FR4" s="325" t="str">
        <f t="shared" si="105"/>
        <v>4.0</v>
      </c>
      <c r="FS4" s="30" t="str">
        <f t="shared" si="106"/>
        <v>D</v>
      </c>
      <c r="FT4" s="31">
        <f t="shared" si="107"/>
        <v>1</v>
      </c>
      <c r="FU4" s="31" t="str">
        <f t="shared" si="108"/>
        <v>1.0</v>
      </c>
      <c r="FV4" s="42">
        <v>3</v>
      </c>
      <c r="FW4" s="43">
        <v>3</v>
      </c>
      <c r="FX4" s="856">
        <v>0</v>
      </c>
      <c r="FY4" s="822"/>
      <c r="FZ4" s="736"/>
      <c r="GA4" s="28">
        <f t="shared" si="109"/>
        <v>0</v>
      </c>
      <c r="GB4" s="29">
        <f t="shared" si="110"/>
        <v>0</v>
      </c>
      <c r="GC4" s="325" t="str">
        <f t="shared" si="111"/>
        <v>0.0</v>
      </c>
      <c r="GD4" s="30" t="str">
        <f t="shared" si="112"/>
        <v>F</v>
      </c>
      <c r="GE4" s="31">
        <f t="shared" si="113"/>
        <v>0</v>
      </c>
      <c r="GF4" s="31" t="str">
        <f t="shared" si="114"/>
        <v>0.0</v>
      </c>
      <c r="GG4" s="42">
        <v>2</v>
      </c>
      <c r="GH4" s="43"/>
      <c r="GI4" s="1094">
        <v>6.6</v>
      </c>
      <c r="GJ4" s="1093">
        <v>7</v>
      </c>
      <c r="GK4" s="919"/>
      <c r="GL4" s="707">
        <f t="shared" si="115"/>
        <v>6.8</v>
      </c>
      <c r="GM4" s="29">
        <f t="shared" si="116"/>
        <v>6.8</v>
      </c>
      <c r="GN4" s="325" t="str">
        <f t="shared" si="117"/>
        <v>6.8</v>
      </c>
      <c r="GO4" s="30" t="str">
        <f t="shared" si="118"/>
        <v>C+</v>
      </c>
      <c r="GP4" s="31">
        <f t="shared" si="119"/>
        <v>2.5</v>
      </c>
      <c r="GQ4" s="31" t="str">
        <f t="shared" si="120"/>
        <v>2.5</v>
      </c>
      <c r="GR4" s="42">
        <v>2</v>
      </c>
      <c r="GS4" s="43">
        <v>2</v>
      </c>
      <c r="GT4" s="931">
        <f t="shared" si="121"/>
        <v>17</v>
      </c>
      <c r="GU4" s="994">
        <f t="shared" si="122"/>
        <v>1.8823529411764706</v>
      </c>
      <c r="GV4" s="933" t="str">
        <f t="shared" si="123"/>
        <v>1.88</v>
      </c>
      <c r="GW4" s="934" t="str">
        <f t="shared" si="124"/>
        <v>Lên lớp</v>
      </c>
      <c r="GX4" s="935">
        <f t="shared" si="125"/>
        <v>35</v>
      </c>
      <c r="GY4" s="932">
        <f t="shared" si="126"/>
        <v>2.0571428571428569</v>
      </c>
      <c r="GZ4" s="933" t="str">
        <f t="shared" si="127"/>
        <v>2.06</v>
      </c>
      <c r="HA4" s="936">
        <f t="shared" si="128"/>
        <v>33</v>
      </c>
      <c r="HB4" s="937">
        <f t="shared" si="129"/>
        <v>6.1818181818181817</v>
      </c>
      <c r="HC4" s="938">
        <f t="shared" si="130"/>
        <v>2.1818181818181817</v>
      </c>
      <c r="HD4" s="939" t="str">
        <f t="shared" si="131"/>
        <v>Lên lớp</v>
      </c>
      <c r="HE4" s="988"/>
      <c r="HF4" s="991">
        <v>5.2</v>
      </c>
      <c r="HG4" s="992">
        <v>5</v>
      </c>
      <c r="HH4" s="37"/>
      <c r="HI4" s="827">
        <f t="shared" si="132"/>
        <v>5.0999999999999996</v>
      </c>
      <c r="HJ4" s="839">
        <f t="shared" si="133"/>
        <v>5.0999999999999996</v>
      </c>
      <c r="HK4" s="840" t="str">
        <f t="shared" si="134"/>
        <v>5.1</v>
      </c>
      <c r="HL4" s="841" t="str">
        <f t="shared" si="135"/>
        <v>D+</v>
      </c>
      <c r="HM4" s="842">
        <f t="shared" si="136"/>
        <v>1.5</v>
      </c>
      <c r="HN4" s="842" t="str">
        <f t="shared" si="137"/>
        <v>1.5</v>
      </c>
      <c r="HO4" s="846">
        <v>3</v>
      </c>
      <c r="HP4" s="844">
        <v>3</v>
      </c>
      <c r="HQ4" s="1004">
        <v>0</v>
      </c>
      <c r="HR4" s="1006"/>
      <c r="HS4" s="1001"/>
      <c r="HT4" s="1015">
        <f t="shared" si="138"/>
        <v>0</v>
      </c>
      <c r="HU4" s="1016">
        <f t="shared" si="139"/>
        <v>0</v>
      </c>
      <c r="HV4" s="1017" t="str">
        <f t="shared" si="140"/>
        <v>0.0</v>
      </c>
      <c r="HW4" s="1018" t="str">
        <f t="shared" si="141"/>
        <v>F</v>
      </c>
      <c r="HX4" s="1019">
        <f t="shared" si="142"/>
        <v>0</v>
      </c>
      <c r="HY4" s="1019" t="str">
        <f t="shared" si="143"/>
        <v>0.0</v>
      </c>
      <c r="HZ4" s="1020">
        <v>3</v>
      </c>
      <c r="IA4" s="1021"/>
      <c r="IB4" s="1031">
        <v>6</v>
      </c>
      <c r="IC4" s="968">
        <v>6</v>
      </c>
      <c r="ID4" s="736"/>
      <c r="IE4" s="827">
        <f t="shared" si="144"/>
        <v>6</v>
      </c>
      <c r="IF4" s="839">
        <f t="shared" si="145"/>
        <v>6</v>
      </c>
      <c r="IG4" s="840" t="str">
        <f t="shared" si="146"/>
        <v>6.0</v>
      </c>
      <c r="IH4" s="841" t="str">
        <f t="shared" si="147"/>
        <v>C</v>
      </c>
      <c r="II4" s="842">
        <f t="shared" si="148"/>
        <v>2</v>
      </c>
      <c r="IJ4" s="842" t="str">
        <f t="shared" si="149"/>
        <v>2.0</v>
      </c>
      <c r="IK4" s="846">
        <v>2</v>
      </c>
      <c r="IL4" s="844">
        <v>2</v>
      </c>
      <c r="IM4" s="498">
        <v>5.8</v>
      </c>
      <c r="IN4" s="164">
        <v>5</v>
      </c>
      <c r="IO4" s="736"/>
      <c r="IP4" s="28">
        <f t="shared" si="150"/>
        <v>5.3</v>
      </c>
      <c r="IQ4" s="29">
        <f t="shared" si="151"/>
        <v>5.3</v>
      </c>
      <c r="IR4" s="325" t="str">
        <f t="shared" si="152"/>
        <v>5.3</v>
      </c>
      <c r="IS4" s="30" t="str">
        <f t="shared" si="153"/>
        <v>D+</v>
      </c>
      <c r="IT4" s="31">
        <f t="shared" si="154"/>
        <v>1.5</v>
      </c>
      <c r="IU4" s="31" t="str">
        <f t="shared" si="155"/>
        <v>1.5</v>
      </c>
      <c r="IV4" s="42">
        <v>2</v>
      </c>
      <c r="IW4" s="43">
        <v>2</v>
      </c>
      <c r="IX4" s="1032">
        <v>6</v>
      </c>
      <c r="IY4" s="1068">
        <v>7</v>
      </c>
      <c r="IZ4" s="736"/>
      <c r="JA4" s="827">
        <f t="shared" si="156"/>
        <v>6.6</v>
      </c>
      <c r="JB4" s="839">
        <f t="shared" si="157"/>
        <v>6.6</v>
      </c>
      <c r="JC4" s="840" t="str">
        <f t="shared" si="158"/>
        <v>6.6</v>
      </c>
      <c r="JD4" s="841" t="str">
        <f t="shared" si="159"/>
        <v>C+</v>
      </c>
      <c r="JE4" s="842">
        <f t="shared" si="160"/>
        <v>2.5</v>
      </c>
      <c r="JF4" s="842" t="str">
        <f t="shared" si="161"/>
        <v>2.5</v>
      </c>
      <c r="JG4" s="846">
        <v>5</v>
      </c>
      <c r="JH4" s="844">
        <v>5</v>
      </c>
      <c r="JI4" s="742">
        <f t="shared" si="162"/>
        <v>15</v>
      </c>
      <c r="JJ4" s="734">
        <f t="shared" si="163"/>
        <v>1.6</v>
      </c>
      <c r="JK4" s="735" t="str">
        <f t="shared" si="164"/>
        <v>1.60</v>
      </c>
    </row>
    <row r="5" spans="1:273" ht="18.75" x14ac:dyDescent="0.3">
      <c r="A5" s="16">
        <v>5</v>
      </c>
      <c r="B5" s="269" t="s">
        <v>707</v>
      </c>
      <c r="C5" s="333" t="s">
        <v>714</v>
      </c>
      <c r="D5" s="380" t="s">
        <v>687</v>
      </c>
      <c r="E5" s="381" t="s">
        <v>13</v>
      </c>
      <c r="F5" s="334"/>
      <c r="G5" s="388" t="s">
        <v>715</v>
      </c>
      <c r="H5" s="276" t="s">
        <v>23</v>
      </c>
      <c r="I5" s="334" t="s">
        <v>232</v>
      </c>
      <c r="J5" s="1078">
        <v>6.6</v>
      </c>
      <c r="K5" s="1079" t="str">
        <f t="shared" si="40"/>
        <v>C+</v>
      </c>
      <c r="L5" s="1080">
        <f t="shared" si="41"/>
        <v>2.5</v>
      </c>
      <c r="M5" s="1081" t="str">
        <f t="shared" si="42"/>
        <v>2.5</v>
      </c>
      <c r="N5" s="166">
        <v>5</v>
      </c>
      <c r="O5" s="1" t="str">
        <f t="shared" si="43"/>
        <v>D+</v>
      </c>
      <c r="P5" s="2">
        <f t="shared" si="44"/>
        <v>1.5</v>
      </c>
      <c r="Q5" s="172" t="str">
        <f t="shared" si="45"/>
        <v>1.5</v>
      </c>
      <c r="R5" s="150">
        <v>6.8</v>
      </c>
      <c r="S5" s="45">
        <v>5</v>
      </c>
      <c r="T5" s="45"/>
      <c r="U5" s="28">
        <f t="shared" si="46"/>
        <v>5.7</v>
      </c>
      <c r="V5" s="29">
        <f t="shared" si="47"/>
        <v>5.7</v>
      </c>
      <c r="W5" s="325" t="str">
        <f t="shared" si="48"/>
        <v>5.7</v>
      </c>
      <c r="X5" s="30" t="str">
        <f t="shared" si="49"/>
        <v>C</v>
      </c>
      <c r="Y5" s="31">
        <f t="shared" si="50"/>
        <v>2</v>
      </c>
      <c r="Z5" s="31" t="str">
        <f t="shared" si="51"/>
        <v>2.0</v>
      </c>
      <c r="AA5" s="42">
        <v>4</v>
      </c>
      <c r="AB5" s="43">
        <v>4</v>
      </c>
      <c r="AC5" s="180">
        <v>6.7</v>
      </c>
      <c r="AD5" s="55">
        <v>6</v>
      </c>
      <c r="AE5" s="55"/>
      <c r="AF5" s="28">
        <f t="shared" si="52"/>
        <v>6.3</v>
      </c>
      <c r="AG5" s="29">
        <f t="shared" si="53"/>
        <v>6.3</v>
      </c>
      <c r="AH5" s="325" t="str">
        <f t="shared" si="54"/>
        <v>6.3</v>
      </c>
      <c r="AI5" s="30" t="str">
        <f t="shared" si="55"/>
        <v>C</v>
      </c>
      <c r="AJ5" s="31">
        <f t="shared" si="56"/>
        <v>2</v>
      </c>
      <c r="AK5" s="31" t="str">
        <f t="shared" si="57"/>
        <v>2.0</v>
      </c>
      <c r="AL5" s="42">
        <v>2</v>
      </c>
      <c r="AM5" s="43">
        <v>2</v>
      </c>
      <c r="AN5" s="245">
        <v>5.3</v>
      </c>
      <c r="AO5" s="93">
        <v>7</v>
      </c>
      <c r="AP5" s="93"/>
      <c r="AQ5" s="28">
        <f t="shared" si="58"/>
        <v>6.3</v>
      </c>
      <c r="AR5" s="29">
        <f t="shared" si="59"/>
        <v>6.3</v>
      </c>
      <c r="AS5" s="325" t="str">
        <f t="shared" si="60"/>
        <v>6.3</v>
      </c>
      <c r="AT5" s="30" t="str">
        <f t="shared" si="61"/>
        <v>C</v>
      </c>
      <c r="AU5" s="31">
        <f t="shared" si="62"/>
        <v>2</v>
      </c>
      <c r="AV5" s="31" t="str">
        <f t="shared" si="63"/>
        <v>2.0</v>
      </c>
      <c r="AW5" s="42">
        <v>1</v>
      </c>
      <c r="AX5" s="149">
        <v>1</v>
      </c>
      <c r="AY5" s="219">
        <v>9</v>
      </c>
      <c r="AZ5" s="68">
        <v>7</v>
      </c>
      <c r="BA5" s="68"/>
      <c r="BB5" s="225">
        <f t="shared" si="64"/>
        <v>7.8</v>
      </c>
      <c r="BC5" s="226">
        <f t="shared" si="65"/>
        <v>7.8</v>
      </c>
      <c r="BD5" s="342" t="str">
        <f t="shared" si="66"/>
        <v>7.8</v>
      </c>
      <c r="BE5" s="227" t="str">
        <f t="shared" si="0"/>
        <v>B</v>
      </c>
      <c r="BF5" s="226">
        <f t="shared" si="1"/>
        <v>3</v>
      </c>
      <c r="BG5" s="226" t="str">
        <f t="shared" si="2"/>
        <v>3.0</v>
      </c>
      <c r="BH5" s="157">
        <v>3</v>
      </c>
      <c r="BI5" s="43">
        <v>3</v>
      </c>
      <c r="BJ5" s="214">
        <v>6.7</v>
      </c>
      <c r="BK5" s="73">
        <v>6</v>
      </c>
      <c r="BL5" s="73"/>
      <c r="BM5" s="28">
        <f t="shared" si="67"/>
        <v>6.3</v>
      </c>
      <c r="BN5" s="29">
        <f t="shared" si="3"/>
        <v>6.3</v>
      </c>
      <c r="BO5" s="325" t="str">
        <f t="shared" si="68"/>
        <v>6.3</v>
      </c>
      <c r="BP5" s="30" t="str">
        <f t="shared" si="4"/>
        <v>C</v>
      </c>
      <c r="BQ5" s="31">
        <f t="shared" si="5"/>
        <v>2</v>
      </c>
      <c r="BR5" s="31" t="str">
        <f t="shared" si="6"/>
        <v>2.0</v>
      </c>
      <c r="BS5" s="42">
        <v>2</v>
      </c>
      <c r="BT5" s="43">
        <v>2</v>
      </c>
      <c r="BU5" s="214">
        <v>7</v>
      </c>
      <c r="BV5" s="73">
        <v>7</v>
      </c>
      <c r="BW5" s="73"/>
      <c r="BX5" s="28">
        <f t="shared" si="69"/>
        <v>7</v>
      </c>
      <c r="BY5" s="29">
        <f t="shared" si="70"/>
        <v>7</v>
      </c>
      <c r="BZ5" s="325" t="str">
        <f t="shared" si="71"/>
        <v>7.0</v>
      </c>
      <c r="CA5" s="30" t="str">
        <f t="shared" si="72"/>
        <v>B</v>
      </c>
      <c r="CB5" s="31">
        <f t="shared" si="7"/>
        <v>3</v>
      </c>
      <c r="CC5" s="31" t="str">
        <f t="shared" si="8"/>
        <v>3.0</v>
      </c>
      <c r="CD5" s="42">
        <v>2</v>
      </c>
      <c r="CE5" s="43">
        <v>2</v>
      </c>
      <c r="CF5" s="610">
        <v>8.6999999999999993</v>
      </c>
      <c r="CG5" s="55">
        <v>6</v>
      </c>
      <c r="CH5" s="55"/>
      <c r="CI5" s="28">
        <f t="shared" si="73"/>
        <v>7.1</v>
      </c>
      <c r="CJ5" s="29">
        <f t="shared" si="74"/>
        <v>7.1</v>
      </c>
      <c r="CK5" s="325" t="str">
        <f t="shared" si="75"/>
        <v>7.1</v>
      </c>
      <c r="CL5" s="30" t="str">
        <f t="shared" si="76"/>
        <v>B</v>
      </c>
      <c r="CM5" s="31">
        <f t="shared" si="77"/>
        <v>3</v>
      </c>
      <c r="CN5" s="31" t="str">
        <f t="shared" si="78"/>
        <v>3.0</v>
      </c>
      <c r="CO5" s="42">
        <v>2</v>
      </c>
      <c r="CP5" s="43">
        <v>2</v>
      </c>
      <c r="CQ5" s="48">
        <v>7</v>
      </c>
      <c r="CR5" s="70">
        <v>7</v>
      </c>
      <c r="CS5" s="70"/>
      <c r="CT5" s="28">
        <f t="shared" si="79"/>
        <v>7</v>
      </c>
      <c r="CU5" s="29">
        <f t="shared" si="80"/>
        <v>7</v>
      </c>
      <c r="CV5" s="325" t="str">
        <f t="shared" si="81"/>
        <v>7.0</v>
      </c>
      <c r="CW5" s="30" t="str">
        <f t="shared" si="9"/>
        <v>B</v>
      </c>
      <c r="CX5" s="31">
        <f t="shared" si="10"/>
        <v>3</v>
      </c>
      <c r="CY5" s="31" t="str">
        <f t="shared" si="11"/>
        <v>3.0</v>
      </c>
      <c r="CZ5" s="42">
        <v>2</v>
      </c>
      <c r="DA5" s="43">
        <v>2</v>
      </c>
      <c r="DB5" s="84">
        <f t="shared" si="82"/>
        <v>18</v>
      </c>
      <c r="DC5" s="87">
        <f t="shared" si="83"/>
        <v>2.5</v>
      </c>
      <c r="DD5" s="88" t="str">
        <f t="shared" si="84"/>
        <v>2.50</v>
      </c>
      <c r="DE5" s="64" t="str">
        <f t="shared" si="85"/>
        <v>Lên lớp</v>
      </c>
      <c r="DF5" s="128">
        <f t="shared" si="86"/>
        <v>18</v>
      </c>
      <c r="DG5" s="129">
        <f t="shared" si="87"/>
        <v>2.5</v>
      </c>
      <c r="DH5" s="64" t="str">
        <f t="shared" si="88"/>
        <v>Lên lớp</v>
      </c>
      <c r="DI5" s="504"/>
      <c r="DJ5" s="48">
        <v>7</v>
      </c>
      <c r="DK5" s="55">
        <v>6</v>
      </c>
      <c r="DL5" s="55"/>
      <c r="DM5" s="28">
        <f t="shared" si="89"/>
        <v>6.4</v>
      </c>
      <c r="DN5" s="29">
        <f t="shared" si="90"/>
        <v>6.4</v>
      </c>
      <c r="DO5" s="325" t="str">
        <f t="shared" si="91"/>
        <v>6.4</v>
      </c>
      <c r="DP5" s="30" t="str">
        <f t="shared" si="12"/>
        <v>C</v>
      </c>
      <c r="DQ5" s="31">
        <f t="shared" si="13"/>
        <v>2</v>
      </c>
      <c r="DR5" s="31" t="str">
        <f t="shared" si="14"/>
        <v>2.0</v>
      </c>
      <c r="DS5" s="42">
        <v>2</v>
      </c>
      <c r="DT5" s="43">
        <v>2</v>
      </c>
      <c r="DU5" s="48">
        <v>7.4</v>
      </c>
      <c r="DV5" s="70">
        <v>7</v>
      </c>
      <c r="DW5" s="70"/>
      <c r="DX5" s="28">
        <f t="shared" si="92"/>
        <v>7.2</v>
      </c>
      <c r="DY5" s="29">
        <f t="shared" si="93"/>
        <v>7.2</v>
      </c>
      <c r="DZ5" s="325" t="str">
        <f t="shared" si="94"/>
        <v>7.2</v>
      </c>
      <c r="EA5" s="30" t="str">
        <f t="shared" si="15"/>
        <v>B</v>
      </c>
      <c r="EB5" s="31">
        <f t="shared" si="16"/>
        <v>3</v>
      </c>
      <c r="EC5" s="31" t="str">
        <f t="shared" si="17"/>
        <v>3.0</v>
      </c>
      <c r="ED5" s="42">
        <v>2</v>
      </c>
      <c r="EE5" s="43">
        <v>2</v>
      </c>
      <c r="EF5" s="48">
        <v>8</v>
      </c>
      <c r="EG5" s="70">
        <v>9</v>
      </c>
      <c r="EH5" s="70"/>
      <c r="EI5" s="28">
        <f t="shared" si="95"/>
        <v>8.6</v>
      </c>
      <c r="EJ5" s="29">
        <f t="shared" si="18"/>
        <v>8.6</v>
      </c>
      <c r="EK5" s="325" t="str">
        <f t="shared" si="96"/>
        <v>8.6</v>
      </c>
      <c r="EL5" s="30" t="str">
        <f t="shared" si="19"/>
        <v>A</v>
      </c>
      <c r="EM5" s="31">
        <f t="shared" si="20"/>
        <v>4</v>
      </c>
      <c r="EN5" s="31" t="str">
        <f t="shared" si="21"/>
        <v>4.0</v>
      </c>
      <c r="EO5" s="42">
        <v>2</v>
      </c>
      <c r="EP5" s="43">
        <v>2</v>
      </c>
      <c r="EQ5" s="48">
        <v>8</v>
      </c>
      <c r="ER5" s="55">
        <v>8</v>
      </c>
      <c r="ES5" s="55"/>
      <c r="ET5" s="28">
        <f t="shared" si="97"/>
        <v>8</v>
      </c>
      <c r="EU5" s="29">
        <f t="shared" si="98"/>
        <v>8</v>
      </c>
      <c r="EV5" s="325" t="str">
        <f t="shared" si="99"/>
        <v>8.0</v>
      </c>
      <c r="EW5" s="30" t="str">
        <f t="shared" si="22"/>
        <v>B+</v>
      </c>
      <c r="EX5" s="31">
        <f t="shared" si="23"/>
        <v>3.5</v>
      </c>
      <c r="EY5" s="31" t="str">
        <f t="shared" si="24"/>
        <v>3.5</v>
      </c>
      <c r="EZ5" s="42">
        <v>2</v>
      </c>
      <c r="FA5" s="43">
        <v>2</v>
      </c>
      <c r="FB5" s="48">
        <v>7</v>
      </c>
      <c r="FC5" s="70">
        <v>7</v>
      </c>
      <c r="FD5" s="602"/>
      <c r="FE5" s="28">
        <f t="shared" si="100"/>
        <v>7</v>
      </c>
      <c r="FF5" s="29">
        <f t="shared" si="101"/>
        <v>7</v>
      </c>
      <c r="FG5" s="325" t="str">
        <f t="shared" si="102"/>
        <v>7.0</v>
      </c>
      <c r="FH5" s="30" t="str">
        <f t="shared" si="25"/>
        <v>B</v>
      </c>
      <c r="FI5" s="31">
        <f t="shared" si="26"/>
        <v>3</v>
      </c>
      <c r="FJ5" s="31" t="str">
        <f t="shared" si="27"/>
        <v>3.0</v>
      </c>
      <c r="FK5" s="42">
        <v>2</v>
      </c>
      <c r="FL5" s="43">
        <v>2</v>
      </c>
      <c r="FM5" s="854">
        <v>7.2</v>
      </c>
      <c r="FN5" s="822">
        <v>6</v>
      </c>
      <c r="FO5" s="736"/>
      <c r="FP5" s="28">
        <f t="shared" si="103"/>
        <v>6.5</v>
      </c>
      <c r="FQ5" s="29">
        <f t="shared" si="104"/>
        <v>6.5</v>
      </c>
      <c r="FR5" s="325" t="str">
        <f t="shared" si="105"/>
        <v>6.5</v>
      </c>
      <c r="FS5" s="30" t="str">
        <f t="shared" si="106"/>
        <v>C+</v>
      </c>
      <c r="FT5" s="31">
        <f t="shared" si="107"/>
        <v>2.5</v>
      </c>
      <c r="FU5" s="31" t="str">
        <f t="shared" si="108"/>
        <v>2.5</v>
      </c>
      <c r="FV5" s="42">
        <v>3</v>
      </c>
      <c r="FW5" s="43">
        <v>3</v>
      </c>
      <c r="FX5" s="854">
        <v>6.7</v>
      </c>
      <c r="FY5" s="822">
        <v>6</v>
      </c>
      <c r="FZ5" s="736"/>
      <c r="GA5" s="28">
        <f t="shared" si="109"/>
        <v>6.3</v>
      </c>
      <c r="GB5" s="29">
        <f t="shared" si="110"/>
        <v>6.3</v>
      </c>
      <c r="GC5" s="325" t="str">
        <f t="shared" si="111"/>
        <v>6.3</v>
      </c>
      <c r="GD5" s="30" t="str">
        <f t="shared" si="112"/>
        <v>C</v>
      </c>
      <c r="GE5" s="31">
        <f t="shared" si="113"/>
        <v>2</v>
      </c>
      <c r="GF5" s="31" t="str">
        <f t="shared" si="114"/>
        <v>2.0</v>
      </c>
      <c r="GG5" s="42">
        <v>2</v>
      </c>
      <c r="GH5" s="43">
        <v>2</v>
      </c>
      <c r="GI5" s="819">
        <v>7.4</v>
      </c>
      <c r="GJ5" s="822">
        <v>8</v>
      </c>
      <c r="GK5" s="736"/>
      <c r="GL5" s="28">
        <f t="shared" si="115"/>
        <v>7.8</v>
      </c>
      <c r="GM5" s="29">
        <f t="shared" si="116"/>
        <v>7.8</v>
      </c>
      <c r="GN5" s="325" t="str">
        <f t="shared" si="117"/>
        <v>7.8</v>
      </c>
      <c r="GO5" s="30" t="str">
        <f t="shared" si="118"/>
        <v>B</v>
      </c>
      <c r="GP5" s="31">
        <f t="shared" si="119"/>
        <v>3</v>
      </c>
      <c r="GQ5" s="31" t="str">
        <f t="shared" si="120"/>
        <v>3.0</v>
      </c>
      <c r="GR5" s="42">
        <v>2</v>
      </c>
      <c r="GS5" s="43">
        <v>2</v>
      </c>
      <c r="GT5" s="931">
        <f t="shared" si="121"/>
        <v>17</v>
      </c>
      <c r="GU5" s="994">
        <f t="shared" si="122"/>
        <v>2.8529411764705883</v>
      </c>
      <c r="GV5" s="933" t="str">
        <f t="shared" si="123"/>
        <v>2.85</v>
      </c>
      <c r="GW5" s="934" t="str">
        <f t="shared" si="124"/>
        <v>Lên lớp</v>
      </c>
      <c r="GX5" s="935">
        <f t="shared" si="125"/>
        <v>35</v>
      </c>
      <c r="GY5" s="932">
        <f t="shared" si="126"/>
        <v>2.6714285714285713</v>
      </c>
      <c r="GZ5" s="933" t="str">
        <f t="shared" si="127"/>
        <v>2.67</v>
      </c>
      <c r="HA5" s="936">
        <f t="shared" si="128"/>
        <v>35</v>
      </c>
      <c r="HB5" s="937">
        <f t="shared" si="129"/>
        <v>6.9142857142857155</v>
      </c>
      <c r="HC5" s="938">
        <f t="shared" si="130"/>
        <v>2.6714285714285713</v>
      </c>
      <c r="HD5" s="939" t="str">
        <f t="shared" si="131"/>
        <v>Lên lớp</v>
      </c>
      <c r="HE5" s="988"/>
      <c r="HF5" s="991">
        <v>7.8</v>
      </c>
      <c r="HG5" s="992">
        <v>7</v>
      </c>
      <c r="HH5" s="37"/>
      <c r="HI5" s="827">
        <f t="shared" si="132"/>
        <v>7.3</v>
      </c>
      <c r="HJ5" s="839">
        <f t="shared" si="133"/>
        <v>7.3</v>
      </c>
      <c r="HK5" s="840" t="str">
        <f t="shared" si="134"/>
        <v>7.3</v>
      </c>
      <c r="HL5" s="841" t="str">
        <f t="shared" si="135"/>
        <v>B</v>
      </c>
      <c r="HM5" s="842">
        <f t="shared" si="136"/>
        <v>3</v>
      </c>
      <c r="HN5" s="842" t="str">
        <f t="shared" si="137"/>
        <v>3.0</v>
      </c>
      <c r="HO5" s="846">
        <v>3</v>
      </c>
      <c r="HP5" s="844">
        <v>3</v>
      </c>
      <c r="HQ5" s="1000">
        <v>7.1</v>
      </c>
      <c r="HR5" s="1006">
        <v>6</v>
      </c>
      <c r="HS5" s="1001"/>
      <c r="HT5" s="1015">
        <f t="shared" si="138"/>
        <v>6.4</v>
      </c>
      <c r="HU5" s="1016">
        <f t="shared" si="139"/>
        <v>6.4</v>
      </c>
      <c r="HV5" s="1017" t="str">
        <f t="shared" si="140"/>
        <v>6.4</v>
      </c>
      <c r="HW5" s="1018" t="str">
        <f t="shared" si="141"/>
        <v>C</v>
      </c>
      <c r="HX5" s="1019">
        <f t="shared" si="142"/>
        <v>2</v>
      </c>
      <c r="HY5" s="1019" t="str">
        <f t="shared" si="143"/>
        <v>2.0</v>
      </c>
      <c r="HZ5" s="1020">
        <v>3</v>
      </c>
      <c r="IA5" s="1021">
        <v>3</v>
      </c>
      <c r="IB5" s="1031">
        <v>6</v>
      </c>
      <c r="IC5" s="968">
        <v>6</v>
      </c>
      <c r="ID5" s="736"/>
      <c r="IE5" s="827">
        <f t="shared" si="144"/>
        <v>6</v>
      </c>
      <c r="IF5" s="839">
        <f t="shared" si="145"/>
        <v>6</v>
      </c>
      <c r="IG5" s="840" t="str">
        <f t="shared" si="146"/>
        <v>6.0</v>
      </c>
      <c r="IH5" s="841" t="str">
        <f t="shared" si="147"/>
        <v>C</v>
      </c>
      <c r="II5" s="842">
        <f t="shared" si="148"/>
        <v>2</v>
      </c>
      <c r="IJ5" s="842" t="str">
        <f t="shared" si="149"/>
        <v>2.0</v>
      </c>
      <c r="IK5" s="846">
        <v>2</v>
      </c>
      <c r="IL5" s="844">
        <v>2</v>
      </c>
      <c r="IM5" s="498">
        <v>7</v>
      </c>
      <c r="IN5" s="164">
        <v>6</v>
      </c>
      <c r="IO5" s="736"/>
      <c r="IP5" s="28">
        <f t="shared" si="150"/>
        <v>6.4</v>
      </c>
      <c r="IQ5" s="29">
        <f t="shared" si="151"/>
        <v>6.4</v>
      </c>
      <c r="IR5" s="325" t="str">
        <f t="shared" si="152"/>
        <v>6.4</v>
      </c>
      <c r="IS5" s="30" t="str">
        <f t="shared" si="153"/>
        <v>C</v>
      </c>
      <c r="IT5" s="31">
        <f t="shared" si="154"/>
        <v>2</v>
      </c>
      <c r="IU5" s="31" t="str">
        <f t="shared" si="155"/>
        <v>2.0</v>
      </c>
      <c r="IV5" s="42">
        <v>2</v>
      </c>
      <c r="IW5" s="43">
        <v>2</v>
      </c>
      <c r="IX5" s="1032">
        <v>7.2</v>
      </c>
      <c r="IY5" s="1068">
        <v>7</v>
      </c>
      <c r="IZ5" s="736"/>
      <c r="JA5" s="827">
        <f t="shared" si="156"/>
        <v>7.1</v>
      </c>
      <c r="JB5" s="839">
        <f t="shared" si="157"/>
        <v>7.1</v>
      </c>
      <c r="JC5" s="840" t="str">
        <f t="shared" si="158"/>
        <v>7.1</v>
      </c>
      <c r="JD5" s="841" t="str">
        <f t="shared" si="159"/>
        <v>B</v>
      </c>
      <c r="JE5" s="842">
        <f t="shared" si="160"/>
        <v>3</v>
      </c>
      <c r="JF5" s="842" t="str">
        <f t="shared" si="161"/>
        <v>3.0</v>
      </c>
      <c r="JG5" s="846">
        <v>5</v>
      </c>
      <c r="JH5" s="844">
        <v>5</v>
      </c>
      <c r="JI5" s="742">
        <f t="shared" si="162"/>
        <v>15</v>
      </c>
      <c r="JJ5" s="734">
        <f t="shared" si="163"/>
        <v>2.5333333333333332</v>
      </c>
      <c r="JK5" s="735" t="str">
        <f t="shared" si="164"/>
        <v>2.53</v>
      </c>
    </row>
    <row r="6" spans="1:273" ht="18.75" x14ac:dyDescent="0.3">
      <c r="A6" s="16">
        <v>7</v>
      </c>
      <c r="B6" s="269" t="s">
        <v>707</v>
      </c>
      <c r="C6" s="333" t="s">
        <v>718</v>
      </c>
      <c r="D6" s="380" t="s">
        <v>741</v>
      </c>
      <c r="E6" s="381" t="s">
        <v>716</v>
      </c>
      <c r="F6" s="334"/>
      <c r="G6" s="388" t="s">
        <v>717</v>
      </c>
      <c r="H6" s="276" t="s">
        <v>23</v>
      </c>
      <c r="I6" s="334" t="s">
        <v>179</v>
      </c>
      <c r="J6" s="1078">
        <v>8</v>
      </c>
      <c r="K6" s="1079" t="str">
        <f t="shared" si="40"/>
        <v>B+</v>
      </c>
      <c r="L6" s="1080">
        <f t="shared" si="41"/>
        <v>3.5</v>
      </c>
      <c r="M6" s="1081" t="str">
        <f t="shared" si="42"/>
        <v>3.5</v>
      </c>
      <c r="N6" s="166">
        <v>6</v>
      </c>
      <c r="O6" s="1" t="str">
        <f t="shared" si="43"/>
        <v>C</v>
      </c>
      <c r="P6" s="2">
        <f t="shared" si="44"/>
        <v>2</v>
      </c>
      <c r="Q6" s="172" t="str">
        <f t="shared" si="45"/>
        <v>2.0</v>
      </c>
      <c r="R6" s="150">
        <v>6.2</v>
      </c>
      <c r="S6" s="45">
        <v>7</v>
      </c>
      <c r="T6" s="45"/>
      <c r="U6" s="28">
        <f t="shared" si="46"/>
        <v>6.7</v>
      </c>
      <c r="V6" s="29">
        <f t="shared" si="47"/>
        <v>6.7</v>
      </c>
      <c r="W6" s="325" t="str">
        <f t="shared" si="48"/>
        <v>6.7</v>
      </c>
      <c r="X6" s="30" t="str">
        <f t="shared" si="49"/>
        <v>C+</v>
      </c>
      <c r="Y6" s="31">
        <f t="shared" si="50"/>
        <v>2.5</v>
      </c>
      <c r="Z6" s="31" t="str">
        <f t="shared" si="51"/>
        <v>2.5</v>
      </c>
      <c r="AA6" s="42">
        <v>4</v>
      </c>
      <c r="AB6" s="43">
        <v>4</v>
      </c>
      <c r="AC6" s="180">
        <v>7.3</v>
      </c>
      <c r="AD6" s="55">
        <v>8</v>
      </c>
      <c r="AE6" s="55"/>
      <c r="AF6" s="28">
        <f t="shared" si="52"/>
        <v>7.7</v>
      </c>
      <c r="AG6" s="29">
        <f t="shared" si="53"/>
        <v>7.7</v>
      </c>
      <c r="AH6" s="325" t="str">
        <f t="shared" si="54"/>
        <v>7.7</v>
      </c>
      <c r="AI6" s="30" t="str">
        <f t="shared" si="55"/>
        <v>B</v>
      </c>
      <c r="AJ6" s="31">
        <f t="shared" si="56"/>
        <v>3</v>
      </c>
      <c r="AK6" s="31" t="str">
        <f t="shared" si="57"/>
        <v>3.0</v>
      </c>
      <c r="AL6" s="42">
        <v>2</v>
      </c>
      <c r="AM6" s="43">
        <v>2</v>
      </c>
      <c r="AN6" s="245">
        <v>6.7</v>
      </c>
      <c r="AO6" s="93">
        <v>6</v>
      </c>
      <c r="AP6" s="93"/>
      <c r="AQ6" s="28">
        <f t="shared" si="58"/>
        <v>6.3</v>
      </c>
      <c r="AR6" s="29">
        <f t="shared" si="59"/>
        <v>6.3</v>
      </c>
      <c r="AS6" s="325" t="str">
        <f t="shared" si="60"/>
        <v>6.3</v>
      </c>
      <c r="AT6" s="30" t="str">
        <f t="shared" si="61"/>
        <v>C</v>
      </c>
      <c r="AU6" s="31">
        <f t="shared" si="62"/>
        <v>2</v>
      </c>
      <c r="AV6" s="31" t="str">
        <f t="shared" si="63"/>
        <v>2.0</v>
      </c>
      <c r="AW6" s="42">
        <v>1</v>
      </c>
      <c r="AX6" s="149">
        <v>1</v>
      </c>
      <c r="AY6" s="219">
        <v>9.4</v>
      </c>
      <c r="AZ6" s="68">
        <v>8</v>
      </c>
      <c r="BA6" s="68"/>
      <c r="BB6" s="225">
        <f t="shared" si="64"/>
        <v>8.6</v>
      </c>
      <c r="BC6" s="226">
        <f t="shared" si="65"/>
        <v>8.6</v>
      </c>
      <c r="BD6" s="342" t="str">
        <f t="shared" si="66"/>
        <v>8.6</v>
      </c>
      <c r="BE6" s="227" t="str">
        <f t="shared" si="0"/>
        <v>A</v>
      </c>
      <c r="BF6" s="226">
        <f t="shared" si="1"/>
        <v>4</v>
      </c>
      <c r="BG6" s="226" t="str">
        <f t="shared" si="2"/>
        <v>4.0</v>
      </c>
      <c r="BH6" s="157">
        <v>3</v>
      </c>
      <c r="BI6" s="43">
        <v>3</v>
      </c>
      <c r="BJ6" s="214">
        <v>6.7</v>
      </c>
      <c r="BK6" s="73">
        <v>6</v>
      </c>
      <c r="BL6" s="73"/>
      <c r="BM6" s="28">
        <f t="shared" si="67"/>
        <v>6.3</v>
      </c>
      <c r="BN6" s="29">
        <f t="shared" si="3"/>
        <v>6.3</v>
      </c>
      <c r="BO6" s="325" t="str">
        <f t="shared" si="68"/>
        <v>6.3</v>
      </c>
      <c r="BP6" s="30" t="str">
        <f t="shared" si="4"/>
        <v>C</v>
      </c>
      <c r="BQ6" s="31">
        <f t="shared" si="5"/>
        <v>2</v>
      </c>
      <c r="BR6" s="31" t="str">
        <f t="shared" si="6"/>
        <v>2.0</v>
      </c>
      <c r="BS6" s="42">
        <v>2</v>
      </c>
      <c r="BT6" s="43">
        <v>2</v>
      </c>
      <c r="BU6" s="214">
        <v>6.4</v>
      </c>
      <c r="BV6" s="73">
        <v>8</v>
      </c>
      <c r="BW6" s="73"/>
      <c r="BX6" s="28">
        <f t="shared" si="69"/>
        <v>7.4</v>
      </c>
      <c r="BY6" s="29">
        <f t="shared" si="70"/>
        <v>7.4</v>
      </c>
      <c r="BZ6" s="325" t="str">
        <f t="shared" si="71"/>
        <v>7.4</v>
      </c>
      <c r="CA6" s="30" t="str">
        <f t="shared" si="72"/>
        <v>B</v>
      </c>
      <c r="CB6" s="31">
        <f t="shared" si="7"/>
        <v>3</v>
      </c>
      <c r="CC6" s="31" t="str">
        <f t="shared" si="8"/>
        <v>3.0</v>
      </c>
      <c r="CD6" s="42">
        <v>2</v>
      </c>
      <c r="CE6" s="43">
        <v>2</v>
      </c>
      <c r="CF6" s="48">
        <v>8</v>
      </c>
      <c r="CG6" s="55">
        <v>9</v>
      </c>
      <c r="CH6" s="55"/>
      <c r="CI6" s="28">
        <f t="shared" si="73"/>
        <v>8.6</v>
      </c>
      <c r="CJ6" s="29">
        <f t="shared" si="74"/>
        <v>8.6</v>
      </c>
      <c r="CK6" s="325" t="str">
        <f t="shared" si="75"/>
        <v>8.6</v>
      </c>
      <c r="CL6" s="30" t="str">
        <f t="shared" si="76"/>
        <v>A</v>
      </c>
      <c r="CM6" s="31">
        <f t="shared" si="77"/>
        <v>4</v>
      </c>
      <c r="CN6" s="31" t="str">
        <f t="shared" si="78"/>
        <v>4.0</v>
      </c>
      <c r="CO6" s="42">
        <v>2</v>
      </c>
      <c r="CP6" s="43">
        <v>2</v>
      </c>
      <c r="CQ6" s="48">
        <v>7</v>
      </c>
      <c r="CR6" s="70">
        <v>7</v>
      </c>
      <c r="CS6" s="70"/>
      <c r="CT6" s="28">
        <f t="shared" si="79"/>
        <v>7</v>
      </c>
      <c r="CU6" s="29">
        <f t="shared" si="80"/>
        <v>7</v>
      </c>
      <c r="CV6" s="325" t="str">
        <f t="shared" si="81"/>
        <v>7.0</v>
      </c>
      <c r="CW6" s="30" t="str">
        <f t="shared" si="9"/>
        <v>B</v>
      </c>
      <c r="CX6" s="31">
        <f t="shared" si="10"/>
        <v>3</v>
      </c>
      <c r="CY6" s="31" t="str">
        <f t="shared" si="11"/>
        <v>3.0</v>
      </c>
      <c r="CZ6" s="42">
        <v>2</v>
      </c>
      <c r="DA6" s="43">
        <v>2</v>
      </c>
      <c r="DB6" s="84">
        <f t="shared" si="82"/>
        <v>18</v>
      </c>
      <c r="DC6" s="87">
        <f t="shared" si="83"/>
        <v>3</v>
      </c>
      <c r="DD6" s="88" t="str">
        <f t="shared" si="84"/>
        <v>3.00</v>
      </c>
      <c r="DE6" s="64" t="str">
        <f t="shared" si="85"/>
        <v>Lên lớp</v>
      </c>
      <c r="DF6" s="128">
        <f t="shared" si="86"/>
        <v>18</v>
      </c>
      <c r="DG6" s="129">
        <f t="shared" si="87"/>
        <v>3</v>
      </c>
      <c r="DH6" s="64" t="str">
        <f t="shared" si="88"/>
        <v>Lên lớp</v>
      </c>
      <c r="DI6" s="504"/>
      <c r="DJ6" s="48">
        <v>6</v>
      </c>
      <c r="DK6" s="55">
        <v>6</v>
      </c>
      <c r="DL6" s="55"/>
      <c r="DM6" s="28">
        <f t="shared" si="89"/>
        <v>6</v>
      </c>
      <c r="DN6" s="29">
        <f t="shared" si="90"/>
        <v>6</v>
      </c>
      <c r="DO6" s="325" t="str">
        <f t="shared" si="91"/>
        <v>6.0</v>
      </c>
      <c r="DP6" s="30" t="str">
        <f t="shared" si="12"/>
        <v>C</v>
      </c>
      <c r="DQ6" s="31">
        <f t="shared" si="13"/>
        <v>2</v>
      </c>
      <c r="DR6" s="31" t="str">
        <f t="shared" si="14"/>
        <v>2.0</v>
      </c>
      <c r="DS6" s="42">
        <v>2</v>
      </c>
      <c r="DT6" s="43">
        <v>2</v>
      </c>
      <c r="DU6" s="48">
        <v>8</v>
      </c>
      <c r="DV6" s="70">
        <v>9</v>
      </c>
      <c r="DW6" s="70"/>
      <c r="DX6" s="28">
        <f t="shared" si="92"/>
        <v>8.6</v>
      </c>
      <c r="DY6" s="29">
        <f t="shared" si="93"/>
        <v>8.6</v>
      </c>
      <c r="DZ6" s="325" t="str">
        <f t="shared" si="94"/>
        <v>8.6</v>
      </c>
      <c r="EA6" s="30" t="str">
        <f t="shared" si="15"/>
        <v>A</v>
      </c>
      <c r="EB6" s="31">
        <f t="shared" si="16"/>
        <v>4</v>
      </c>
      <c r="EC6" s="31" t="str">
        <f t="shared" si="17"/>
        <v>4.0</v>
      </c>
      <c r="ED6" s="42">
        <v>2</v>
      </c>
      <c r="EE6" s="43">
        <v>2</v>
      </c>
      <c r="EF6" s="48">
        <v>8.3000000000000007</v>
      </c>
      <c r="EG6" s="70">
        <v>9</v>
      </c>
      <c r="EH6" s="70"/>
      <c r="EI6" s="28">
        <f t="shared" si="95"/>
        <v>8.6999999999999993</v>
      </c>
      <c r="EJ6" s="29">
        <f t="shared" si="18"/>
        <v>8.6999999999999993</v>
      </c>
      <c r="EK6" s="325" t="str">
        <f t="shared" si="96"/>
        <v>8.7</v>
      </c>
      <c r="EL6" s="30" t="str">
        <f t="shared" si="19"/>
        <v>A</v>
      </c>
      <c r="EM6" s="31">
        <f t="shared" si="20"/>
        <v>4</v>
      </c>
      <c r="EN6" s="31" t="str">
        <f t="shared" si="21"/>
        <v>4.0</v>
      </c>
      <c r="EO6" s="42">
        <v>2</v>
      </c>
      <c r="EP6" s="43">
        <v>2</v>
      </c>
      <c r="EQ6" s="48">
        <v>8.3000000000000007</v>
      </c>
      <c r="ER6" s="55">
        <v>8</v>
      </c>
      <c r="ES6" s="55"/>
      <c r="ET6" s="28">
        <f t="shared" si="97"/>
        <v>8.1</v>
      </c>
      <c r="EU6" s="29">
        <f t="shared" si="98"/>
        <v>8.1</v>
      </c>
      <c r="EV6" s="325" t="str">
        <f t="shared" si="99"/>
        <v>8.1</v>
      </c>
      <c r="EW6" s="30" t="str">
        <f t="shared" si="22"/>
        <v>B+</v>
      </c>
      <c r="EX6" s="31">
        <f t="shared" si="23"/>
        <v>3.5</v>
      </c>
      <c r="EY6" s="31" t="str">
        <f t="shared" si="24"/>
        <v>3.5</v>
      </c>
      <c r="EZ6" s="42">
        <v>2</v>
      </c>
      <c r="FA6" s="43">
        <v>2</v>
      </c>
      <c r="FB6" s="48">
        <v>7</v>
      </c>
      <c r="FC6" s="70">
        <v>8</v>
      </c>
      <c r="FD6" s="602"/>
      <c r="FE6" s="28">
        <f t="shared" si="100"/>
        <v>7.6</v>
      </c>
      <c r="FF6" s="29">
        <f t="shared" si="101"/>
        <v>7.6</v>
      </c>
      <c r="FG6" s="325" t="str">
        <f t="shared" si="102"/>
        <v>7.6</v>
      </c>
      <c r="FH6" s="30" t="str">
        <f t="shared" si="25"/>
        <v>B</v>
      </c>
      <c r="FI6" s="31">
        <f t="shared" si="26"/>
        <v>3</v>
      </c>
      <c r="FJ6" s="31" t="str">
        <f t="shared" si="27"/>
        <v>3.0</v>
      </c>
      <c r="FK6" s="42">
        <v>2</v>
      </c>
      <c r="FL6" s="43">
        <v>2</v>
      </c>
      <c r="FM6" s="854">
        <v>8.4</v>
      </c>
      <c r="FN6" s="822">
        <v>8</v>
      </c>
      <c r="FO6" s="736"/>
      <c r="FP6" s="28">
        <f t="shared" si="103"/>
        <v>8.1999999999999993</v>
      </c>
      <c r="FQ6" s="29">
        <f t="shared" si="104"/>
        <v>8.1999999999999993</v>
      </c>
      <c r="FR6" s="325" t="str">
        <f t="shared" si="105"/>
        <v>8.2</v>
      </c>
      <c r="FS6" s="30" t="str">
        <f t="shared" si="106"/>
        <v>B+</v>
      </c>
      <c r="FT6" s="31">
        <f t="shared" si="107"/>
        <v>3.5</v>
      </c>
      <c r="FU6" s="31" t="str">
        <f t="shared" si="108"/>
        <v>3.5</v>
      </c>
      <c r="FV6" s="42">
        <v>3</v>
      </c>
      <c r="FW6" s="43">
        <v>3</v>
      </c>
      <c r="FX6" s="854">
        <v>8</v>
      </c>
      <c r="FY6" s="822">
        <v>8</v>
      </c>
      <c r="FZ6" s="736"/>
      <c r="GA6" s="28">
        <f t="shared" si="109"/>
        <v>8</v>
      </c>
      <c r="GB6" s="29">
        <f t="shared" si="110"/>
        <v>8</v>
      </c>
      <c r="GC6" s="325" t="str">
        <f t="shared" si="111"/>
        <v>8.0</v>
      </c>
      <c r="GD6" s="30" t="str">
        <f t="shared" si="112"/>
        <v>B+</v>
      </c>
      <c r="GE6" s="31">
        <f t="shared" si="113"/>
        <v>3.5</v>
      </c>
      <c r="GF6" s="31" t="str">
        <f t="shared" si="114"/>
        <v>3.5</v>
      </c>
      <c r="GG6" s="42">
        <v>2</v>
      </c>
      <c r="GH6" s="43">
        <v>2</v>
      </c>
      <c r="GI6" s="819">
        <v>8</v>
      </c>
      <c r="GJ6" s="822">
        <v>8</v>
      </c>
      <c r="GK6" s="736"/>
      <c r="GL6" s="28">
        <f t="shared" si="115"/>
        <v>8</v>
      </c>
      <c r="GM6" s="29">
        <f t="shared" si="116"/>
        <v>8</v>
      </c>
      <c r="GN6" s="325" t="str">
        <f t="shared" si="117"/>
        <v>8.0</v>
      </c>
      <c r="GO6" s="30" t="str">
        <f t="shared" si="118"/>
        <v>B+</v>
      </c>
      <c r="GP6" s="31">
        <f t="shared" si="119"/>
        <v>3.5</v>
      </c>
      <c r="GQ6" s="31" t="str">
        <f t="shared" si="120"/>
        <v>3.5</v>
      </c>
      <c r="GR6" s="42">
        <v>2</v>
      </c>
      <c r="GS6" s="43">
        <v>2</v>
      </c>
      <c r="GT6" s="931">
        <f t="shared" si="121"/>
        <v>17</v>
      </c>
      <c r="GU6" s="994">
        <f t="shared" si="122"/>
        <v>3.3823529411764706</v>
      </c>
      <c r="GV6" s="933" t="str">
        <f t="shared" si="123"/>
        <v>3.38</v>
      </c>
      <c r="GW6" s="934" t="str">
        <f t="shared" si="124"/>
        <v>Lên lớp</v>
      </c>
      <c r="GX6" s="935">
        <f t="shared" si="125"/>
        <v>35</v>
      </c>
      <c r="GY6" s="932">
        <f t="shared" si="126"/>
        <v>3.1857142857142855</v>
      </c>
      <c r="GZ6" s="933" t="str">
        <f t="shared" si="127"/>
        <v>3.19</v>
      </c>
      <c r="HA6" s="936">
        <f t="shared" si="128"/>
        <v>35</v>
      </c>
      <c r="HB6" s="937">
        <f t="shared" si="129"/>
        <v>7.6428571428571432</v>
      </c>
      <c r="HC6" s="938">
        <f t="shared" si="130"/>
        <v>3.1857142857142855</v>
      </c>
      <c r="HD6" s="939" t="str">
        <f t="shared" si="131"/>
        <v>Lên lớp</v>
      </c>
      <c r="HE6" s="988"/>
      <c r="HF6" s="991">
        <v>8.6</v>
      </c>
      <c r="HG6" s="992">
        <v>8</v>
      </c>
      <c r="HH6" s="37"/>
      <c r="HI6" s="827">
        <f t="shared" si="132"/>
        <v>8.1999999999999993</v>
      </c>
      <c r="HJ6" s="839">
        <f t="shared" si="133"/>
        <v>8.1999999999999993</v>
      </c>
      <c r="HK6" s="840" t="str">
        <f t="shared" si="134"/>
        <v>8.2</v>
      </c>
      <c r="HL6" s="841" t="str">
        <f t="shared" si="135"/>
        <v>B+</v>
      </c>
      <c r="HM6" s="842">
        <f t="shared" si="136"/>
        <v>3.5</v>
      </c>
      <c r="HN6" s="842" t="str">
        <f t="shared" si="137"/>
        <v>3.5</v>
      </c>
      <c r="HO6" s="846">
        <v>3</v>
      </c>
      <c r="HP6" s="844">
        <v>3</v>
      </c>
      <c r="HQ6" s="1000">
        <v>7.8</v>
      </c>
      <c r="HR6" s="1006">
        <v>8</v>
      </c>
      <c r="HS6" s="1001"/>
      <c r="HT6" s="1015">
        <f t="shared" si="138"/>
        <v>7.9</v>
      </c>
      <c r="HU6" s="1016">
        <f t="shared" si="139"/>
        <v>7.9</v>
      </c>
      <c r="HV6" s="1017" t="str">
        <f t="shared" si="140"/>
        <v>7.9</v>
      </c>
      <c r="HW6" s="1018" t="str">
        <f t="shared" si="141"/>
        <v>B</v>
      </c>
      <c r="HX6" s="1019">
        <f t="shared" si="142"/>
        <v>3</v>
      </c>
      <c r="HY6" s="1019" t="str">
        <f t="shared" si="143"/>
        <v>3.0</v>
      </c>
      <c r="HZ6" s="1020">
        <v>3</v>
      </c>
      <c r="IA6" s="1021">
        <v>3</v>
      </c>
      <c r="IB6" s="1031">
        <v>8</v>
      </c>
      <c r="IC6" s="968">
        <v>8</v>
      </c>
      <c r="ID6" s="736"/>
      <c r="IE6" s="827">
        <f t="shared" si="144"/>
        <v>8</v>
      </c>
      <c r="IF6" s="839">
        <f t="shared" si="145"/>
        <v>8</v>
      </c>
      <c r="IG6" s="840" t="str">
        <f t="shared" si="146"/>
        <v>8.0</v>
      </c>
      <c r="IH6" s="841" t="str">
        <f t="shared" si="147"/>
        <v>B+</v>
      </c>
      <c r="II6" s="842">
        <f t="shared" si="148"/>
        <v>3.5</v>
      </c>
      <c r="IJ6" s="842" t="str">
        <f t="shared" si="149"/>
        <v>3.5</v>
      </c>
      <c r="IK6" s="846">
        <v>2</v>
      </c>
      <c r="IL6" s="844">
        <v>2</v>
      </c>
      <c r="IM6" s="498">
        <v>7.6</v>
      </c>
      <c r="IN6" s="164">
        <v>8</v>
      </c>
      <c r="IO6" s="736"/>
      <c r="IP6" s="28">
        <f t="shared" si="150"/>
        <v>7.8</v>
      </c>
      <c r="IQ6" s="29">
        <f t="shared" si="151"/>
        <v>7.8</v>
      </c>
      <c r="IR6" s="325" t="str">
        <f t="shared" si="152"/>
        <v>7.8</v>
      </c>
      <c r="IS6" s="30" t="str">
        <f t="shared" si="153"/>
        <v>B</v>
      </c>
      <c r="IT6" s="31">
        <f t="shared" si="154"/>
        <v>3</v>
      </c>
      <c r="IU6" s="31" t="str">
        <f t="shared" si="155"/>
        <v>3.0</v>
      </c>
      <c r="IV6" s="42">
        <v>2</v>
      </c>
      <c r="IW6" s="43">
        <v>2</v>
      </c>
      <c r="IX6" s="1032">
        <v>8</v>
      </c>
      <c r="IY6" s="1068">
        <v>8</v>
      </c>
      <c r="IZ6" s="736"/>
      <c r="JA6" s="827">
        <f t="shared" si="156"/>
        <v>8</v>
      </c>
      <c r="JB6" s="839">
        <f t="shared" si="157"/>
        <v>8</v>
      </c>
      <c r="JC6" s="840" t="str">
        <f t="shared" si="158"/>
        <v>8.0</v>
      </c>
      <c r="JD6" s="841" t="str">
        <f t="shared" si="159"/>
        <v>B+</v>
      </c>
      <c r="JE6" s="842">
        <f t="shared" si="160"/>
        <v>3.5</v>
      </c>
      <c r="JF6" s="842" t="str">
        <f t="shared" si="161"/>
        <v>3.5</v>
      </c>
      <c r="JG6" s="846">
        <v>5</v>
      </c>
      <c r="JH6" s="844">
        <v>5</v>
      </c>
      <c r="JI6" s="742">
        <f t="shared" si="162"/>
        <v>15</v>
      </c>
      <c r="JJ6" s="734">
        <f t="shared" si="163"/>
        <v>3.3333333333333335</v>
      </c>
      <c r="JK6" s="735" t="str">
        <f t="shared" si="164"/>
        <v>3.33</v>
      </c>
    </row>
    <row r="7" spans="1:273" ht="19.5" customHeight="1" x14ac:dyDescent="0.3">
      <c r="A7" s="16">
        <v>8</v>
      </c>
      <c r="B7" s="269" t="s">
        <v>707</v>
      </c>
      <c r="C7" s="333" t="s">
        <v>721</v>
      </c>
      <c r="D7" s="622" t="s">
        <v>719</v>
      </c>
      <c r="E7" s="623" t="s">
        <v>15</v>
      </c>
      <c r="F7" s="334" t="s">
        <v>1362</v>
      </c>
      <c r="G7" s="388" t="s">
        <v>720</v>
      </c>
      <c r="H7" s="276" t="s">
        <v>23</v>
      </c>
      <c r="I7" s="334" t="s">
        <v>179</v>
      </c>
      <c r="J7" s="1086">
        <v>0</v>
      </c>
      <c r="K7" s="1079" t="str">
        <f t="shared" si="40"/>
        <v>F</v>
      </c>
      <c r="L7" s="1080">
        <f t="shared" si="41"/>
        <v>0</v>
      </c>
      <c r="M7" s="1081" t="str">
        <f t="shared" si="42"/>
        <v>0.0</v>
      </c>
      <c r="N7" s="166">
        <v>7.3</v>
      </c>
      <c r="O7" s="1" t="str">
        <f t="shared" si="43"/>
        <v>B</v>
      </c>
      <c r="P7" s="2">
        <f t="shared" si="44"/>
        <v>3</v>
      </c>
      <c r="Q7" s="172" t="str">
        <f t="shared" si="45"/>
        <v>3.0</v>
      </c>
      <c r="R7" s="150">
        <v>7.5</v>
      </c>
      <c r="S7" s="45">
        <v>6</v>
      </c>
      <c r="T7" s="45"/>
      <c r="U7" s="28">
        <f t="shared" si="46"/>
        <v>6.6</v>
      </c>
      <c r="V7" s="29">
        <f t="shared" si="47"/>
        <v>6.6</v>
      </c>
      <c r="W7" s="325" t="str">
        <f t="shared" si="48"/>
        <v>6.6</v>
      </c>
      <c r="X7" s="30" t="str">
        <f t="shared" si="49"/>
        <v>C+</v>
      </c>
      <c r="Y7" s="31">
        <f t="shared" si="50"/>
        <v>2.5</v>
      </c>
      <c r="Z7" s="31" t="str">
        <f t="shared" si="51"/>
        <v>2.5</v>
      </c>
      <c r="AA7" s="42">
        <v>4</v>
      </c>
      <c r="AB7" s="43">
        <v>4</v>
      </c>
      <c r="AC7" s="180">
        <v>9</v>
      </c>
      <c r="AD7" s="55">
        <v>6</v>
      </c>
      <c r="AE7" s="55"/>
      <c r="AF7" s="28">
        <f t="shared" si="52"/>
        <v>7.2</v>
      </c>
      <c r="AG7" s="29">
        <f t="shared" si="53"/>
        <v>7.2</v>
      </c>
      <c r="AH7" s="325" t="str">
        <f t="shared" si="54"/>
        <v>7.2</v>
      </c>
      <c r="AI7" s="30" t="str">
        <f t="shared" si="55"/>
        <v>B</v>
      </c>
      <c r="AJ7" s="31">
        <f t="shared" si="56"/>
        <v>3</v>
      </c>
      <c r="AK7" s="31" t="str">
        <f t="shared" si="57"/>
        <v>3.0</v>
      </c>
      <c r="AL7" s="42">
        <v>2</v>
      </c>
      <c r="AM7" s="43">
        <v>2</v>
      </c>
      <c r="AN7" s="245">
        <v>7.7</v>
      </c>
      <c r="AO7" s="93">
        <v>7</v>
      </c>
      <c r="AP7" s="93"/>
      <c r="AQ7" s="28">
        <f t="shared" si="58"/>
        <v>7.3</v>
      </c>
      <c r="AR7" s="29">
        <f t="shared" si="59"/>
        <v>7.3</v>
      </c>
      <c r="AS7" s="325" t="str">
        <f t="shared" si="60"/>
        <v>7.3</v>
      </c>
      <c r="AT7" s="30" t="str">
        <f t="shared" si="61"/>
        <v>B</v>
      </c>
      <c r="AU7" s="31">
        <f t="shared" si="62"/>
        <v>3</v>
      </c>
      <c r="AV7" s="31" t="str">
        <f t="shared" si="63"/>
        <v>3.0</v>
      </c>
      <c r="AW7" s="42">
        <v>1</v>
      </c>
      <c r="AX7" s="149">
        <v>1</v>
      </c>
      <c r="AY7" s="219">
        <v>9.4</v>
      </c>
      <c r="AZ7" s="68">
        <v>9</v>
      </c>
      <c r="BA7" s="68"/>
      <c r="BB7" s="225">
        <f t="shared" si="64"/>
        <v>9.1999999999999993</v>
      </c>
      <c r="BC7" s="226">
        <f t="shared" si="65"/>
        <v>9.1999999999999993</v>
      </c>
      <c r="BD7" s="342" t="str">
        <f t="shared" si="66"/>
        <v>9.2</v>
      </c>
      <c r="BE7" s="227" t="str">
        <f t="shared" si="0"/>
        <v>A</v>
      </c>
      <c r="BF7" s="226">
        <f t="shared" si="1"/>
        <v>4</v>
      </c>
      <c r="BG7" s="226" t="str">
        <f t="shared" si="2"/>
        <v>4.0</v>
      </c>
      <c r="BH7" s="157">
        <v>3</v>
      </c>
      <c r="BI7" s="43">
        <v>3</v>
      </c>
      <c r="BJ7" s="214">
        <v>5.7</v>
      </c>
      <c r="BK7" s="73">
        <v>6</v>
      </c>
      <c r="BL7" s="73"/>
      <c r="BM7" s="28">
        <f t="shared" si="67"/>
        <v>5.9</v>
      </c>
      <c r="BN7" s="29">
        <f t="shared" si="3"/>
        <v>5.9</v>
      </c>
      <c r="BO7" s="325" t="str">
        <f t="shared" si="68"/>
        <v>5.9</v>
      </c>
      <c r="BP7" s="30" t="str">
        <f t="shared" si="4"/>
        <v>C</v>
      </c>
      <c r="BQ7" s="31">
        <f t="shared" si="5"/>
        <v>2</v>
      </c>
      <c r="BR7" s="31" t="str">
        <f t="shared" si="6"/>
        <v>2.0</v>
      </c>
      <c r="BS7" s="42">
        <v>2</v>
      </c>
      <c r="BT7" s="43">
        <v>2</v>
      </c>
      <c r="BU7" s="214">
        <v>5.8</v>
      </c>
      <c r="BV7" s="73">
        <v>6</v>
      </c>
      <c r="BW7" s="73"/>
      <c r="BX7" s="28">
        <f t="shared" si="69"/>
        <v>5.9</v>
      </c>
      <c r="BY7" s="29">
        <f t="shared" si="70"/>
        <v>5.9</v>
      </c>
      <c r="BZ7" s="325" t="str">
        <f t="shared" si="71"/>
        <v>5.9</v>
      </c>
      <c r="CA7" s="30" t="str">
        <f t="shared" si="72"/>
        <v>C</v>
      </c>
      <c r="CB7" s="31">
        <f t="shared" si="7"/>
        <v>2</v>
      </c>
      <c r="CC7" s="31" t="str">
        <f t="shared" si="8"/>
        <v>2.0</v>
      </c>
      <c r="CD7" s="42">
        <v>2</v>
      </c>
      <c r="CE7" s="43">
        <v>2</v>
      </c>
      <c r="CF7" s="48">
        <v>7.7</v>
      </c>
      <c r="CG7" s="161">
        <v>9</v>
      </c>
      <c r="CH7" s="55"/>
      <c r="CI7" s="28">
        <f t="shared" si="73"/>
        <v>8.5</v>
      </c>
      <c r="CJ7" s="29">
        <f t="shared" si="74"/>
        <v>8.5</v>
      </c>
      <c r="CK7" s="325" t="str">
        <f t="shared" si="75"/>
        <v>8.5</v>
      </c>
      <c r="CL7" s="30" t="str">
        <f t="shared" si="76"/>
        <v>A</v>
      </c>
      <c r="CM7" s="31">
        <f t="shared" si="77"/>
        <v>4</v>
      </c>
      <c r="CN7" s="31" t="str">
        <f t="shared" si="78"/>
        <v>4.0</v>
      </c>
      <c r="CO7" s="42">
        <v>2</v>
      </c>
      <c r="CP7" s="43">
        <v>2</v>
      </c>
      <c r="CQ7" s="48">
        <v>6</v>
      </c>
      <c r="CR7" s="70">
        <v>6</v>
      </c>
      <c r="CS7" s="70"/>
      <c r="CT7" s="28">
        <f t="shared" si="79"/>
        <v>6</v>
      </c>
      <c r="CU7" s="29">
        <f t="shared" si="80"/>
        <v>6</v>
      </c>
      <c r="CV7" s="325" t="str">
        <f t="shared" si="81"/>
        <v>6.0</v>
      </c>
      <c r="CW7" s="30" t="str">
        <f t="shared" si="9"/>
        <v>C</v>
      </c>
      <c r="CX7" s="31">
        <f t="shared" si="10"/>
        <v>2</v>
      </c>
      <c r="CY7" s="31" t="str">
        <f t="shared" si="11"/>
        <v>2.0</v>
      </c>
      <c r="CZ7" s="42">
        <v>2</v>
      </c>
      <c r="DA7" s="43">
        <v>2</v>
      </c>
      <c r="DB7" s="84">
        <f t="shared" si="82"/>
        <v>18</v>
      </c>
      <c r="DC7" s="87">
        <f t="shared" si="83"/>
        <v>2.8333333333333335</v>
      </c>
      <c r="DD7" s="88" t="str">
        <f t="shared" si="84"/>
        <v>2.83</v>
      </c>
      <c r="DE7" s="64" t="str">
        <f t="shared" si="85"/>
        <v>Lên lớp</v>
      </c>
      <c r="DF7" s="128">
        <f t="shared" si="86"/>
        <v>18</v>
      </c>
      <c r="DG7" s="129">
        <f t="shared" si="87"/>
        <v>2.8333333333333335</v>
      </c>
      <c r="DH7" s="64" t="str">
        <f t="shared" si="88"/>
        <v>Lên lớp</v>
      </c>
      <c r="DI7" s="504"/>
      <c r="DJ7" s="48">
        <v>5.8</v>
      </c>
      <c r="DK7" s="55">
        <v>5</v>
      </c>
      <c r="DL7" s="55"/>
      <c r="DM7" s="28">
        <f t="shared" si="89"/>
        <v>5.3</v>
      </c>
      <c r="DN7" s="29">
        <f t="shared" si="90"/>
        <v>5.3</v>
      </c>
      <c r="DO7" s="325" t="str">
        <f t="shared" si="91"/>
        <v>5.3</v>
      </c>
      <c r="DP7" s="30" t="str">
        <f t="shared" si="12"/>
        <v>D+</v>
      </c>
      <c r="DQ7" s="31">
        <f t="shared" si="13"/>
        <v>1.5</v>
      </c>
      <c r="DR7" s="31" t="str">
        <f t="shared" si="14"/>
        <v>1.5</v>
      </c>
      <c r="DS7" s="42">
        <v>2</v>
      </c>
      <c r="DT7" s="43">
        <v>2</v>
      </c>
      <c r="DU7" s="48">
        <v>7</v>
      </c>
      <c r="DV7" s="70">
        <v>7</v>
      </c>
      <c r="DW7" s="70"/>
      <c r="DX7" s="28">
        <f t="shared" si="92"/>
        <v>7</v>
      </c>
      <c r="DY7" s="29">
        <f t="shared" si="93"/>
        <v>7</v>
      </c>
      <c r="DZ7" s="325" t="str">
        <f t="shared" si="94"/>
        <v>7.0</v>
      </c>
      <c r="EA7" s="30" t="str">
        <f t="shared" si="15"/>
        <v>B</v>
      </c>
      <c r="EB7" s="31">
        <f t="shared" si="16"/>
        <v>3</v>
      </c>
      <c r="EC7" s="31" t="str">
        <f t="shared" si="17"/>
        <v>3.0</v>
      </c>
      <c r="ED7" s="42">
        <v>2</v>
      </c>
      <c r="EE7" s="43">
        <v>2</v>
      </c>
      <c r="EF7" s="48">
        <v>7</v>
      </c>
      <c r="EG7" s="70">
        <v>7</v>
      </c>
      <c r="EH7" s="70"/>
      <c r="EI7" s="28">
        <f t="shared" si="95"/>
        <v>7</v>
      </c>
      <c r="EJ7" s="29">
        <f t="shared" si="18"/>
        <v>7</v>
      </c>
      <c r="EK7" s="325" t="str">
        <f t="shared" si="96"/>
        <v>7.0</v>
      </c>
      <c r="EL7" s="30" t="str">
        <f t="shared" si="19"/>
        <v>B</v>
      </c>
      <c r="EM7" s="31">
        <f t="shared" si="20"/>
        <v>3</v>
      </c>
      <c r="EN7" s="31" t="str">
        <f t="shared" si="21"/>
        <v>3.0</v>
      </c>
      <c r="EO7" s="42">
        <v>2</v>
      </c>
      <c r="EP7" s="43">
        <v>2</v>
      </c>
      <c r="EQ7" s="48">
        <v>7.3</v>
      </c>
      <c r="ER7" s="55">
        <v>6</v>
      </c>
      <c r="ES7" s="55"/>
      <c r="ET7" s="28">
        <f t="shared" si="97"/>
        <v>6.5</v>
      </c>
      <c r="EU7" s="29">
        <f t="shared" si="98"/>
        <v>6.5</v>
      </c>
      <c r="EV7" s="325" t="str">
        <f t="shared" si="99"/>
        <v>6.5</v>
      </c>
      <c r="EW7" s="30" t="str">
        <f t="shared" si="22"/>
        <v>C+</v>
      </c>
      <c r="EX7" s="31">
        <f t="shared" si="23"/>
        <v>2.5</v>
      </c>
      <c r="EY7" s="31" t="str">
        <f t="shared" si="24"/>
        <v>2.5</v>
      </c>
      <c r="EZ7" s="42">
        <v>2</v>
      </c>
      <c r="FA7" s="43">
        <v>2</v>
      </c>
      <c r="FB7" s="48">
        <v>6.7</v>
      </c>
      <c r="FC7" s="70">
        <v>7</v>
      </c>
      <c r="FD7" s="602"/>
      <c r="FE7" s="28">
        <f t="shared" si="100"/>
        <v>6.9</v>
      </c>
      <c r="FF7" s="29">
        <f t="shared" si="101"/>
        <v>6.9</v>
      </c>
      <c r="FG7" s="325" t="str">
        <f t="shared" si="102"/>
        <v>6.9</v>
      </c>
      <c r="FH7" s="30" t="str">
        <f t="shared" si="25"/>
        <v>C+</v>
      </c>
      <c r="FI7" s="31">
        <f t="shared" si="26"/>
        <v>2.5</v>
      </c>
      <c r="FJ7" s="31" t="str">
        <f t="shared" si="27"/>
        <v>2.5</v>
      </c>
      <c r="FK7" s="42">
        <v>2</v>
      </c>
      <c r="FL7" s="43">
        <v>2</v>
      </c>
      <c r="FM7" s="854">
        <v>5.6</v>
      </c>
      <c r="FN7" s="822">
        <v>5</v>
      </c>
      <c r="FO7" s="736"/>
      <c r="FP7" s="28">
        <f t="shared" si="103"/>
        <v>5.2</v>
      </c>
      <c r="FQ7" s="29">
        <f t="shared" si="104"/>
        <v>5.2</v>
      </c>
      <c r="FR7" s="325" t="str">
        <f t="shared" si="105"/>
        <v>5.2</v>
      </c>
      <c r="FS7" s="30" t="str">
        <f t="shared" si="106"/>
        <v>D+</v>
      </c>
      <c r="FT7" s="31">
        <f t="shared" si="107"/>
        <v>1.5</v>
      </c>
      <c r="FU7" s="31" t="str">
        <f t="shared" si="108"/>
        <v>1.5</v>
      </c>
      <c r="FV7" s="42">
        <v>3</v>
      </c>
      <c r="FW7" s="43">
        <v>3</v>
      </c>
      <c r="FX7" s="854">
        <v>7</v>
      </c>
      <c r="FY7" s="822">
        <v>7</v>
      </c>
      <c r="FZ7" s="736"/>
      <c r="GA7" s="28">
        <f t="shared" si="109"/>
        <v>7</v>
      </c>
      <c r="GB7" s="29">
        <f t="shared" si="110"/>
        <v>7</v>
      </c>
      <c r="GC7" s="325" t="str">
        <f t="shared" si="111"/>
        <v>7.0</v>
      </c>
      <c r="GD7" s="30" t="str">
        <f t="shared" si="112"/>
        <v>B</v>
      </c>
      <c r="GE7" s="31">
        <f t="shared" si="113"/>
        <v>3</v>
      </c>
      <c r="GF7" s="31" t="str">
        <f t="shared" si="114"/>
        <v>3.0</v>
      </c>
      <c r="GG7" s="42">
        <v>2</v>
      </c>
      <c r="GH7" s="43">
        <v>2</v>
      </c>
      <c r="GI7" s="819">
        <v>6.8</v>
      </c>
      <c r="GJ7" s="822">
        <v>7</v>
      </c>
      <c r="GK7" s="736"/>
      <c r="GL7" s="28">
        <f t="shared" si="115"/>
        <v>6.9</v>
      </c>
      <c r="GM7" s="29">
        <f t="shared" si="116"/>
        <v>6.9</v>
      </c>
      <c r="GN7" s="325" t="str">
        <f t="shared" si="117"/>
        <v>6.9</v>
      </c>
      <c r="GO7" s="30" t="str">
        <f t="shared" si="118"/>
        <v>C+</v>
      </c>
      <c r="GP7" s="31">
        <f t="shared" si="119"/>
        <v>2.5</v>
      </c>
      <c r="GQ7" s="31" t="str">
        <f t="shared" si="120"/>
        <v>2.5</v>
      </c>
      <c r="GR7" s="42">
        <v>2</v>
      </c>
      <c r="GS7" s="43">
        <v>2</v>
      </c>
      <c r="GT7" s="931">
        <f t="shared" si="121"/>
        <v>17</v>
      </c>
      <c r="GU7" s="994">
        <f t="shared" si="122"/>
        <v>2.3823529411764706</v>
      </c>
      <c r="GV7" s="933" t="str">
        <f t="shared" si="123"/>
        <v>2.38</v>
      </c>
      <c r="GW7" s="934" t="str">
        <f t="shared" si="124"/>
        <v>Lên lớp</v>
      </c>
      <c r="GX7" s="935">
        <f t="shared" si="125"/>
        <v>35</v>
      </c>
      <c r="GY7" s="932">
        <f t="shared" si="126"/>
        <v>2.6142857142857143</v>
      </c>
      <c r="GZ7" s="933" t="str">
        <f t="shared" si="127"/>
        <v>2.61</v>
      </c>
      <c r="HA7" s="936">
        <f t="shared" si="128"/>
        <v>35</v>
      </c>
      <c r="HB7" s="937">
        <f t="shared" si="129"/>
        <v>6.7742857142857158</v>
      </c>
      <c r="HC7" s="938">
        <f t="shared" si="130"/>
        <v>2.6142857142857143</v>
      </c>
      <c r="HD7" s="939" t="str">
        <f t="shared" si="131"/>
        <v>Lên lớp</v>
      </c>
      <c r="HE7" s="988"/>
      <c r="HF7" s="991">
        <v>5</v>
      </c>
      <c r="HG7" s="992">
        <v>5</v>
      </c>
      <c r="HH7" s="37"/>
      <c r="HI7" s="827">
        <f t="shared" si="132"/>
        <v>5</v>
      </c>
      <c r="HJ7" s="839">
        <f t="shared" si="133"/>
        <v>5</v>
      </c>
      <c r="HK7" s="840" t="str">
        <f t="shared" si="134"/>
        <v>5.0</v>
      </c>
      <c r="HL7" s="841" t="str">
        <f t="shared" si="135"/>
        <v>D+</v>
      </c>
      <c r="HM7" s="842">
        <f t="shared" si="136"/>
        <v>1.5</v>
      </c>
      <c r="HN7" s="842" t="str">
        <f t="shared" si="137"/>
        <v>1.5</v>
      </c>
      <c r="HO7" s="846">
        <v>3</v>
      </c>
      <c r="HP7" s="844">
        <v>3</v>
      </c>
      <c r="HQ7" s="1000">
        <v>6.7</v>
      </c>
      <c r="HR7" s="1006">
        <v>7</v>
      </c>
      <c r="HS7" s="1001"/>
      <c r="HT7" s="1015">
        <f t="shared" si="138"/>
        <v>6.9</v>
      </c>
      <c r="HU7" s="1016">
        <f t="shared" si="139"/>
        <v>6.9</v>
      </c>
      <c r="HV7" s="1017" t="str">
        <f t="shared" si="140"/>
        <v>6.9</v>
      </c>
      <c r="HW7" s="1018" t="str">
        <f t="shared" si="141"/>
        <v>C+</v>
      </c>
      <c r="HX7" s="1019">
        <f t="shared" si="142"/>
        <v>2.5</v>
      </c>
      <c r="HY7" s="1019" t="str">
        <f t="shared" si="143"/>
        <v>2.5</v>
      </c>
      <c r="HZ7" s="1020">
        <v>3</v>
      </c>
      <c r="IA7" s="1021">
        <v>3</v>
      </c>
      <c r="IB7" s="1031">
        <v>6</v>
      </c>
      <c r="IC7" s="968">
        <v>6</v>
      </c>
      <c r="ID7" s="736"/>
      <c r="IE7" s="827">
        <f t="shared" si="144"/>
        <v>6</v>
      </c>
      <c r="IF7" s="839">
        <f t="shared" si="145"/>
        <v>6</v>
      </c>
      <c r="IG7" s="840" t="str">
        <f t="shared" si="146"/>
        <v>6.0</v>
      </c>
      <c r="IH7" s="841" t="str">
        <f t="shared" si="147"/>
        <v>C</v>
      </c>
      <c r="II7" s="842">
        <f t="shared" si="148"/>
        <v>2</v>
      </c>
      <c r="IJ7" s="842" t="str">
        <f t="shared" si="149"/>
        <v>2.0</v>
      </c>
      <c r="IK7" s="846">
        <v>2</v>
      </c>
      <c r="IL7" s="844">
        <v>2</v>
      </c>
      <c r="IM7" s="498">
        <v>5.6</v>
      </c>
      <c r="IN7" s="164">
        <v>5</v>
      </c>
      <c r="IO7" s="736"/>
      <c r="IP7" s="28">
        <f t="shared" si="150"/>
        <v>5.2</v>
      </c>
      <c r="IQ7" s="29">
        <f t="shared" si="151"/>
        <v>5.2</v>
      </c>
      <c r="IR7" s="325" t="str">
        <f t="shared" si="152"/>
        <v>5.2</v>
      </c>
      <c r="IS7" s="30" t="str">
        <f t="shared" si="153"/>
        <v>D+</v>
      </c>
      <c r="IT7" s="31">
        <f t="shared" si="154"/>
        <v>1.5</v>
      </c>
      <c r="IU7" s="31" t="str">
        <f t="shared" si="155"/>
        <v>1.5</v>
      </c>
      <c r="IV7" s="42">
        <v>2</v>
      </c>
      <c r="IW7" s="43">
        <v>2</v>
      </c>
      <c r="IX7" s="1032">
        <v>5.8</v>
      </c>
      <c r="IY7" s="1068">
        <v>6</v>
      </c>
      <c r="IZ7" s="736"/>
      <c r="JA7" s="827">
        <f t="shared" si="156"/>
        <v>5.9</v>
      </c>
      <c r="JB7" s="839">
        <f t="shared" si="157"/>
        <v>5.9</v>
      </c>
      <c r="JC7" s="840" t="str">
        <f t="shared" si="158"/>
        <v>5.9</v>
      </c>
      <c r="JD7" s="841" t="str">
        <f t="shared" si="159"/>
        <v>C</v>
      </c>
      <c r="JE7" s="842">
        <f t="shared" si="160"/>
        <v>2</v>
      </c>
      <c r="JF7" s="842" t="str">
        <f t="shared" si="161"/>
        <v>2.0</v>
      </c>
      <c r="JG7" s="846">
        <v>5</v>
      </c>
      <c r="JH7" s="844">
        <v>5</v>
      </c>
      <c r="JI7" s="742">
        <f t="shared" si="162"/>
        <v>15</v>
      </c>
      <c r="JJ7" s="734">
        <f t="shared" si="163"/>
        <v>1.9333333333333333</v>
      </c>
      <c r="JK7" s="735" t="str">
        <f t="shared" si="164"/>
        <v>1.93</v>
      </c>
    </row>
    <row r="8" spans="1:273" ht="18.75" x14ac:dyDescent="0.3">
      <c r="A8" s="16">
        <v>10</v>
      </c>
      <c r="B8" s="269" t="s">
        <v>707</v>
      </c>
      <c r="C8" s="333" t="s">
        <v>723</v>
      </c>
      <c r="D8" s="380" t="s">
        <v>741</v>
      </c>
      <c r="E8" s="381" t="s">
        <v>722</v>
      </c>
      <c r="F8" s="334"/>
      <c r="G8" s="388" t="s">
        <v>717</v>
      </c>
      <c r="H8" s="276" t="s">
        <v>23</v>
      </c>
      <c r="I8" s="334" t="s">
        <v>179</v>
      </c>
      <c r="J8" s="1078">
        <v>9</v>
      </c>
      <c r="K8" s="1079" t="str">
        <f t="shared" si="40"/>
        <v>A</v>
      </c>
      <c r="L8" s="1080">
        <f t="shared" si="41"/>
        <v>4</v>
      </c>
      <c r="M8" s="1081" t="str">
        <f t="shared" si="42"/>
        <v>4.0</v>
      </c>
      <c r="N8" s="166">
        <v>6</v>
      </c>
      <c r="O8" s="1" t="str">
        <f t="shared" si="43"/>
        <v>C</v>
      </c>
      <c r="P8" s="2">
        <f t="shared" si="44"/>
        <v>2</v>
      </c>
      <c r="Q8" s="172" t="str">
        <f t="shared" si="45"/>
        <v>2.0</v>
      </c>
      <c r="R8" s="150">
        <v>6.7</v>
      </c>
      <c r="S8" s="45">
        <v>7</v>
      </c>
      <c r="T8" s="45"/>
      <c r="U8" s="28">
        <f t="shared" si="46"/>
        <v>6.9</v>
      </c>
      <c r="V8" s="29">
        <f t="shared" si="47"/>
        <v>6.9</v>
      </c>
      <c r="W8" s="325" t="str">
        <f t="shared" si="48"/>
        <v>6.9</v>
      </c>
      <c r="X8" s="30" t="str">
        <f t="shared" si="49"/>
        <v>C+</v>
      </c>
      <c r="Y8" s="31">
        <f t="shared" si="50"/>
        <v>2.5</v>
      </c>
      <c r="Z8" s="31" t="str">
        <f t="shared" si="51"/>
        <v>2.5</v>
      </c>
      <c r="AA8" s="42">
        <v>4</v>
      </c>
      <c r="AB8" s="43">
        <v>4</v>
      </c>
      <c r="AC8" s="180">
        <v>7.3</v>
      </c>
      <c r="AD8" s="55">
        <v>6</v>
      </c>
      <c r="AE8" s="55"/>
      <c r="AF8" s="28">
        <f t="shared" si="52"/>
        <v>6.5</v>
      </c>
      <c r="AG8" s="29">
        <f t="shared" si="53"/>
        <v>6.5</v>
      </c>
      <c r="AH8" s="325" t="str">
        <f t="shared" si="54"/>
        <v>6.5</v>
      </c>
      <c r="AI8" s="30" t="str">
        <f t="shared" si="55"/>
        <v>C+</v>
      </c>
      <c r="AJ8" s="31">
        <f t="shared" si="56"/>
        <v>2.5</v>
      </c>
      <c r="AK8" s="31" t="str">
        <f t="shared" si="57"/>
        <v>2.5</v>
      </c>
      <c r="AL8" s="42">
        <v>2</v>
      </c>
      <c r="AM8" s="43">
        <v>2</v>
      </c>
      <c r="AN8" s="245">
        <v>7.3</v>
      </c>
      <c r="AO8" s="93">
        <v>7</v>
      </c>
      <c r="AP8" s="93"/>
      <c r="AQ8" s="28">
        <f t="shared" si="58"/>
        <v>7.1</v>
      </c>
      <c r="AR8" s="29">
        <f t="shared" si="59"/>
        <v>7.1</v>
      </c>
      <c r="AS8" s="325" t="str">
        <f t="shared" si="60"/>
        <v>7.1</v>
      </c>
      <c r="AT8" s="30" t="str">
        <f t="shared" si="61"/>
        <v>B</v>
      </c>
      <c r="AU8" s="31">
        <f t="shared" si="62"/>
        <v>3</v>
      </c>
      <c r="AV8" s="31" t="str">
        <f t="shared" si="63"/>
        <v>3.0</v>
      </c>
      <c r="AW8" s="42">
        <v>1</v>
      </c>
      <c r="AX8" s="149">
        <v>1</v>
      </c>
      <c r="AY8" s="219">
        <v>9.4</v>
      </c>
      <c r="AZ8" s="68">
        <v>8</v>
      </c>
      <c r="BA8" s="68"/>
      <c r="BB8" s="225">
        <f t="shared" si="64"/>
        <v>8.6</v>
      </c>
      <c r="BC8" s="226">
        <f t="shared" si="65"/>
        <v>8.6</v>
      </c>
      <c r="BD8" s="342" t="str">
        <f t="shared" si="66"/>
        <v>8.6</v>
      </c>
      <c r="BE8" s="227" t="str">
        <f t="shared" si="0"/>
        <v>A</v>
      </c>
      <c r="BF8" s="226">
        <f t="shared" si="1"/>
        <v>4</v>
      </c>
      <c r="BG8" s="226" t="str">
        <f t="shared" si="2"/>
        <v>4.0</v>
      </c>
      <c r="BH8" s="157">
        <v>3</v>
      </c>
      <c r="BI8" s="43">
        <v>3</v>
      </c>
      <c r="BJ8" s="214">
        <v>6.7</v>
      </c>
      <c r="BK8" s="73">
        <v>6</v>
      </c>
      <c r="BL8" s="73"/>
      <c r="BM8" s="28">
        <f t="shared" si="67"/>
        <v>6.3</v>
      </c>
      <c r="BN8" s="29">
        <f t="shared" si="3"/>
        <v>6.3</v>
      </c>
      <c r="BO8" s="325" t="str">
        <f t="shared" si="68"/>
        <v>6.3</v>
      </c>
      <c r="BP8" s="30" t="str">
        <f t="shared" si="4"/>
        <v>C</v>
      </c>
      <c r="BQ8" s="31">
        <f t="shared" si="5"/>
        <v>2</v>
      </c>
      <c r="BR8" s="31" t="str">
        <f t="shared" si="6"/>
        <v>2.0</v>
      </c>
      <c r="BS8" s="42">
        <v>2</v>
      </c>
      <c r="BT8" s="43">
        <v>2</v>
      </c>
      <c r="BU8" s="214">
        <v>5.6</v>
      </c>
      <c r="BV8" s="73">
        <v>6</v>
      </c>
      <c r="BW8" s="73"/>
      <c r="BX8" s="28">
        <f t="shared" si="69"/>
        <v>5.8</v>
      </c>
      <c r="BY8" s="29">
        <f t="shared" si="70"/>
        <v>5.8</v>
      </c>
      <c r="BZ8" s="325" t="str">
        <f t="shared" si="71"/>
        <v>5.8</v>
      </c>
      <c r="CA8" s="30" t="str">
        <f t="shared" si="72"/>
        <v>C</v>
      </c>
      <c r="CB8" s="31">
        <f t="shared" si="7"/>
        <v>2</v>
      </c>
      <c r="CC8" s="31" t="str">
        <f t="shared" si="8"/>
        <v>2.0</v>
      </c>
      <c r="CD8" s="42">
        <v>2</v>
      </c>
      <c r="CE8" s="43">
        <v>2</v>
      </c>
      <c r="CF8" s="48">
        <v>8</v>
      </c>
      <c r="CG8" s="55">
        <v>8</v>
      </c>
      <c r="CH8" s="55"/>
      <c r="CI8" s="28">
        <f t="shared" si="73"/>
        <v>8</v>
      </c>
      <c r="CJ8" s="29">
        <f t="shared" si="74"/>
        <v>8</v>
      </c>
      <c r="CK8" s="325" t="str">
        <f t="shared" si="75"/>
        <v>8.0</v>
      </c>
      <c r="CL8" s="30" t="str">
        <f t="shared" si="76"/>
        <v>B+</v>
      </c>
      <c r="CM8" s="31">
        <f t="shared" si="77"/>
        <v>3.5</v>
      </c>
      <c r="CN8" s="31" t="str">
        <f t="shared" si="78"/>
        <v>3.5</v>
      </c>
      <c r="CO8" s="42">
        <v>2</v>
      </c>
      <c r="CP8" s="43">
        <v>2</v>
      </c>
      <c r="CQ8" s="48">
        <v>7</v>
      </c>
      <c r="CR8" s="70">
        <v>7</v>
      </c>
      <c r="CS8" s="70"/>
      <c r="CT8" s="28">
        <f t="shared" si="79"/>
        <v>7</v>
      </c>
      <c r="CU8" s="29">
        <f t="shared" si="80"/>
        <v>7</v>
      </c>
      <c r="CV8" s="325" t="str">
        <f t="shared" si="81"/>
        <v>7.0</v>
      </c>
      <c r="CW8" s="30" t="str">
        <f t="shared" si="9"/>
        <v>B</v>
      </c>
      <c r="CX8" s="31">
        <f t="shared" si="10"/>
        <v>3</v>
      </c>
      <c r="CY8" s="31" t="str">
        <f t="shared" si="11"/>
        <v>3.0</v>
      </c>
      <c r="CZ8" s="42">
        <v>2</v>
      </c>
      <c r="DA8" s="43">
        <v>2</v>
      </c>
      <c r="DB8" s="84">
        <f t="shared" si="82"/>
        <v>18</v>
      </c>
      <c r="DC8" s="87">
        <f t="shared" si="83"/>
        <v>2.8333333333333335</v>
      </c>
      <c r="DD8" s="88" t="str">
        <f t="shared" si="84"/>
        <v>2.83</v>
      </c>
      <c r="DE8" s="64" t="str">
        <f t="shared" si="85"/>
        <v>Lên lớp</v>
      </c>
      <c r="DF8" s="128">
        <f t="shared" si="86"/>
        <v>18</v>
      </c>
      <c r="DG8" s="129">
        <f t="shared" si="87"/>
        <v>2.8333333333333335</v>
      </c>
      <c r="DH8" s="64" t="str">
        <f t="shared" si="88"/>
        <v>Lên lớp</v>
      </c>
      <c r="DI8" s="504"/>
      <c r="DJ8" s="48">
        <v>7</v>
      </c>
      <c r="DK8" s="55">
        <v>7</v>
      </c>
      <c r="DL8" s="55"/>
      <c r="DM8" s="28">
        <f t="shared" si="89"/>
        <v>7</v>
      </c>
      <c r="DN8" s="29">
        <f t="shared" si="90"/>
        <v>7</v>
      </c>
      <c r="DO8" s="325" t="str">
        <f t="shared" si="91"/>
        <v>7.0</v>
      </c>
      <c r="DP8" s="30" t="str">
        <f t="shared" si="12"/>
        <v>B</v>
      </c>
      <c r="DQ8" s="31">
        <f t="shared" si="13"/>
        <v>3</v>
      </c>
      <c r="DR8" s="31" t="str">
        <f t="shared" si="14"/>
        <v>3.0</v>
      </c>
      <c r="DS8" s="42">
        <v>2</v>
      </c>
      <c r="DT8" s="43">
        <v>2</v>
      </c>
      <c r="DU8" s="48">
        <v>8.6</v>
      </c>
      <c r="DV8" s="70">
        <v>9</v>
      </c>
      <c r="DW8" s="70"/>
      <c r="DX8" s="28">
        <f t="shared" si="92"/>
        <v>8.8000000000000007</v>
      </c>
      <c r="DY8" s="29">
        <f t="shared" si="93"/>
        <v>8.8000000000000007</v>
      </c>
      <c r="DZ8" s="325" t="str">
        <f t="shared" si="94"/>
        <v>8.8</v>
      </c>
      <c r="EA8" s="30" t="str">
        <f t="shared" si="15"/>
        <v>A</v>
      </c>
      <c r="EB8" s="31">
        <f t="shared" si="16"/>
        <v>4</v>
      </c>
      <c r="EC8" s="31" t="str">
        <f t="shared" si="17"/>
        <v>4.0</v>
      </c>
      <c r="ED8" s="42">
        <v>2</v>
      </c>
      <c r="EE8" s="43">
        <v>2</v>
      </c>
      <c r="EF8" s="48">
        <v>9</v>
      </c>
      <c r="EG8" s="70">
        <v>9</v>
      </c>
      <c r="EH8" s="70"/>
      <c r="EI8" s="28">
        <f t="shared" si="95"/>
        <v>9</v>
      </c>
      <c r="EJ8" s="29">
        <f t="shared" si="18"/>
        <v>9</v>
      </c>
      <c r="EK8" s="325" t="str">
        <f t="shared" si="96"/>
        <v>9.0</v>
      </c>
      <c r="EL8" s="30" t="str">
        <f t="shared" si="19"/>
        <v>A</v>
      </c>
      <c r="EM8" s="31">
        <f t="shared" si="20"/>
        <v>4</v>
      </c>
      <c r="EN8" s="31" t="str">
        <f t="shared" si="21"/>
        <v>4.0</v>
      </c>
      <c r="EO8" s="42">
        <v>2</v>
      </c>
      <c r="EP8" s="43">
        <v>2</v>
      </c>
      <c r="EQ8" s="48">
        <v>8.3000000000000007</v>
      </c>
      <c r="ER8" s="55">
        <v>8</v>
      </c>
      <c r="ES8" s="55"/>
      <c r="ET8" s="28">
        <f t="shared" si="97"/>
        <v>8.1</v>
      </c>
      <c r="EU8" s="29">
        <f t="shared" si="98"/>
        <v>8.1</v>
      </c>
      <c r="EV8" s="325" t="str">
        <f t="shared" si="99"/>
        <v>8.1</v>
      </c>
      <c r="EW8" s="30" t="str">
        <f t="shared" si="22"/>
        <v>B+</v>
      </c>
      <c r="EX8" s="31">
        <f t="shared" si="23"/>
        <v>3.5</v>
      </c>
      <c r="EY8" s="31" t="str">
        <f t="shared" si="24"/>
        <v>3.5</v>
      </c>
      <c r="EZ8" s="42">
        <v>2</v>
      </c>
      <c r="FA8" s="43">
        <v>2</v>
      </c>
      <c r="FB8" s="48">
        <v>7</v>
      </c>
      <c r="FC8" s="70">
        <v>8</v>
      </c>
      <c r="FD8" s="602"/>
      <c r="FE8" s="28">
        <f t="shared" si="100"/>
        <v>7.6</v>
      </c>
      <c r="FF8" s="29">
        <f t="shared" si="101"/>
        <v>7.6</v>
      </c>
      <c r="FG8" s="325" t="str">
        <f t="shared" si="102"/>
        <v>7.6</v>
      </c>
      <c r="FH8" s="30" t="str">
        <f t="shared" si="25"/>
        <v>B</v>
      </c>
      <c r="FI8" s="31">
        <f t="shared" si="26"/>
        <v>3</v>
      </c>
      <c r="FJ8" s="31" t="str">
        <f t="shared" si="27"/>
        <v>3.0</v>
      </c>
      <c r="FK8" s="42">
        <v>2</v>
      </c>
      <c r="FL8" s="43">
        <v>2</v>
      </c>
      <c r="FM8" s="854">
        <v>8.4</v>
      </c>
      <c r="FN8" s="822">
        <v>7</v>
      </c>
      <c r="FO8" s="736"/>
      <c r="FP8" s="28">
        <f t="shared" si="103"/>
        <v>7.6</v>
      </c>
      <c r="FQ8" s="29">
        <f t="shared" si="104"/>
        <v>7.6</v>
      </c>
      <c r="FR8" s="325" t="str">
        <f t="shared" si="105"/>
        <v>7.6</v>
      </c>
      <c r="FS8" s="30" t="str">
        <f t="shared" si="106"/>
        <v>B</v>
      </c>
      <c r="FT8" s="31">
        <f t="shared" si="107"/>
        <v>3</v>
      </c>
      <c r="FU8" s="31" t="str">
        <f t="shared" si="108"/>
        <v>3.0</v>
      </c>
      <c r="FV8" s="42">
        <v>3</v>
      </c>
      <c r="FW8" s="43">
        <v>3</v>
      </c>
      <c r="FX8" s="854">
        <v>8</v>
      </c>
      <c r="FY8" s="822">
        <v>8</v>
      </c>
      <c r="FZ8" s="736"/>
      <c r="GA8" s="28">
        <f t="shared" si="109"/>
        <v>8</v>
      </c>
      <c r="GB8" s="29">
        <f t="shared" si="110"/>
        <v>8</v>
      </c>
      <c r="GC8" s="325" t="str">
        <f t="shared" si="111"/>
        <v>8.0</v>
      </c>
      <c r="GD8" s="30" t="str">
        <f t="shared" si="112"/>
        <v>B+</v>
      </c>
      <c r="GE8" s="31">
        <f t="shared" si="113"/>
        <v>3.5</v>
      </c>
      <c r="GF8" s="31" t="str">
        <f t="shared" si="114"/>
        <v>3.5</v>
      </c>
      <c r="GG8" s="42">
        <v>2</v>
      </c>
      <c r="GH8" s="43">
        <v>2</v>
      </c>
      <c r="GI8" s="819">
        <v>7.6</v>
      </c>
      <c r="GJ8" s="822">
        <v>7</v>
      </c>
      <c r="GK8" s="736"/>
      <c r="GL8" s="28">
        <f t="shared" si="115"/>
        <v>7.2</v>
      </c>
      <c r="GM8" s="29">
        <f t="shared" si="116"/>
        <v>7.2</v>
      </c>
      <c r="GN8" s="325" t="str">
        <f t="shared" si="117"/>
        <v>7.2</v>
      </c>
      <c r="GO8" s="30" t="str">
        <f t="shared" si="118"/>
        <v>B</v>
      </c>
      <c r="GP8" s="31">
        <f t="shared" si="119"/>
        <v>3</v>
      </c>
      <c r="GQ8" s="31" t="str">
        <f t="shared" si="120"/>
        <v>3.0</v>
      </c>
      <c r="GR8" s="42">
        <v>2</v>
      </c>
      <c r="GS8" s="43">
        <v>2</v>
      </c>
      <c r="GT8" s="931">
        <f t="shared" si="121"/>
        <v>17</v>
      </c>
      <c r="GU8" s="994">
        <f t="shared" si="122"/>
        <v>3.3529411764705883</v>
      </c>
      <c r="GV8" s="933" t="str">
        <f t="shared" si="123"/>
        <v>3.35</v>
      </c>
      <c r="GW8" s="934" t="str">
        <f t="shared" si="124"/>
        <v>Lên lớp</v>
      </c>
      <c r="GX8" s="935">
        <f t="shared" si="125"/>
        <v>35</v>
      </c>
      <c r="GY8" s="932">
        <f t="shared" si="126"/>
        <v>3.0857142857142859</v>
      </c>
      <c r="GZ8" s="933" t="str">
        <f t="shared" si="127"/>
        <v>3.09</v>
      </c>
      <c r="HA8" s="936">
        <f t="shared" si="128"/>
        <v>35</v>
      </c>
      <c r="HB8" s="937">
        <f t="shared" si="129"/>
        <v>7.4828571428571422</v>
      </c>
      <c r="HC8" s="938">
        <f t="shared" si="130"/>
        <v>3.0857142857142859</v>
      </c>
      <c r="HD8" s="939" t="str">
        <f t="shared" si="131"/>
        <v>Lên lớp</v>
      </c>
      <c r="HE8" s="988"/>
      <c r="HF8" s="991">
        <v>8.6</v>
      </c>
      <c r="HG8" s="992">
        <v>8</v>
      </c>
      <c r="HH8" s="37"/>
      <c r="HI8" s="827">
        <f t="shared" si="132"/>
        <v>8.1999999999999993</v>
      </c>
      <c r="HJ8" s="839">
        <f t="shared" si="133"/>
        <v>8.1999999999999993</v>
      </c>
      <c r="HK8" s="840" t="str">
        <f t="shared" si="134"/>
        <v>8.2</v>
      </c>
      <c r="HL8" s="841" t="str">
        <f t="shared" si="135"/>
        <v>B+</v>
      </c>
      <c r="HM8" s="842">
        <f t="shared" si="136"/>
        <v>3.5</v>
      </c>
      <c r="HN8" s="842" t="str">
        <f t="shared" si="137"/>
        <v>3.5</v>
      </c>
      <c r="HO8" s="846">
        <v>3</v>
      </c>
      <c r="HP8" s="844">
        <v>3</v>
      </c>
      <c r="HQ8" s="1000">
        <v>7.6</v>
      </c>
      <c r="HR8" s="1006">
        <v>8</v>
      </c>
      <c r="HS8" s="1001"/>
      <c r="HT8" s="1015">
        <f t="shared" si="138"/>
        <v>7.8</v>
      </c>
      <c r="HU8" s="1016">
        <f t="shared" si="139"/>
        <v>7.8</v>
      </c>
      <c r="HV8" s="1017" t="str">
        <f t="shared" si="140"/>
        <v>7.8</v>
      </c>
      <c r="HW8" s="1018" t="str">
        <f t="shared" si="141"/>
        <v>B</v>
      </c>
      <c r="HX8" s="1019">
        <f t="shared" si="142"/>
        <v>3</v>
      </c>
      <c r="HY8" s="1019" t="str">
        <f t="shared" si="143"/>
        <v>3.0</v>
      </c>
      <c r="HZ8" s="1020">
        <v>3</v>
      </c>
      <c r="IA8" s="1021">
        <v>3</v>
      </c>
      <c r="IB8" s="1031">
        <v>8</v>
      </c>
      <c r="IC8" s="968">
        <v>8</v>
      </c>
      <c r="ID8" s="736"/>
      <c r="IE8" s="827">
        <f t="shared" si="144"/>
        <v>8</v>
      </c>
      <c r="IF8" s="839">
        <f t="shared" si="145"/>
        <v>8</v>
      </c>
      <c r="IG8" s="840" t="str">
        <f t="shared" si="146"/>
        <v>8.0</v>
      </c>
      <c r="IH8" s="841" t="str">
        <f t="shared" si="147"/>
        <v>B+</v>
      </c>
      <c r="II8" s="842">
        <f t="shared" si="148"/>
        <v>3.5</v>
      </c>
      <c r="IJ8" s="842" t="str">
        <f t="shared" si="149"/>
        <v>3.5</v>
      </c>
      <c r="IK8" s="846">
        <v>2</v>
      </c>
      <c r="IL8" s="844">
        <v>2</v>
      </c>
      <c r="IM8" s="498">
        <v>7.4</v>
      </c>
      <c r="IN8" s="164">
        <v>8</v>
      </c>
      <c r="IO8" s="736"/>
      <c r="IP8" s="28">
        <f t="shared" si="150"/>
        <v>7.8</v>
      </c>
      <c r="IQ8" s="29">
        <f t="shared" si="151"/>
        <v>7.8</v>
      </c>
      <c r="IR8" s="325" t="str">
        <f t="shared" si="152"/>
        <v>7.8</v>
      </c>
      <c r="IS8" s="30" t="str">
        <f t="shared" si="153"/>
        <v>B</v>
      </c>
      <c r="IT8" s="31">
        <f t="shared" si="154"/>
        <v>3</v>
      </c>
      <c r="IU8" s="31" t="str">
        <f t="shared" si="155"/>
        <v>3.0</v>
      </c>
      <c r="IV8" s="42">
        <v>2</v>
      </c>
      <c r="IW8" s="43">
        <v>2</v>
      </c>
      <c r="IX8" s="1032">
        <v>8</v>
      </c>
      <c r="IY8" s="1068">
        <v>8</v>
      </c>
      <c r="IZ8" s="736"/>
      <c r="JA8" s="827">
        <f t="shared" si="156"/>
        <v>8</v>
      </c>
      <c r="JB8" s="839">
        <f t="shared" si="157"/>
        <v>8</v>
      </c>
      <c r="JC8" s="840" t="str">
        <f t="shared" si="158"/>
        <v>8.0</v>
      </c>
      <c r="JD8" s="841" t="str">
        <f t="shared" si="159"/>
        <v>B+</v>
      </c>
      <c r="JE8" s="842">
        <f t="shared" si="160"/>
        <v>3.5</v>
      </c>
      <c r="JF8" s="842" t="str">
        <f t="shared" si="161"/>
        <v>3.5</v>
      </c>
      <c r="JG8" s="846">
        <v>5</v>
      </c>
      <c r="JH8" s="844">
        <v>5</v>
      </c>
      <c r="JI8" s="742">
        <f t="shared" si="162"/>
        <v>15</v>
      </c>
      <c r="JJ8" s="734">
        <f t="shared" si="163"/>
        <v>3.3333333333333335</v>
      </c>
      <c r="JK8" s="735" t="str">
        <f t="shared" si="164"/>
        <v>3.33</v>
      </c>
    </row>
    <row r="9" spans="1:273" ht="18.75" x14ac:dyDescent="0.3">
      <c r="A9" s="16">
        <v>13</v>
      </c>
      <c r="B9" s="269" t="s">
        <v>707</v>
      </c>
      <c r="C9" s="333" t="s">
        <v>724</v>
      </c>
      <c r="D9" s="382" t="s">
        <v>742</v>
      </c>
      <c r="E9" s="381" t="s">
        <v>154</v>
      </c>
      <c r="F9" s="334"/>
      <c r="G9" s="389" t="s">
        <v>283</v>
      </c>
      <c r="H9" s="276" t="s">
        <v>169</v>
      </c>
      <c r="I9" s="334" t="s">
        <v>179</v>
      </c>
      <c r="J9" s="1078">
        <v>8</v>
      </c>
      <c r="K9" s="1079" t="str">
        <f t="shared" si="40"/>
        <v>B+</v>
      </c>
      <c r="L9" s="1080">
        <f t="shared" si="41"/>
        <v>3.5</v>
      </c>
      <c r="M9" s="1081" t="str">
        <f t="shared" si="42"/>
        <v>3.5</v>
      </c>
      <c r="N9" s="166">
        <v>7</v>
      </c>
      <c r="O9" s="1" t="str">
        <f t="shared" si="43"/>
        <v>B</v>
      </c>
      <c r="P9" s="2">
        <f t="shared" si="44"/>
        <v>3</v>
      </c>
      <c r="Q9" s="172" t="str">
        <f t="shared" si="45"/>
        <v>3.0</v>
      </c>
      <c r="R9" s="150">
        <v>8.3000000000000007</v>
      </c>
      <c r="S9" s="45">
        <v>8</v>
      </c>
      <c r="T9" s="45"/>
      <c r="U9" s="28">
        <f t="shared" si="46"/>
        <v>8.1</v>
      </c>
      <c r="V9" s="29">
        <f t="shared" si="47"/>
        <v>8.1</v>
      </c>
      <c r="W9" s="325" t="str">
        <f t="shared" si="48"/>
        <v>8.1</v>
      </c>
      <c r="X9" s="30" t="str">
        <f t="shared" si="49"/>
        <v>B+</v>
      </c>
      <c r="Y9" s="31">
        <f t="shared" si="50"/>
        <v>3.5</v>
      </c>
      <c r="Z9" s="31" t="str">
        <f t="shared" si="51"/>
        <v>3.5</v>
      </c>
      <c r="AA9" s="42">
        <v>4</v>
      </c>
      <c r="AB9" s="43">
        <v>4</v>
      </c>
      <c r="AC9" s="180">
        <v>7</v>
      </c>
      <c r="AD9" s="55">
        <v>7</v>
      </c>
      <c r="AE9" s="55"/>
      <c r="AF9" s="28">
        <f t="shared" si="52"/>
        <v>7</v>
      </c>
      <c r="AG9" s="29">
        <f t="shared" si="53"/>
        <v>7</v>
      </c>
      <c r="AH9" s="325" t="str">
        <f t="shared" si="54"/>
        <v>7.0</v>
      </c>
      <c r="AI9" s="30" t="str">
        <f t="shared" si="55"/>
        <v>B</v>
      </c>
      <c r="AJ9" s="31">
        <f t="shared" si="56"/>
        <v>3</v>
      </c>
      <c r="AK9" s="31" t="str">
        <f t="shared" si="57"/>
        <v>3.0</v>
      </c>
      <c r="AL9" s="42">
        <v>2</v>
      </c>
      <c r="AM9" s="43">
        <v>2</v>
      </c>
      <c r="AN9" s="245">
        <v>7.7</v>
      </c>
      <c r="AO9" s="93">
        <v>7</v>
      </c>
      <c r="AP9" s="93"/>
      <c r="AQ9" s="28">
        <f t="shared" si="58"/>
        <v>7.3</v>
      </c>
      <c r="AR9" s="29">
        <f t="shared" si="59"/>
        <v>7.3</v>
      </c>
      <c r="AS9" s="325" t="str">
        <f t="shared" si="60"/>
        <v>7.3</v>
      </c>
      <c r="AT9" s="30" t="str">
        <f t="shared" si="61"/>
        <v>B</v>
      </c>
      <c r="AU9" s="31">
        <f t="shared" si="62"/>
        <v>3</v>
      </c>
      <c r="AV9" s="31" t="str">
        <f t="shared" si="63"/>
        <v>3.0</v>
      </c>
      <c r="AW9" s="42">
        <v>1</v>
      </c>
      <c r="AX9" s="149">
        <v>1</v>
      </c>
      <c r="AY9" s="219">
        <v>9.8000000000000007</v>
      </c>
      <c r="AZ9" s="68">
        <v>7</v>
      </c>
      <c r="BA9" s="68"/>
      <c r="BB9" s="225">
        <f t="shared" si="64"/>
        <v>8.1</v>
      </c>
      <c r="BC9" s="226">
        <f t="shared" si="65"/>
        <v>8.1</v>
      </c>
      <c r="BD9" s="342" t="str">
        <f t="shared" si="66"/>
        <v>8.1</v>
      </c>
      <c r="BE9" s="227" t="str">
        <f t="shared" si="0"/>
        <v>B+</v>
      </c>
      <c r="BF9" s="226">
        <f t="shared" si="1"/>
        <v>3.5</v>
      </c>
      <c r="BG9" s="226" t="str">
        <f t="shared" si="2"/>
        <v>3.5</v>
      </c>
      <c r="BH9" s="157">
        <v>3</v>
      </c>
      <c r="BI9" s="43">
        <v>3</v>
      </c>
      <c r="BJ9" s="214">
        <v>8.3000000000000007</v>
      </c>
      <c r="BK9" s="73">
        <v>7</v>
      </c>
      <c r="BL9" s="73"/>
      <c r="BM9" s="28">
        <f t="shared" si="67"/>
        <v>7.5</v>
      </c>
      <c r="BN9" s="29">
        <f t="shared" si="3"/>
        <v>7.5</v>
      </c>
      <c r="BO9" s="325" t="str">
        <f t="shared" si="68"/>
        <v>7.5</v>
      </c>
      <c r="BP9" s="30" t="str">
        <f t="shared" si="4"/>
        <v>B</v>
      </c>
      <c r="BQ9" s="31">
        <f t="shared" si="5"/>
        <v>3</v>
      </c>
      <c r="BR9" s="31" t="str">
        <f t="shared" si="6"/>
        <v>3.0</v>
      </c>
      <c r="BS9" s="42">
        <v>2</v>
      </c>
      <c r="BT9" s="43">
        <v>2</v>
      </c>
      <c r="BU9" s="214">
        <v>7.6</v>
      </c>
      <c r="BV9" s="73">
        <v>9</v>
      </c>
      <c r="BW9" s="73"/>
      <c r="BX9" s="28">
        <f t="shared" si="69"/>
        <v>8.4</v>
      </c>
      <c r="BY9" s="29">
        <f t="shared" si="70"/>
        <v>8.4</v>
      </c>
      <c r="BZ9" s="325" t="str">
        <f t="shared" si="71"/>
        <v>8.4</v>
      </c>
      <c r="CA9" s="30" t="str">
        <f t="shared" si="72"/>
        <v>B+</v>
      </c>
      <c r="CB9" s="31">
        <f t="shared" si="7"/>
        <v>3.5</v>
      </c>
      <c r="CC9" s="31" t="str">
        <f t="shared" si="8"/>
        <v>3.5</v>
      </c>
      <c r="CD9" s="42">
        <v>2</v>
      </c>
      <c r="CE9" s="43">
        <v>2</v>
      </c>
      <c r="CF9" s="48">
        <v>9.3000000000000007</v>
      </c>
      <c r="CG9" s="55">
        <v>10</v>
      </c>
      <c r="CH9" s="55"/>
      <c r="CI9" s="28">
        <f t="shared" si="73"/>
        <v>9.6999999999999993</v>
      </c>
      <c r="CJ9" s="29">
        <f t="shared" si="74"/>
        <v>9.6999999999999993</v>
      </c>
      <c r="CK9" s="325" t="str">
        <f t="shared" si="75"/>
        <v>9.7</v>
      </c>
      <c r="CL9" s="30" t="str">
        <f t="shared" si="76"/>
        <v>A</v>
      </c>
      <c r="CM9" s="31">
        <f t="shared" si="77"/>
        <v>4</v>
      </c>
      <c r="CN9" s="31" t="str">
        <f t="shared" si="78"/>
        <v>4.0</v>
      </c>
      <c r="CO9" s="42">
        <v>2</v>
      </c>
      <c r="CP9" s="43">
        <v>2</v>
      </c>
      <c r="CQ9" s="48">
        <v>9</v>
      </c>
      <c r="CR9" s="70">
        <v>9</v>
      </c>
      <c r="CS9" s="70"/>
      <c r="CT9" s="28">
        <f t="shared" si="79"/>
        <v>9</v>
      </c>
      <c r="CU9" s="29">
        <f t="shared" si="80"/>
        <v>9</v>
      </c>
      <c r="CV9" s="325" t="str">
        <f t="shared" si="81"/>
        <v>9.0</v>
      </c>
      <c r="CW9" s="30" t="str">
        <f t="shared" si="9"/>
        <v>A</v>
      </c>
      <c r="CX9" s="31">
        <f t="shared" si="10"/>
        <v>4</v>
      </c>
      <c r="CY9" s="31" t="str">
        <f t="shared" si="11"/>
        <v>4.0</v>
      </c>
      <c r="CZ9" s="42">
        <v>2</v>
      </c>
      <c r="DA9" s="43">
        <v>2</v>
      </c>
      <c r="DB9" s="84">
        <f t="shared" si="82"/>
        <v>18</v>
      </c>
      <c r="DC9" s="87">
        <f t="shared" si="83"/>
        <v>3.4722222222222223</v>
      </c>
      <c r="DD9" s="88" t="str">
        <f t="shared" si="84"/>
        <v>3.47</v>
      </c>
      <c r="DE9" s="64" t="str">
        <f t="shared" si="85"/>
        <v>Lên lớp</v>
      </c>
      <c r="DF9" s="128">
        <f t="shared" si="86"/>
        <v>18</v>
      </c>
      <c r="DG9" s="129">
        <f t="shared" si="87"/>
        <v>3.4722222222222223</v>
      </c>
      <c r="DH9" s="64" t="str">
        <f t="shared" si="88"/>
        <v>Lên lớp</v>
      </c>
      <c r="DI9" s="504"/>
      <c r="DJ9" s="48">
        <v>8.8000000000000007</v>
      </c>
      <c r="DK9" s="55">
        <v>9</v>
      </c>
      <c r="DL9" s="55"/>
      <c r="DM9" s="28">
        <f t="shared" si="89"/>
        <v>8.9</v>
      </c>
      <c r="DN9" s="29">
        <f t="shared" si="90"/>
        <v>8.9</v>
      </c>
      <c r="DO9" s="325" t="str">
        <f t="shared" si="91"/>
        <v>8.9</v>
      </c>
      <c r="DP9" s="30" t="str">
        <f t="shared" si="12"/>
        <v>A</v>
      </c>
      <c r="DQ9" s="31">
        <f t="shared" si="13"/>
        <v>4</v>
      </c>
      <c r="DR9" s="31" t="str">
        <f t="shared" si="14"/>
        <v>4.0</v>
      </c>
      <c r="DS9" s="42">
        <v>2</v>
      </c>
      <c r="DT9" s="43">
        <v>2</v>
      </c>
      <c r="DU9" s="48">
        <v>8.6</v>
      </c>
      <c r="DV9" s="70">
        <v>9</v>
      </c>
      <c r="DW9" s="70"/>
      <c r="DX9" s="28">
        <f t="shared" si="92"/>
        <v>8.8000000000000007</v>
      </c>
      <c r="DY9" s="29">
        <f t="shared" si="93"/>
        <v>8.8000000000000007</v>
      </c>
      <c r="DZ9" s="325" t="str">
        <f t="shared" si="94"/>
        <v>8.8</v>
      </c>
      <c r="EA9" s="30" t="str">
        <f t="shared" si="15"/>
        <v>A</v>
      </c>
      <c r="EB9" s="31">
        <f t="shared" si="16"/>
        <v>4</v>
      </c>
      <c r="EC9" s="31" t="str">
        <f t="shared" si="17"/>
        <v>4.0</v>
      </c>
      <c r="ED9" s="42">
        <v>2</v>
      </c>
      <c r="EE9" s="43">
        <v>2</v>
      </c>
      <c r="EF9" s="48">
        <v>9</v>
      </c>
      <c r="EG9" s="70">
        <v>10</v>
      </c>
      <c r="EH9" s="70"/>
      <c r="EI9" s="28">
        <f t="shared" si="95"/>
        <v>9.6</v>
      </c>
      <c r="EJ9" s="29">
        <f t="shared" si="18"/>
        <v>9.6</v>
      </c>
      <c r="EK9" s="325" t="str">
        <f t="shared" si="96"/>
        <v>9.6</v>
      </c>
      <c r="EL9" s="30" t="str">
        <f t="shared" si="19"/>
        <v>A</v>
      </c>
      <c r="EM9" s="31">
        <f t="shared" si="20"/>
        <v>4</v>
      </c>
      <c r="EN9" s="31" t="str">
        <f t="shared" si="21"/>
        <v>4.0</v>
      </c>
      <c r="EO9" s="42">
        <v>2</v>
      </c>
      <c r="EP9" s="43">
        <v>2</v>
      </c>
      <c r="EQ9" s="48">
        <v>8.6999999999999993</v>
      </c>
      <c r="ER9" s="55">
        <v>9</v>
      </c>
      <c r="ES9" s="55"/>
      <c r="ET9" s="28">
        <f t="shared" si="97"/>
        <v>8.9</v>
      </c>
      <c r="EU9" s="29">
        <f t="shared" si="98"/>
        <v>8.9</v>
      </c>
      <c r="EV9" s="325" t="str">
        <f t="shared" si="99"/>
        <v>8.9</v>
      </c>
      <c r="EW9" s="30" t="str">
        <f t="shared" si="22"/>
        <v>A</v>
      </c>
      <c r="EX9" s="31">
        <f t="shared" si="23"/>
        <v>4</v>
      </c>
      <c r="EY9" s="31" t="str">
        <f t="shared" si="24"/>
        <v>4.0</v>
      </c>
      <c r="EZ9" s="42">
        <v>2</v>
      </c>
      <c r="FA9" s="43">
        <v>2</v>
      </c>
      <c r="FB9" s="48">
        <v>9</v>
      </c>
      <c r="FC9" s="70">
        <v>9</v>
      </c>
      <c r="FD9" s="602"/>
      <c r="FE9" s="28">
        <f t="shared" si="100"/>
        <v>9</v>
      </c>
      <c r="FF9" s="29">
        <f t="shared" si="101"/>
        <v>9</v>
      </c>
      <c r="FG9" s="325" t="str">
        <f t="shared" si="102"/>
        <v>9.0</v>
      </c>
      <c r="FH9" s="30" t="str">
        <f t="shared" si="25"/>
        <v>A</v>
      </c>
      <c r="FI9" s="31">
        <f t="shared" si="26"/>
        <v>4</v>
      </c>
      <c r="FJ9" s="31" t="str">
        <f t="shared" si="27"/>
        <v>4.0</v>
      </c>
      <c r="FK9" s="42">
        <v>2</v>
      </c>
      <c r="FL9" s="43">
        <v>2</v>
      </c>
      <c r="FM9" s="854">
        <v>8.4</v>
      </c>
      <c r="FN9" s="822">
        <v>8</v>
      </c>
      <c r="FO9" s="736"/>
      <c r="FP9" s="28">
        <f t="shared" si="103"/>
        <v>8.1999999999999993</v>
      </c>
      <c r="FQ9" s="29">
        <f t="shared" si="104"/>
        <v>8.1999999999999993</v>
      </c>
      <c r="FR9" s="325" t="str">
        <f t="shared" si="105"/>
        <v>8.2</v>
      </c>
      <c r="FS9" s="30" t="str">
        <f t="shared" si="106"/>
        <v>B+</v>
      </c>
      <c r="FT9" s="31">
        <f t="shared" si="107"/>
        <v>3.5</v>
      </c>
      <c r="FU9" s="31" t="str">
        <f t="shared" si="108"/>
        <v>3.5</v>
      </c>
      <c r="FV9" s="42">
        <v>3</v>
      </c>
      <c r="FW9" s="43">
        <v>3</v>
      </c>
      <c r="FX9" s="854">
        <v>9</v>
      </c>
      <c r="FY9" s="822">
        <v>9</v>
      </c>
      <c r="FZ9" s="736"/>
      <c r="GA9" s="28">
        <f t="shared" si="109"/>
        <v>9</v>
      </c>
      <c r="GB9" s="29">
        <f t="shared" si="110"/>
        <v>9</v>
      </c>
      <c r="GC9" s="325" t="str">
        <f t="shared" si="111"/>
        <v>9.0</v>
      </c>
      <c r="GD9" s="30" t="str">
        <f t="shared" si="112"/>
        <v>A</v>
      </c>
      <c r="GE9" s="31">
        <f t="shared" si="113"/>
        <v>4</v>
      </c>
      <c r="GF9" s="31" t="str">
        <f t="shared" si="114"/>
        <v>4.0</v>
      </c>
      <c r="GG9" s="42">
        <v>2</v>
      </c>
      <c r="GH9" s="43">
        <v>2</v>
      </c>
      <c r="GI9" s="819">
        <v>8.4</v>
      </c>
      <c r="GJ9" s="822">
        <v>9</v>
      </c>
      <c r="GK9" s="736"/>
      <c r="GL9" s="28">
        <f t="shared" si="115"/>
        <v>8.8000000000000007</v>
      </c>
      <c r="GM9" s="29">
        <f t="shared" si="116"/>
        <v>8.8000000000000007</v>
      </c>
      <c r="GN9" s="325" t="str">
        <f t="shared" si="117"/>
        <v>8.8</v>
      </c>
      <c r="GO9" s="30" t="str">
        <f t="shared" si="118"/>
        <v>A</v>
      </c>
      <c r="GP9" s="31">
        <f t="shared" si="119"/>
        <v>4</v>
      </c>
      <c r="GQ9" s="31" t="str">
        <f t="shared" si="120"/>
        <v>4.0</v>
      </c>
      <c r="GR9" s="42">
        <v>2</v>
      </c>
      <c r="GS9" s="43">
        <v>2</v>
      </c>
      <c r="GT9" s="931">
        <f t="shared" si="121"/>
        <v>17</v>
      </c>
      <c r="GU9" s="994">
        <f t="shared" si="122"/>
        <v>3.9117647058823528</v>
      </c>
      <c r="GV9" s="933" t="str">
        <f t="shared" si="123"/>
        <v>3.91</v>
      </c>
      <c r="GW9" s="934" t="str">
        <f t="shared" si="124"/>
        <v>Lên lớp</v>
      </c>
      <c r="GX9" s="935">
        <f t="shared" si="125"/>
        <v>35</v>
      </c>
      <c r="GY9" s="932">
        <f t="shared" si="126"/>
        <v>3.6857142857142855</v>
      </c>
      <c r="GZ9" s="933" t="str">
        <f t="shared" si="127"/>
        <v>3.69</v>
      </c>
      <c r="HA9" s="936">
        <f t="shared" si="128"/>
        <v>35</v>
      </c>
      <c r="HB9" s="937">
        <f t="shared" si="129"/>
        <v>8.5085714285714289</v>
      </c>
      <c r="HC9" s="938">
        <f t="shared" si="130"/>
        <v>3.6857142857142855</v>
      </c>
      <c r="HD9" s="939" t="str">
        <f t="shared" si="131"/>
        <v>Lên lớp</v>
      </c>
      <c r="HE9" s="988"/>
      <c r="HF9" s="991">
        <v>9</v>
      </c>
      <c r="HG9" s="992">
        <v>9</v>
      </c>
      <c r="HH9" s="37"/>
      <c r="HI9" s="827">
        <f t="shared" si="132"/>
        <v>9</v>
      </c>
      <c r="HJ9" s="839">
        <f t="shared" si="133"/>
        <v>9</v>
      </c>
      <c r="HK9" s="840" t="str">
        <f t="shared" si="134"/>
        <v>9.0</v>
      </c>
      <c r="HL9" s="841" t="str">
        <f t="shared" si="135"/>
        <v>A</v>
      </c>
      <c r="HM9" s="842">
        <f t="shared" si="136"/>
        <v>4</v>
      </c>
      <c r="HN9" s="842" t="str">
        <f t="shared" si="137"/>
        <v>4.0</v>
      </c>
      <c r="HO9" s="846">
        <v>3</v>
      </c>
      <c r="HP9" s="844">
        <v>3</v>
      </c>
      <c r="HQ9" s="1000">
        <v>8.1</v>
      </c>
      <c r="HR9" s="1006">
        <v>8</v>
      </c>
      <c r="HS9" s="1001"/>
      <c r="HT9" s="1015">
        <f t="shared" si="138"/>
        <v>8</v>
      </c>
      <c r="HU9" s="1016">
        <f t="shared" si="139"/>
        <v>8</v>
      </c>
      <c r="HV9" s="1017" t="str">
        <f t="shared" si="140"/>
        <v>8.0</v>
      </c>
      <c r="HW9" s="1018" t="str">
        <f t="shared" si="141"/>
        <v>B+</v>
      </c>
      <c r="HX9" s="1019">
        <f t="shared" si="142"/>
        <v>3.5</v>
      </c>
      <c r="HY9" s="1019" t="str">
        <f t="shared" si="143"/>
        <v>3.5</v>
      </c>
      <c r="HZ9" s="1020">
        <v>3</v>
      </c>
      <c r="IA9" s="1021">
        <v>3</v>
      </c>
      <c r="IB9" s="1031">
        <v>9</v>
      </c>
      <c r="IC9" s="968">
        <v>9</v>
      </c>
      <c r="ID9" s="736"/>
      <c r="IE9" s="827">
        <f t="shared" si="144"/>
        <v>9</v>
      </c>
      <c r="IF9" s="839">
        <f t="shared" si="145"/>
        <v>9</v>
      </c>
      <c r="IG9" s="840" t="str">
        <f t="shared" si="146"/>
        <v>9.0</v>
      </c>
      <c r="IH9" s="841" t="str">
        <f t="shared" si="147"/>
        <v>A</v>
      </c>
      <c r="II9" s="842">
        <f t="shared" si="148"/>
        <v>4</v>
      </c>
      <c r="IJ9" s="842" t="str">
        <f t="shared" si="149"/>
        <v>4.0</v>
      </c>
      <c r="IK9" s="846">
        <v>2</v>
      </c>
      <c r="IL9" s="844">
        <v>2</v>
      </c>
      <c r="IM9" s="498">
        <v>7.6</v>
      </c>
      <c r="IN9" s="164">
        <v>8</v>
      </c>
      <c r="IO9" s="736"/>
      <c r="IP9" s="28">
        <f t="shared" si="150"/>
        <v>7.8</v>
      </c>
      <c r="IQ9" s="29">
        <f t="shared" si="151"/>
        <v>7.8</v>
      </c>
      <c r="IR9" s="325" t="str">
        <f t="shared" si="152"/>
        <v>7.8</v>
      </c>
      <c r="IS9" s="30" t="str">
        <f t="shared" si="153"/>
        <v>B</v>
      </c>
      <c r="IT9" s="31">
        <f t="shared" si="154"/>
        <v>3</v>
      </c>
      <c r="IU9" s="31" t="str">
        <f t="shared" si="155"/>
        <v>3.0</v>
      </c>
      <c r="IV9" s="42">
        <v>2</v>
      </c>
      <c r="IW9" s="43">
        <v>2</v>
      </c>
      <c r="IX9" s="1032">
        <v>8.8000000000000007</v>
      </c>
      <c r="IY9" s="1068">
        <v>8</v>
      </c>
      <c r="IZ9" s="736"/>
      <c r="JA9" s="827">
        <f t="shared" si="156"/>
        <v>8.3000000000000007</v>
      </c>
      <c r="JB9" s="839">
        <f t="shared" si="157"/>
        <v>8.3000000000000007</v>
      </c>
      <c r="JC9" s="840" t="str">
        <f t="shared" si="158"/>
        <v>8.3</v>
      </c>
      <c r="JD9" s="841" t="str">
        <f t="shared" si="159"/>
        <v>B+</v>
      </c>
      <c r="JE9" s="842">
        <f t="shared" si="160"/>
        <v>3.5</v>
      </c>
      <c r="JF9" s="842" t="str">
        <f t="shared" si="161"/>
        <v>3.5</v>
      </c>
      <c r="JG9" s="846">
        <v>5</v>
      </c>
      <c r="JH9" s="844">
        <v>5</v>
      </c>
      <c r="JI9" s="742">
        <f t="shared" si="162"/>
        <v>15</v>
      </c>
      <c r="JJ9" s="734">
        <f t="shared" si="163"/>
        <v>3.6</v>
      </c>
      <c r="JK9" s="735" t="str">
        <f t="shared" si="164"/>
        <v>3.60</v>
      </c>
    </row>
    <row r="10" spans="1:273" ht="18.75" x14ac:dyDescent="0.3">
      <c r="A10" s="16">
        <v>14</v>
      </c>
      <c r="B10" s="269" t="s">
        <v>707</v>
      </c>
      <c r="C10" s="333" t="s">
        <v>727</v>
      </c>
      <c r="D10" s="622" t="s">
        <v>743</v>
      </c>
      <c r="E10" s="623" t="s">
        <v>725</v>
      </c>
      <c r="F10" s="336"/>
      <c r="G10" s="389" t="s">
        <v>726</v>
      </c>
      <c r="H10" s="276" t="s">
        <v>169</v>
      </c>
      <c r="I10" s="336" t="s">
        <v>180</v>
      </c>
      <c r="J10" s="1086">
        <v>0</v>
      </c>
      <c r="K10" s="1079" t="str">
        <f t="shared" si="40"/>
        <v>F</v>
      </c>
      <c r="L10" s="1080">
        <f t="shared" si="41"/>
        <v>0</v>
      </c>
      <c r="M10" s="1081" t="str">
        <f t="shared" si="42"/>
        <v>0.0</v>
      </c>
      <c r="N10" s="166">
        <v>5.7</v>
      </c>
      <c r="O10" s="1" t="str">
        <f t="shared" si="43"/>
        <v>C</v>
      </c>
      <c r="P10" s="2">
        <f t="shared" si="44"/>
        <v>2</v>
      </c>
      <c r="Q10" s="172" t="str">
        <f t="shared" si="45"/>
        <v>2.0</v>
      </c>
      <c r="R10" s="150">
        <v>7.7</v>
      </c>
      <c r="S10" s="45">
        <v>5</v>
      </c>
      <c r="T10" s="45"/>
      <c r="U10" s="28">
        <f t="shared" si="46"/>
        <v>6.1</v>
      </c>
      <c r="V10" s="29">
        <f t="shared" si="47"/>
        <v>6.1</v>
      </c>
      <c r="W10" s="325" t="str">
        <f t="shared" si="48"/>
        <v>6.1</v>
      </c>
      <c r="X10" s="30" t="str">
        <f t="shared" si="49"/>
        <v>C</v>
      </c>
      <c r="Y10" s="31">
        <f t="shared" si="50"/>
        <v>2</v>
      </c>
      <c r="Z10" s="31" t="str">
        <f t="shared" si="51"/>
        <v>2.0</v>
      </c>
      <c r="AA10" s="42">
        <v>4</v>
      </c>
      <c r="AB10" s="43">
        <v>4</v>
      </c>
      <c r="AC10" s="180">
        <v>8.3000000000000007</v>
      </c>
      <c r="AD10" s="55">
        <v>7</v>
      </c>
      <c r="AE10" s="55"/>
      <c r="AF10" s="28">
        <f t="shared" si="52"/>
        <v>7.5</v>
      </c>
      <c r="AG10" s="29">
        <f t="shared" si="53"/>
        <v>7.5</v>
      </c>
      <c r="AH10" s="325" t="str">
        <f t="shared" si="54"/>
        <v>7.5</v>
      </c>
      <c r="AI10" s="30" t="str">
        <f t="shared" si="55"/>
        <v>B</v>
      </c>
      <c r="AJ10" s="31">
        <f t="shared" si="56"/>
        <v>3</v>
      </c>
      <c r="AK10" s="31" t="str">
        <f t="shared" si="57"/>
        <v>3.0</v>
      </c>
      <c r="AL10" s="42">
        <v>2</v>
      </c>
      <c r="AM10" s="43">
        <v>2</v>
      </c>
      <c r="AN10" s="245">
        <v>7.7</v>
      </c>
      <c r="AO10" s="93">
        <v>5</v>
      </c>
      <c r="AP10" s="93"/>
      <c r="AQ10" s="28">
        <f t="shared" si="58"/>
        <v>6.1</v>
      </c>
      <c r="AR10" s="29">
        <f t="shared" si="59"/>
        <v>6.1</v>
      </c>
      <c r="AS10" s="325" t="str">
        <f t="shared" si="60"/>
        <v>6.1</v>
      </c>
      <c r="AT10" s="30" t="str">
        <f t="shared" si="61"/>
        <v>C</v>
      </c>
      <c r="AU10" s="31">
        <f t="shared" si="62"/>
        <v>2</v>
      </c>
      <c r="AV10" s="31" t="str">
        <f t="shared" si="63"/>
        <v>2.0</v>
      </c>
      <c r="AW10" s="42">
        <v>1</v>
      </c>
      <c r="AX10" s="149">
        <v>1</v>
      </c>
      <c r="AY10" s="219">
        <v>8.6</v>
      </c>
      <c r="AZ10" s="68">
        <v>8</v>
      </c>
      <c r="BA10" s="68"/>
      <c r="BB10" s="225">
        <f t="shared" si="64"/>
        <v>8.1999999999999993</v>
      </c>
      <c r="BC10" s="226">
        <f t="shared" si="65"/>
        <v>8.1999999999999993</v>
      </c>
      <c r="BD10" s="342" t="str">
        <f t="shared" si="66"/>
        <v>8.2</v>
      </c>
      <c r="BE10" s="227" t="str">
        <f t="shared" si="0"/>
        <v>B+</v>
      </c>
      <c r="BF10" s="226">
        <f t="shared" si="1"/>
        <v>3.5</v>
      </c>
      <c r="BG10" s="226" t="str">
        <f t="shared" si="2"/>
        <v>3.5</v>
      </c>
      <c r="BH10" s="157">
        <v>3</v>
      </c>
      <c r="BI10" s="43">
        <v>3</v>
      </c>
      <c r="BJ10" s="214">
        <v>6.7</v>
      </c>
      <c r="BK10" s="73">
        <v>8</v>
      </c>
      <c r="BL10" s="73"/>
      <c r="BM10" s="28">
        <f t="shared" si="67"/>
        <v>7.5</v>
      </c>
      <c r="BN10" s="29">
        <f t="shared" si="3"/>
        <v>7.5</v>
      </c>
      <c r="BO10" s="325" t="str">
        <f t="shared" si="68"/>
        <v>7.5</v>
      </c>
      <c r="BP10" s="30" t="str">
        <f t="shared" si="4"/>
        <v>B</v>
      </c>
      <c r="BQ10" s="31">
        <f t="shared" si="5"/>
        <v>3</v>
      </c>
      <c r="BR10" s="31" t="str">
        <f t="shared" si="6"/>
        <v>3.0</v>
      </c>
      <c r="BS10" s="42">
        <v>2</v>
      </c>
      <c r="BT10" s="43">
        <v>2</v>
      </c>
      <c r="BU10" s="214">
        <v>7.8</v>
      </c>
      <c r="BV10" s="73">
        <v>7</v>
      </c>
      <c r="BW10" s="73"/>
      <c r="BX10" s="28">
        <f t="shared" si="69"/>
        <v>7.3</v>
      </c>
      <c r="BY10" s="29">
        <f t="shared" si="70"/>
        <v>7.3</v>
      </c>
      <c r="BZ10" s="325" t="str">
        <f t="shared" si="71"/>
        <v>7.3</v>
      </c>
      <c r="CA10" s="30" t="str">
        <f t="shared" si="72"/>
        <v>B</v>
      </c>
      <c r="CB10" s="31">
        <f t="shared" si="7"/>
        <v>3</v>
      </c>
      <c r="CC10" s="31" t="str">
        <f t="shared" si="8"/>
        <v>3.0</v>
      </c>
      <c r="CD10" s="42">
        <v>2</v>
      </c>
      <c r="CE10" s="43">
        <v>2</v>
      </c>
      <c r="CF10" s="48">
        <v>7.3</v>
      </c>
      <c r="CG10" s="55">
        <v>6</v>
      </c>
      <c r="CH10" s="55"/>
      <c r="CI10" s="28">
        <f t="shared" si="73"/>
        <v>6.5</v>
      </c>
      <c r="CJ10" s="29">
        <f t="shared" si="74"/>
        <v>6.5</v>
      </c>
      <c r="CK10" s="325" t="str">
        <f t="shared" si="75"/>
        <v>6.5</v>
      </c>
      <c r="CL10" s="30" t="str">
        <f t="shared" si="76"/>
        <v>C+</v>
      </c>
      <c r="CM10" s="31">
        <f t="shared" si="77"/>
        <v>2.5</v>
      </c>
      <c r="CN10" s="31" t="str">
        <f t="shared" si="78"/>
        <v>2.5</v>
      </c>
      <c r="CO10" s="42">
        <v>2</v>
      </c>
      <c r="CP10" s="43">
        <v>2</v>
      </c>
      <c r="CQ10" s="48">
        <v>7.3</v>
      </c>
      <c r="CR10" s="70">
        <v>7</v>
      </c>
      <c r="CS10" s="70"/>
      <c r="CT10" s="28">
        <f t="shared" si="79"/>
        <v>7.1</v>
      </c>
      <c r="CU10" s="29">
        <f t="shared" si="80"/>
        <v>7.1</v>
      </c>
      <c r="CV10" s="325" t="str">
        <f t="shared" si="81"/>
        <v>7.1</v>
      </c>
      <c r="CW10" s="30" t="str">
        <f t="shared" si="9"/>
        <v>B</v>
      </c>
      <c r="CX10" s="31">
        <f t="shared" si="10"/>
        <v>3</v>
      </c>
      <c r="CY10" s="31" t="str">
        <f t="shared" si="11"/>
        <v>3.0</v>
      </c>
      <c r="CZ10" s="42">
        <v>2</v>
      </c>
      <c r="DA10" s="43">
        <v>2</v>
      </c>
      <c r="DB10" s="84">
        <f t="shared" si="82"/>
        <v>18</v>
      </c>
      <c r="DC10" s="87">
        <f t="shared" si="83"/>
        <v>2.75</v>
      </c>
      <c r="DD10" s="88" t="str">
        <f t="shared" si="84"/>
        <v>2.75</v>
      </c>
      <c r="DE10" s="64" t="str">
        <f t="shared" si="85"/>
        <v>Lên lớp</v>
      </c>
      <c r="DF10" s="128">
        <f t="shared" si="86"/>
        <v>18</v>
      </c>
      <c r="DG10" s="129">
        <f t="shared" si="87"/>
        <v>2.75</v>
      </c>
      <c r="DH10" s="64" t="str">
        <f t="shared" si="88"/>
        <v>Lên lớp</v>
      </c>
      <c r="DI10" s="504"/>
      <c r="DJ10" s="48">
        <v>6</v>
      </c>
      <c r="DK10" s="55">
        <v>5</v>
      </c>
      <c r="DL10" s="55"/>
      <c r="DM10" s="28">
        <f t="shared" si="89"/>
        <v>5.4</v>
      </c>
      <c r="DN10" s="29">
        <f t="shared" si="90"/>
        <v>5.4</v>
      </c>
      <c r="DO10" s="325" t="str">
        <f t="shared" si="91"/>
        <v>5.4</v>
      </c>
      <c r="DP10" s="30" t="str">
        <f t="shared" si="12"/>
        <v>D+</v>
      </c>
      <c r="DQ10" s="31">
        <f t="shared" si="13"/>
        <v>1.5</v>
      </c>
      <c r="DR10" s="31" t="str">
        <f t="shared" si="14"/>
        <v>1.5</v>
      </c>
      <c r="DS10" s="42">
        <v>2</v>
      </c>
      <c r="DT10" s="43">
        <v>2</v>
      </c>
      <c r="DU10" s="48">
        <v>6.2</v>
      </c>
      <c r="DV10" s="70">
        <v>5</v>
      </c>
      <c r="DW10" s="70"/>
      <c r="DX10" s="28">
        <f t="shared" si="92"/>
        <v>5.5</v>
      </c>
      <c r="DY10" s="29">
        <f t="shared" si="93"/>
        <v>5.5</v>
      </c>
      <c r="DZ10" s="325" t="str">
        <f t="shared" si="94"/>
        <v>5.5</v>
      </c>
      <c r="EA10" s="30" t="str">
        <f t="shared" si="15"/>
        <v>C</v>
      </c>
      <c r="EB10" s="31">
        <f t="shared" si="16"/>
        <v>2</v>
      </c>
      <c r="EC10" s="31" t="str">
        <f t="shared" si="17"/>
        <v>2.0</v>
      </c>
      <c r="ED10" s="42">
        <v>2</v>
      </c>
      <c r="EE10" s="43">
        <v>2</v>
      </c>
      <c r="EF10" s="48">
        <v>8</v>
      </c>
      <c r="EG10" s="70">
        <v>8</v>
      </c>
      <c r="EH10" s="70"/>
      <c r="EI10" s="28">
        <f t="shared" si="95"/>
        <v>8</v>
      </c>
      <c r="EJ10" s="29">
        <f t="shared" si="18"/>
        <v>8</v>
      </c>
      <c r="EK10" s="325" t="str">
        <f t="shared" si="96"/>
        <v>8.0</v>
      </c>
      <c r="EL10" s="30" t="str">
        <f t="shared" si="19"/>
        <v>B+</v>
      </c>
      <c r="EM10" s="31">
        <f t="shared" si="20"/>
        <v>3.5</v>
      </c>
      <c r="EN10" s="31" t="str">
        <f t="shared" si="21"/>
        <v>3.5</v>
      </c>
      <c r="EO10" s="42">
        <v>2</v>
      </c>
      <c r="EP10" s="43">
        <v>2</v>
      </c>
      <c r="EQ10" s="48">
        <v>8.6999999999999993</v>
      </c>
      <c r="ER10" s="55">
        <v>8</v>
      </c>
      <c r="ES10" s="55"/>
      <c r="ET10" s="28">
        <f t="shared" si="97"/>
        <v>8.3000000000000007</v>
      </c>
      <c r="EU10" s="29">
        <f t="shared" si="98"/>
        <v>8.3000000000000007</v>
      </c>
      <c r="EV10" s="325" t="str">
        <f t="shared" si="99"/>
        <v>8.3</v>
      </c>
      <c r="EW10" s="30" t="str">
        <f t="shared" si="22"/>
        <v>B+</v>
      </c>
      <c r="EX10" s="31">
        <f t="shared" si="23"/>
        <v>3.5</v>
      </c>
      <c r="EY10" s="31" t="str">
        <f t="shared" si="24"/>
        <v>3.5</v>
      </c>
      <c r="EZ10" s="42">
        <v>2</v>
      </c>
      <c r="FA10" s="43">
        <v>2</v>
      </c>
      <c r="FB10" s="48">
        <v>7</v>
      </c>
      <c r="FC10" s="70">
        <v>7</v>
      </c>
      <c r="FD10" s="602"/>
      <c r="FE10" s="28">
        <f t="shared" si="100"/>
        <v>7</v>
      </c>
      <c r="FF10" s="29">
        <f t="shared" si="101"/>
        <v>7</v>
      </c>
      <c r="FG10" s="325" t="str">
        <f t="shared" si="102"/>
        <v>7.0</v>
      </c>
      <c r="FH10" s="30" t="str">
        <f t="shared" si="25"/>
        <v>B</v>
      </c>
      <c r="FI10" s="31">
        <f t="shared" si="26"/>
        <v>3</v>
      </c>
      <c r="FJ10" s="31" t="str">
        <f t="shared" si="27"/>
        <v>3.0</v>
      </c>
      <c r="FK10" s="42">
        <v>2</v>
      </c>
      <c r="FL10" s="43">
        <v>2</v>
      </c>
      <c r="FM10" s="854">
        <v>7.4</v>
      </c>
      <c r="FN10" s="822">
        <v>7</v>
      </c>
      <c r="FO10" s="736"/>
      <c r="FP10" s="28">
        <f t="shared" si="103"/>
        <v>7.2</v>
      </c>
      <c r="FQ10" s="29">
        <f t="shared" si="104"/>
        <v>7.2</v>
      </c>
      <c r="FR10" s="325" t="str">
        <f t="shared" si="105"/>
        <v>7.2</v>
      </c>
      <c r="FS10" s="30" t="str">
        <f t="shared" si="106"/>
        <v>B</v>
      </c>
      <c r="FT10" s="31">
        <f t="shared" si="107"/>
        <v>3</v>
      </c>
      <c r="FU10" s="31" t="str">
        <f t="shared" si="108"/>
        <v>3.0</v>
      </c>
      <c r="FV10" s="42">
        <v>3</v>
      </c>
      <c r="FW10" s="43">
        <v>3</v>
      </c>
      <c r="FX10" s="854">
        <v>7.7</v>
      </c>
      <c r="FY10" s="822">
        <v>7</v>
      </c>
      <c r="FZ10" s="736"/>
      <c r="GA10" s="28">
        <f t="shared" si="109"/>
        <v>7.3</v>
      </c>
      <c r="GB10" s="29">
        <f t="shared" si="110"/>
        <v>7.3</v>
      </c>
      <c r="GC10" s="325" t="str">
        <f t="shared" si="111"/>
        <v>7.3</v>
      </c>
      <c r="GD10" s="30" t="str">
        <f t="shared" si="112"/>
        <v>B</v>
      </c>
      <c r="GE10" s="31">
        <f t="shared" si="113"/>
        <v>3</v>
      </c>
      <c r="GF10" s="31" t="str">
        <f t="shared" si="114"/>
        <v>3.0</v>
      </c>
      <c r="GG10" s="42">
        <v>2</v>
      </c>
      <c r="GH10" s="43">
        <v>2</v>
      </c>
      <c r="GI10" s="819">
        <v>6.8</v>
      </c>
      <c r="GJ10" s="822">
        <v>6</v>
      </c>
      <c r="GK10" s="736"/>
      <c r="GL10" s="28">
        <f t="shared" si="115"/>
        <v>6.3</v>
      </c>
      <c r="GM10" s="29">
        <f t="shared" si="116"/>
        <v>6.3</v>
      </c>
      <c r="GN10" s="325" t="str">
        <f t="shared" si="117"/>
        <v>6.3</v>
      </c>
      <c r="GO10" s="30" t="str">
        <f t="shared" si="118"/>
        <v>C</v>
      </c>
      <c r="GP10" s="31">
        <f t="shared" si="119"/>
        <v>2</v>
      </c>
      <c r="GQ10" s="31" t="str">
        <f t="shared" si="120"/>
        <v>2.0</v>
      </c>
      <c r="GR10" s="42">
        <v>2</v>
      </c>
      <c r="GS10" s="43">
        <v>2</v>
      </c>
      <c r="GT10" s="931">
        <f t="shared" si="121"/>
        <v>17</v>
      </c>
      <c r="GU10" s="994">
        <f t="shared" si="122"/>
        <v>2.7058823529411766</v>
      </c>
      <c r="GV10" s="933" t="str">
        <f t="shared" si="123"/>
        <v>2.71</v>
      </c>
      <c r="GW10" s="934" t="str">
        <f t="shared" si="124"/>
        <v>Lên lớp</v>
      </c>
      <c r="GX10" s="935">
        <f t="shared" si="125"/>
        <v>35</v>
      </c>
      <c r="GY10" s="932">
        <f t="shared" si="126"/>
        <v>2.7285714285714286</v>
      </c>
      <c r="GZ10" s="933" t="str">
        <f t="shared" si="127"/>
        <v>2.73</v>
      </c>
      <c r="HA10" s="936">
        <f t="shared" si="128"/>
        <v>35</v>
      </c>
      <c r="HB10" s="937">
        <f t="shared" si="129"/>
        <v>6.9742857142857142</v>
      </c>
      <c r="HC10" s="938">
        <f t="shared" si="130"/>
        <v>2.7285714285714286</v>
      </c>
      <c r="HD10" s="939" t="str">
        <f t="shared" si="131"/>
        <v>Lên lớp</v>
      </c>
      <c r="HE10" s="988"/>
      <c r="HF10" s="991">
        <v>7</v>
      </c>
      <c r="HG10" s="992">
        <v>7</v>
      </c>
      <c r="HH10" s="37"/>
      <c r="HI10" s="827">
        <f t="shared" si="132"/>
        <v>7</v>
      </c>
      <c r="HJ10" s="839">
        <f t="shared" si="133"/>
        <v>7</v>
      </c>
      <c r="HK10" s="840" t="str">
        <f t="shared" si="134"/>
        <v>7.0</v>
      </c>
      <c r="HL10" s="841" t="str">
        <f t="shared" si="135"/>
        <v>B</v>
      </c>
      <c r="HM10" s="842">
        <f t="shared" si="136"/>
        <v>3</v>
      </c>
      <c r="HN10" s="842" t="str">
        <f t="shared" si="137"/>
        <v>3.0</v>
      </c>
      <c r="HO10" s="846">
        <v>3</v>
      </c>
      <c r="HP10" s="844">
        <v>3</v>
      </c>
      <c r="HQ10" s="1000">
        <v>6.7</v>
      </c>
      <c r="HR10" s="1006">
        <v>7</v>
      </c>
      <c r="HS10" s="1001"/>
      <c r="HT10" s="1015">
        <f t="shared" si="138"/>
        <v>6.9</v>
      </c>
      <c r="HU10" s="1016">
        <f t="shared" si="139"/>
        <v>6.9</v>
      </c>
      <c r="HV10" s="1017" t="str">
        <f t="shared" si="140"/>
        <v>6.9</v>
      </c>
      <c r="HW10" s="1018" t="str">
        <f t="shared" si="141"/>
        <v>C+</v>
      </c>
      <c r="HX10" s="1019">
        <f t="shared" si="142"/>
        <v>2.5</v>
      </c>
      <c r="HY10" s="1019" t="str">
        <f t="shared" si="143"/>
        <v>2.5</v>
      </c>
      <c r="HZ10" s="1020">
        <v>3</v>
      </c>
      <c r="IA10" s="1021">
        <v>3</v>
      </c>
      <c r="IB10" s="1031">
        <v>7</v>
      </c>
      <c r="IC10" s="968">
        <v>6</v>
      </c>
      <c r="ID10" s="736"/>
      <c r="IE10" s="827">
        <f t="shared" si="144"/>
        <v>6.4</v>
      </c>
      <c r="IF10" s="839">
        <f t="shared" si="145"/>
        <v>6.4</v>
      </c>
      <c r="IG10" s="840" t="str">
        <f t="shared" si="146"/>
        <v>6.4</v>
      </c>
      <c r="IH10" s="841" t="str">
        <f t="shared" si="147"/>
        <v>C</v>
      </c>
      <c r="II10" s="842">
        <f t="shared" si="148"/>
        <v>2</v>
      </c>
      <c r="IJ10" s="842" t="str">
        <f t="shared" si="149"/>
        <v>2.0</v>
      </c>
      <c r="IK10" s="846">
        <v>2</v>
      </c>
      <c r="IL10" s="844">
        <v>2</v>
      </c>
      <c r="IM10" s="498">
        <v>5.8</v>
      </c>
      <c r="IN10" s="164">
        <v>6</v>
      </c>
      <c r="IO10" s="736"/>
      <c r="IP10" s="28">
        <f t="shared" si="150"/>
        <v>5.9</v>
      </c>
      <c r="IQ10" s="29">
        <f t="shared" si="151"/>
        <v>5.9</v>
      </c>
      <c r="IR10" s="325" t="str">
        <f t="shared" si="152"/>
        <v>5.9</v>
      </c>
      <c r="IS10" s="30" t="str">
        <f t="shared" si="153"/>
        <v>C</v>
      </c>
      <c r="IT10" s="31">
        <f t="shared" si="154"/>
        <v>2</v>
      </c>
      <c r="IU10" s="31" t="str">
        <f t="shared" si="155"/>
        <v>2.0</v>
      </c>
      <c r="IV10" s="42">
        <v>2</v>
      </c>
      <c r="IW10" s="43">
        <v>2</v>
      </c>
      <c r="IX10" s="1032">
        <v>5.8</v>
      </c>
      <c r="IY10" s="1068">
        <v>6</v>
      </c>
      <c r="IZ10" s="736"/>
      <c r="JA10" s="827">
        <f t="shared" si="156"/>
        <v>5.9</v>
      </c>
      <c r="JB10" s="839">
        <f t="shared" si="157"/>
        <v>5.9</v>
      </c>
      <c r="JC10" s="840" t="str">
        <f t="shared" si="158"/>
        <v>5.9</v>
      </c>
      <c r="JD10" s="841" t="str">
        <f t="shared" si="159"/>
        <v>C</v>
      </c>
      <c r="JE10" s="842">
        <f t="shared" si="160"/>
        <v>2</v>
      </c>
      <c r="JF10" s="842" t="str">
        <f t="shared" si="161"/>
        <v>2.0</v>
      </c>
      <c r="JG10" s="846">
        <v>5</v>
      </c>
      <c r="JH10" s="844">
        <v>5</v>
      </c>
      <c r="JI10" s="742">
        <f t="shared" si="162"/>
        <v>15</v>
      </c>
      <c r="JJ10" s="734">
        <f t="shared" si="163"/>
        <v>2.2999999999999998</v>
      </c>
      <c r="JK10" s="735" t="str">
        <f t="shared" si="164"/>
        <v>2.30</v>
      </c>
    </row>
    <row r="11" spans="1:273" ht="18.75" x14ac:dyDescent="0.3">
      <c r="A11" s="16">
        <v>15</v>
      </c>
      <c r="B11" s="269" t="s">
        <v>707</v>
      </c>
      <c r="C11" s="386" t="s">
        <v>730</v>
      </c>
      <c r="D11" s="383" t="s">
        <v>744</v>
      </c>
      <c r="E11" s="384" t="s">
        <v>728</v>
      </c>
      <c r="F11" s="336"/>
      <c r="G11" s="390" t="s">
        <v>729</v>
      </c>
      <c r="H11" s="276" t="s">
        <v>169</v>
      </c>
      <c r="I11" s="336" t="s">
        <v>180</v>
      </c>
      <c r="J11" s="1078">
        <v>6.6</v>
      </c>
      <c r="K11" s="1079" t="str">
        <f t="shared" si="40"/>
        <v>C+</v>
      </c>
      <c r="L11" s="1080">
        <f t="shared" si="41"/>
        <v>2.5</v>
      </c>
      <c r="M11" s="1081" t="str">
        <f t="shared" si="42"/>
        <v>2.5</v>
      </c>
      <c r="N11" s="166">
        <v>6.7</v>
      </c>
      <c r="O11" s="1" t="str">
        <f t="shared" si="43"/>
        <v>C+</v>
      </c>
      <c r="P11" s="2">
        <f t="shared" si="44"/>
        <v>2.5</v>
      </c>
      <c r="Q11" s="172" t="str">
        <f t="shared" si="45"/>
        <v>2.5</v>
      </c>
      <c r="R11" s="150">
        <v>6.3</v>
      </c>
      <c r="S11" s="45">
        <v>6</v>
      </c>
      <c r="T11" s="45"/>
      <c r="U11" s="28">
        <f t="shared" si="46"/>
        <v>6.1</v>
      </c>
      <c r="V11" s="29">
        <f t="shared" si="47"/>
        <v>6.1</v>
      </c>
      <c r="W11" s="325" t="str">
        <f t="shared" si="48"/>
        <v>6.1</v>
      </c>
      <c r="X11" s="30" t="str">
        <f t="shared" si="49"/>
        <v>C</v>
      </c>
      <c r="Y11" s="31">
        <f t="shared" si="50"/>
        <v>2</v>
      </c>
      <c r="Z11" s="31" t="str">
        <f t="shared" si="51"/>
        <v>2.0</v>
      </c>
      <c r="AA11" s="42">
        <v>4</v>
      </c>
      <c r="AB11" s="43">
        <v>4</v>
      </c>
      <c r="AC11" s="180">
        <v>7.7</v>
      </c>
      <c r="AD11" s="55">
        <v>7</v>
      </c>
      <c r="AE11" s="55"/>
      <c r="AF11" s="28">
        <f t="shared" si="52"/>
        <v>7.3</v>
      </c>
      <c r="AG11" s="29">
        <f t="shared" si="53"/>
        <v>7.3</v>
      </c>
      <c r="AH11" s="325" t="str">
        <f t="shared" si="54"/>
        <v>7.3</v>
      </c>
      <c r="AI11" s="30" t="str">
        <f t="shared" si="55"/>
        <v>B</v>
      </c>
      <c r="AJ11" s="31">
        <f t="shared" si="56"/>
        <v>3</v>
      </c>
      <c r="AK11" s="31" t="str">
        <f t="shared" si="57"/>
        <v>3.0</v>
      </c>
      <c r="AL11" s="42">
        <v>2</v>
      </c>
      <c r="AM11" s="43">
        <v>2</v>
      </c>
      <c r="AN11" s="245">
        <v>7</v>
      </c>
      <c r="AO11" s="93">
        <v>8</v>
      </c>
      <c r="AP11" s="93"/>
      <c r="AQ11" s="28">
        <f t="shared" si="58"/>
        <v>7.6</v>
      </c>
      <c r="AR11" s="29">
        <f t="shared" si="59"/>
        <v>7.6</v>
      </c>
      <c r="AS11" s="325" t="str">
        <f t="shared" si="60"/>
        <v>7.6</v>
      </c>
      <c r="AT11" s="30" t="str">
        <f t="shared" si="61"/>
        <v>B</v>
      </c>
      <c r="AU11" s="31">
        <f t="shared" si="62"/>
        <v>3</v>
      </c>
      <c r="AV11" s="31" t="str">
        <f t="shared" si="63"/>
        <v>3.0</v>
      </c>
      <c r="AW11" s="42">
        <v>1</v>
      </c>
      <c r="AX11" s="149">
        <v>1</v>
      </c>
      <c r="AY11" s="219">
        <v>9.1999999999999993</v>
      </c>
      <c r="AZ11" s="68">
        <v>9</v>
      </c>
      <c r="BA11" s="68"/>
      <c r="BB11" s="225">
        <f t="shared" si="64"/>
        <v>9.1</v>
      </c>
      <c r="BC11" s="226">
        <f t="shared" si="65"/>
        <v>9.1</v>
      </c>
      <c r="BD11" s="342" t="str">
        <f t="shared" si="66"/>
        <v>9.1</v>
      </c>
      <c r="BE11" s="227" t="str">
        <f t="shared" si="0"/>
        <v>A</v>
      </c>
      <c r="BF11" s="226">
        <f t="shared" si="1"/>
        <v>4</v>
      </c>
      <c r="BG11" s="226" t="str">
        <f t="shared" si="2"/>
        <v>4.0</v>
      </c>
      <c r="BH11" s="157">
        <v>3</v>
      </c>
      <c r="BI11" s="43">
        <v>3</v>
      </c>
      <c r="BJ11" s="214">
        <v>7.3</v>
      </c>
      <c r="BK11" s="73">
        <v>6</v>
      </c>
      <c r="BL11" s="73"/>
      <c r="BM11" s="28">
        <f t="shared" si="67"/>
        <v>6.5</v>
      </c>
      <c r="BN11" s="29">
        <f t="shared" si="3"/>
        <v>6.5</v>
      </c>
      <c r="BO11" s="325" t="str">
        <f t="shared" si="68"/>
        <v>6.5</v>
      </c>
      <c r="BP11" s="30" t="str">
        <f t="shared" si="4"/>
        <v>C+</v>
      </c>
      <c r="BQ11" s="31">
        <f t="shared" si="5"/>
        <v>2.5</v>
      </c>
      <c r="BR11" s="31" t="str">
        <f t="shared" si="6"/>
        <v>2.5</v>
      </c>
      <c r="BS11" s="42">
        <v>2</v>
      </c>
      <c r="BT11" s="43">
        <v>2</v>
      </c>
      <c r="BU11" s="214">
        <v>7</v>
      </c>
      <c r="BV11" s="73">
        <v>8</v>
      </c>
      <c r="BW11" s="73"/>
      <c r="BX11" s="28">
        <f t="shared" si="69"/>
        <v>7.6</v>
      </c>
      <c r="BY11" s="29">
        <f t="shared" si="70"/>
        <v>7.6</v>
      </c>
      <c r="BZ11" s="325" t="str">
        <f t="shared" si="71"/>
        <v>7.6</v>
      </c>
      <c r="CA11" s="30" t="str">
        <f t="shared" si="72"/>
        <v>B</v>
      </c>
      <c r="CB11" s="31">
        <f t="shared" si="7"/>
        <v>3</v>
      </c>
      <c r="CC11" s="31" t="str">
        <f t="shared" si="8"/>
        <v>3.0</v>
      </c>
      <c r="CD11" s="42">
        <v>2</v>
      </c>
      <c r="CE11" s="43">
        <v>2</v>
      </c>
      <c r="CF11" s="48">
        <v>7.7</v>
      </c>
      <c r="CG11" s="55">
        <v>9</v>
      </c>
      <c r="CH11" s="55"/>
      <c r="CI11" s="28">
        <f t="shared" si="73"/>
        <v>8.5</v>
      </c>
      <c r="CJ11" s="29">
        <f t="shared" si="74"/>
        <v>8.5</v>
      </c>
      <c r="CK11" s="325" t="str">
        <f t="shared" si="75"/>
        <v>8.5</v>
      </c>
      <c r="CL11" s="30" t="str">
        <f t="shared" si="76"/>
        <v>A</v>
      </c>
      <c r="CM11" s="31">
        <f t="shared" si="77"/>
        <v>4</v>
      </c>
      <c r="CN11" s="31" t="str">
        <f t="shared" si="78"/>
        <v>4.0</v>
      </c>
      <c r="CO11" s="42">
        <v>2</v>
      </c>
      <c r="CP11" s="43">
        <v>2</v>
      </c>
      <c r="CQ11" s="48">
        <v>8</v>
      </c>
      <c r="CR11" s="70">
        <v>8</v>
      </c>
      <c r="CS11" s="70"/>
      <c r="CT11" s="28">
        <f t="shared" si="79"/>
        <v>8</v>
      </c>
      <c r="CU11" s="29">
        <f t="shared" si="80"/>
        <v>8</v>
      </c>
      <c r="CV11" s="325" t="str">
        <f t="shared" si="81"/>
        <v>8.0</v>
      </c>
      <c r="CW11" s="30" t="str">
        <f t="shared" si="9"/>
        <v>B+</v>
      </c>
      <c r="CX11" s="31">
        <f t="shared" si="10"/>
        <v>3.5</v>
      </c>
      <c r="CY11" s="31" t="str">
        <f t="shared" si="11"/>
        <v>3.5</v>
      </c>
      <c r="CZ11" s="42">
        <v>2</v>
      </c>
      <c r="DA11" s="43">
        <v>2</v>
      </c>
      <c r="DB11" s="84">
        <f t="shared" si="82"/>
        <v>18</v>
      </c>
      <c r="DC11" s="87">
        <f t="shared" si="83"/>
        <v>3.0555555555555554</v>
      </c>
      <c r="DD11" s="88" t="str">
        <f t="shared" si="84"/>
        <v>3.06</v>
      </c>
      <c r="DE11" s="64" t="str">
        <f t="shared" si="85"/>
        <v>Lên lớp</v>
      </c>
      <c r="DF11" s="128">
        <f t="shared" si="86"/>
        <v>18</v>
      </c>
      <c r="DG11" s="129">
        <f t="shared" si="87"/>
        <v>3.0555555555555554</v>
      </c>
      <c r="DH11" s="64" t="str">
        <f t="shared" si="88"/>
        <v>Lên lớp</v>
      </c>
      <c r="DI11" s="504"/>
      <c r="DJ11" s="48">
        <v>7.2</v>
      </c>
      <c r="DK11" s="55">
        <v>6</v>
      </c>
      <c r="DL11" s="55"/>
      <c r="DM11" s="28">
        <f t="shared" si="89"/>
        <v>6.5</v>
      </c>
      <c r="DN11" s="29">
        <f t="shared" si="90"/>
        <v>6.5</v>
      </c>
      <c r="DO11" s="325" t="str">
        <f t="shared" si="91"/>
        <v>6.5</v>
      </c>
      <c r="DP11" s="30" t="str">
        <f t="shared" si="12"/>
        <v>C+</v>
      </c>
      <c r="DQ11" s="31">
        <f t="shared" si="13"/>
        <v>2.5</v>
      </c>
      <c r="DR11" s="31" t="str">
        <f t="shared" si="14"/>
        <v>2.5</v>
      </c>
      <c r="DS11" s="42">
        <v>2</v>
      </c>
      <c r="DT11" s="43">
        <v>2</v>
      </c>
      <c r="DU11" s="48">
        <v>7.4</v>
      </c>
      <c r="DV11" s="70">
        <v>8</v>
      </c>
      <c r="DW11" s="70"/>
      <c r="DX11" s="28">
        <f t="shared" si="92"/>
        <v>7.8</v>
      </c>
      <c r="DY11" s="29">
        <f t="shared" si="93"/>
        <v>7.8</v>
      </c>
      <c r="DZ11" s="325" t="str">
        <f t="shared" si="94"/>
        <v>7.8</v>
      </c>
      <c r="EA11" s="30" t="str">
        <f t="shared" si="15"/>
        <v>B</v>
      </c>
      <c r="EB11" s="31">
        <f t="shared" si="16"/>
        <v>3</v>
      </c>
      <c r="EC11" s="31" t="str">
        <f t="shared" si="17"/>
        <v>3.0</v>
      </c>
      <c r="ED11" s="42">
        <v>2</v>
      </c>
      <c r="EE11" s="43">
        <v>2</v>
      </c>
      <c r="EF11" s="48">
        <v>8</v>
      </c>
      <c r="EG11" s="70">
        <v>8</v>
      </c>
      <c r="EH11" s="70"/>
      <c r="EI11" s="28">
        <f t="shared" si="95"/>
        <v>8</v>
      </c>
      <c r="EJ11" s="29">
        <f t="shared" si="18"/>
        <v>8</v>
      </c>
      <c r="EK11" s="325" t="str">
        <f t="shared" si="96"/>
        <v>8.0</v>
      </c>
      <c r="EL11" s="30" t="str">
        <f t="shared" si="19"/>
        <v>B+</v>
      </c>
      <c r="EM11" s="31">
        <f t="shared" si="20"/>
        <v>3.5</v>
      </c>
      <c r="EN11" s="31" t="str">
        <f t="shared" si="21"/>
        <v>3.5</v>
      </c>
      <c r="EO11" s="42">
        <v>2</v>
      </c>
      <c r="EP11" s="43">
        <v>2</v>
      </c>
      <c r="EQ11" s="48">
        <v>8.3000000000000007</v>
      </c>
      <c r="ER11" s="55">
        <v>8</v>
      </c>
      <c r="ES11" s="55"/>
      <c r="ET11" s="28">
        <f t="shared" si="97"/>
        <v>8.1</v>
      </c>
      <c r="EU11" s="29">
        <f t="shared" si="98"/>
        <v>8.1</v>
      </c>
      <c r="EV11" s="325" t="str">
        <f t="shared" si="99"/>
        <v>8.1</v>
      </c>
      <c r="EW11" s="30" t="str">
        <f t="shared" si="22"/>
        <v>B+</v>
      </c>
      <c r="EX11" s="31">
        <f t="shared" si="23"/>
        <v>3.5</v>
      </c>
      <c r="EY11" s="31" t="str">
        <f t="shared" si="24"/>
        <v>3.5</v>
      </c>
      <c r="EZ11" s="42">
        <v>2</v>
      </c>
      <c r="FA11" s="43">
        <v>2</v>
      </c>
      <c r="FB11" s="48">
        <v>7.7</v>
      </c>
      <c r="FC11" s="70">
        <v>8</v>
      </c>
      <c r="FD11" s="602"/>
      <c r="FE11" s="28">
        <f t="shared" si="100"/>
        <v>7.9</v>
      </c>
      <c r="FF11" s="29">
        <f t="shared" si="101"/>
        <v>7.9</v>
      </c>
      <c r="FG11" s="325" t="str">
        <f t="shared" si="102"/>
        <v>7.9</v>
      </c>
      <c r="FH11" s="30" t="str">
        <f t="shared" si="25"/>
        <v>B</v>
      </c>
      <c r="FI11" s="31">
        <f t="shared" si="26"/>
        <v>3</v>
      </c>
      <c r="FJ11" s="31" t="str">
        <f t="shared" si="27"/>
        <v>3.0</v>
      </c>
      <c r="FK11" s="42">
        <v>2</v>
      </c>
      <c r="FL11" s="43">
        <v>2</v>
      </c>
      <c r="FM11" s="854">
        <v>7</v>
      </c>
      <c r="FN11" s="822">
        <v>6</v>
      </c>
      <c r="FO11" s="736"/>
      <c r="FP11" s="28">
        <f t="shared" si="103"/>
        <v>6.4</v>
      </c>
      <c r="FQ11" s="29">
        <f t="shared" si="104"/>
        <v>6.4</v>
      </c>
      <c r="FR11" s="325" t="str">
        <f t="shared" si="105"/>
        <v>6.4</v>
      </c>
      <c r="FS11" s="30" t="str">
        <f t="shared" si="106"/>
        <v>C</v>
      </c>
      <c r="FT11" s="31">
        <f t="shared" si="107"/>
        <v>2</v>
      </c>
      <c r="FU11" s="31" t="str">
        <f t="shared" si="108"/>
        <v>2.0</v>
      </c>
      <c r="FV11" s="42">
        <v>3</v>
      </c>
      <c r="FW11" s="43">
        <v>3</v>
      </c>
      <c r="FX11" s="854">
        <v>7</v>
      </c>
      <c r="FY11" s="822">
        <v>7</v>
      </c>
      <c r="FZ11" s="736"/>
      <c r="GA11" s="28">
        <f t="shared" si="109"/>
        <v>7</v>
      </c>
      <c r="GB11" s="29">
        <f t="shared" si="110"/>
        <v>7</v>
      </c>
      <c r="GC11" s="325" t="str">
        <f t="shared" si="111"/>
        <v>7.0</v>
      </c>
      <c r="GD11" s="30" t="str">
        <f t="shared" si="112"/>
        <v>B</v>
      </c>
      <c r="GE11" s="31">
        <f t="shared" si="113"/>
        <v>3</v>
      </c>
      <c r="GF11" s="31" t="str">
        <f t="shared" si="114"/>
        <v>3.0</v>
      </c>
      <c r="GG11" s="42">
        <v>2</v>
      </c>
      <c r="GH11" s="43">
        <v>2</v>
      </c>
      <c r="GI11" s="819">
        <v>7.8</v>
      </c>
      <c r="GJ11" s="822">
        <v>7</v>
      </c>
      <c r="GK11" s="736"/>
      <c r="GL11" s="28">
        <f t="shared" si="115"/>
        <v>7.3</v>
      </c>
      <c r="GM11" s="29">
        <f t="shared" si="116"/>
        <v>7.3</v>
      </c>
      <c r="GN11" s="325" t="str">
        <f t="shared" si="117"/>
        <v>7.3</v>
      </c>
      <c r="GO11" s="30" t="str">
        <f t="shared" si="118"/>
        <v>B</v>
      </c>
      <c r="GP11" s="31">
        <f t="shared" si="119"/>
        <v>3</v>
      </c>
      <c r="GQ11" s="31" t="str">
        <f t="shared" si="120"/>
        <v>3.0</v>
      </c>
      <c r="GR11" s="42">
        <v>2</v>
      </c>
      <c r="GS11" s="43">
        <v>2</v>
      </c>
      <c r="GT11" s="931">
        <f t="shared" si="121"/>
        <v>17</v>
      </c>
      <c r="GU11" s="994">
        <f t="shared" si="122"/>
        <v>2.8823529411764706</v>
      </c>
      <c r="GV11" s="933" t="str">
        <f t="shared" si="123"/>
        <v>2.88</v>
      </c>
      <c r="GW11" s="934" t="str">
        <f t="shared" si="124"/>
        <v>Lên lớp</v>
      </c>
      <c r="GX11" s="935">
        <f t="shared" si="125"/>
        <v>35</v>
      </c>
      <c r="GY11" s="932">
        <f t="shared" si="126"/>
        <v>2.9714285714285715</v>
      </c>
      <c r="GZ11" s="933" t="str">
        <f t="shared" si="127"/>
        <v>2.97</v>
      </c>
      <c r="HA11" s="936">
        <f t="shared" si="128"/>
        <v>35</v>
      </c>
      <c r="HB11" s="937">
        <f t="shared" si="129"/>
        <v>7.4142857142857128</v>
      </c>
      <c r="HC11" s="938">
        <f t="shared" si="130"/>
        <v>2.9714285714285715</v>
      </c>
      <c r="HD11" s="939" t="str">
        <f t="shared" si="131"/>
        <v>Lên lớp</v>
      </c>
      <c r="HE11" s="988"/>
      <c r="HF11" s="991">
        <v>7.6</v>
      </c>
      <c r="HG11" s="992">
        <v>7</v>
      </c>
      <c r="HH11" s="37"/>
      <c r="HI11" s="827">
        <f t="shared" si="132"/>
        <v>7.2</v>
      </c>
      <c r="HJ11" s="839">
        <f t="shared" si="133"/>
        <v>7.2</v>
      </c>
      <c r="HK11" s="840" t="str">
        <f t="shared" si="134"/>
        <v>7.2</v>
      </c>
      <c r="HL11" s="841" t="str">
        <f t="shared" si="135"/>
        <v>B</v>
      </c>
      <c r="HM11" s="842">
        <f t="shared" si="136"/>
        <v>3</v>
      </c>
      <c r="HN11" s="842" t="str">
        <f t="shared" si="137"/>
        <v>3.0</v>
      </c>
      <c r="HO11" s="846">
        <v>3</v>
      </c>
      <c r="HP11" s="844">
        <v>3</v>
      </c>
      <c r="HQ11" s="1000">
        <v>7.5</v>
      </c>
      <c r="HR11" s="1006">
        <v>6</v>
      </c>
      <c r="HS11" s="1001"/>
      <c r="HT11" s="1015">
        <f t="shared" si="138"/>
        <v>6.6</v>
      </c>
      <c r="HU11" s="1016">
        <f t="shared" si="139"/>
        <v>6.6</v>
      </c>
      <c r="HV11" s="1017" t="str">
        <f t="shared" si="140"/>
        <v>6.6</v>
      </c>
      <c r="HW11" s="1018" t="str">
        <f t="shared" si="141"/>
        <v>C+</v>
      </c>
      <c r="HX11" s="1019">
        <f t="shared" si="142"/>
        <v>2.5</v>
      </c>
      <c r="HY11" s="1019" t="str">
        <f t="shared" si="143"/>
        <v>2.5</v>
      </c>
      <c r="HZ11" s="1020">
        <v>3</v>
      </c>
      <c r="IA11" s="1021">
        <v>3</v>
      </c>
      <c r="IB11" s="1031">
        <v>7</v>
      </c>
      <c r="IC11" s="968">
        <v>7</v>
      </c>
      <c r="ID11" s="736"/>
      <c r="IE11" s="827">
        <f t="shared" si="144"/>
        <v>7</v>
      </c>
      <c r="IF11" s="839">
        <f t="shared" si="145"/>
        <v>7</v>
      </c>
      <c r="IG11" s="840" t="str">
        <f t="shared" si="146"/>
        <v>7.0</v>
      </c>
      <c r="IH11" s="841" t="str">
        <f t="shared" si="147"/>
        <v>B</v>
      </c>
      <c r="II11" s="842">
        <f t="shared" si="148"/>
        <v>3</v>
      </c>
      <c r="IJ11" s="842" t="str">
        <f t="shared" si="149"/>
        <v>3.0</v>
      </c>
      <c r="IK11" s="846">
        <v>2</v>
      </c>
      <c r="IL11" s="844">
        <v>2</v>
      </c>
      <c r="IM11" s="498">
        <v>7</v>
      </c>
      <c r="IN11" s="164">
        <v>6</v>
      </c>
      <c r="IO11" s="736"/>
      <c r="IP11" s="28">
        <f t="shared" si="150"/>
        <v>6.4</v>
      </c>
      <c r="IQ11" s="29">
        <f t="shared" si="151"/>
        <v>6.4</v>
      </c>
      <c r="IR11" s="325" t="str">
        <f t="shared" si="152"/>
        <v>6.4</v>
      </c>
      <c r="IS11" s="30" t="str">
        <f t="shared" si="153"/>
        <v>C</v>
      </c>
      <c r="IT11" s="31">
        <f t="shared" si="154"/>
        <v>2</v>
      </c>
      <c r="IU11" s="31" t="str">
        <f t="shared" si="155"/>
        <v>2.0</v>
      </c>
      <c r="IV11" s="42">
        <v>2</v>
      </c>
      <c r="IW11" s="43">
        <v>2</v>
      </c>
      <c r="IX11" s="1032">
        <v>7.4</v>
      </c>
      <c r="IY11" s="1068">
        <v>7</v>
      </c>
      <c r="IZ11" s="736"/>
      <c r="JA11" s="827">
        <f t="shared" si="156"/>
        <v>7.2</v>
      </c>
      <c r="JB11" s="839">
        <f t="shared" si="157"/>
        <v>7.2</v>
      </c>
      <c r="JC11" s="840" t="str">
        <f t="shared" si="158"/>
        <v>7.2</v>
      </c>
      <c r="JD11" s="841" t="str">
        <f t="shared" si="159"/>
        <v>B</v>
      </c>
      <c r="JE11" s="842">
        <f t="shared" si="160"/>
        <v>3</v>
      </c>
      <c r="JF11" s="842" t="str">
        <f t="shared" si="161"/>
        <v>3.0</v>
      </c>
      <c r="JG11" s="846">
        <v>5</v>
      </c>
      <c r="JH11" s="844">
        <v>5</v>
      </c>
      <c r="JI11" s="742">
        <f t="shared" si="162"/>
        <v>15</v>
      </c>
      <c r="JJ11" s="734">
        <f t="shared" si="163"/>
        <v>2.7666666666666666</v>
      </c>
      <c r="JK11" s="735" t="str">
        <f t="shared" si="164"/>
        <v>2.77</v>
      </c>
    </row>
    <row r="12" spans="1:273" ht="18.75" x14ac:dyDescent="0.3">
      <c r="A12" s="16">
        <v>18</v>
      </c>
      <c r="B12" s="269" t="s">
        <v>707</v>
      </c>
      <c r="C12" s="386" t="s">
        <v>731</v>
      </c>
      <c r="D12" s="1087" t="s">
        <v>745</v>
      </c>
      <c r="E12" s="623" t="s">
        <v>732</v>
      </c>
      <c r="F12" s="336"/>
      <c r="G12" s="335" t="s">
        <v>287</v>
      </c>
      <c r="H12" s="276" t="s">
        <v>23</v>
      </c>
      <c r="I12" s="336" t="s">
        <v>179</v>
      </c>
      <c r="J12" s="1078">
        <v>6</v>
      </c>
      <c r="K12" s="1079" t="str">
        <f t="shared" si="40"/>
        <v>C</v>
      </c>
      <c r="L12" s="1080">
        <f t="shared" si="41"/>
        <v>2</v>
      </c>
      <c r="M12" s="1081" t="str">
        <f t="shared" si="42"/>
        <v>2.0</v>
      </c>
      <c r="N12" s="166">
        <v>5</v>
      </c>
      <c r="O12" s="1" t="str">
        <f t="shared" si="43"/>
        <v>D+</v>
      </c>
      <c r="P12" s="2">
        <f t="shared" si="44"/>
        <v>1.5</v>
      </c>
      <c r="Q12" s="172" t="str">
        <f t="shared" si="45"/>
        <v>1.5</v>
      </c>
      <c r="R12" s="150">
        <v>7.2</v>
      </c>
      <c r="S12" s="45">
        <v>9</v>
      </c>
      <c r="T12" s="45"/>
      <c r="U12" s="28">
        <f t="shared" si="46"/>
        <v>8.3000000000000007</v>
      </c>
      <c r="V12" s="29">
        <f t="shared" si="47"/>
        <v>8.3000000000000007</v>
      </c>
      <c r="W12" s="325" t="str">
        <f t="shared" si="48"/>
        <v>8.3</v>
      </c>
      <c r="X12" s="30" t="str">
        <f t="shared" si="49"/>
        <v>B+</v>
      </c>
      <c r="Y12" s="31">
        <f t="shared" si="50"/>
        <v>3.5</v>
      </c>
      <c r="Z12" s="31" t="str">
        <f t="shared" si="51"/>
        <v>3.5</v>
      </c>
      <c r="AA12" s="42">
        <v>4</v>
      </c>
      <c r="AB12" s="43">
        <v>4</v>
      </c>
      <c r="AC12" s="180">
        <v>10</v>
      </c>
      <c r="AD12" s="55">
        <v>9</v>
      </c>
      <c r="AE12" s="55"/>
      <c r="AF12" s="28">
        <f t="shared" si="52"/>
        <v>9.4</v>
      </c>
      <c r="AG12" s="29">
        <f t="shared" si="53"/>
        <v>9.4</v>
      </c>
      <c r="AH12" s="325" t="str">
        <f t="shared" si="54"/>
        <v>9.4</v>
      </c>
      <c r="AI12" s="30" t="str">
        <f t="shared" si="55"/>
        <v>A</v>
      </c>
      <c r="AJ12" s="31">
        <f t="shared" si="56"/>
        <v>4</v>
      </c>
      <c r="AK12" s="31" t="str">
        <f t="shared" si="57"/>
        <v>4.0</v>
      </c>
      <c r="AL12" s="42">
        <v>2</v>
      </c>
      <c r="AM12" s="43">
        <v>2</v>
      </c>
      <c r="AN12" s="245">
        <v>7.3</v>
      </c>
      <c r="AO12" s="93">
        <v>8</v>
      </c>
      <c r="AP12" s="93"/>
      <c r="AQ12" s="28">
        <f t="shared" si="58"/>
        <v>7.7</v>
      </c>
      <c r="AR12" s="29">
        <f t="shared" si="59"/>
        <v>7.7</v>
      </c>
      <c r="AS12" s="325" t="str">
        <f t="shared" si="60"/>
        <v>7.7</v>
      </c>
      <c r="AT12" s="30" t="str">
        <f t="shared" si="61"/>
        <v>B</v>
      </c>
      <c r="AU12" s="31">
        <f t="shared" si="62"/>
        <v>3</v>
      </c>
      <c r="AV12" s="31" t="str">
        <f t="shared" si="63"/>
        <v>3.0</v>
      </c>
      <c r="AW12" s="42">
        <v>1</v>
      </c>
      <c r="AX12" s="149">
        <v>1</v>
      </c>
      <c r="AY12" s="219">
        <v>9.4</v>
      </c>
      <c r="AZ12" s="68">
        <v>8</v>
      </c>
      <c r="BA12" s="68"/>
      <c r="BB12" s="225">
        <f t="shared" si="64"/>
        <v>8.6</v>
      </c>
      <c r="BC12" s="226">
        <f t="shared" si="65"/>
        <v>8.6</v>
      </c>
      <c r="BD12" s="342" t="str">
        <f t="shared" si="66"/>
        <v>8.6</v>
      </c>
      <c r="BE12" s="227" t="str">
        <f t="shared" si="0"/>
        <v>A</v>
      </c>
      <c r="BF12" s="226">
        <f t="shared" si="1"/>
        <v>4</v>
      </c>
      <c r="BG12" s="226" t="str">
        <f t="shared" si="2"/>
        <v>4.0</v>
      </c>
      <c r="BH12" s="157">
        <v>3</v>
      </c>
      <c r="BI12" s="43">
        <v>3</v>
      </c>
      <c r="BJ12" s="214">
        <v>6</v>
      </c>
      <c r="BK12" s="73">
        <v>7</v>
      </c>
      <c r="BL12" s="73"/>
      <c r="BM12" s="28">
        <f t="shared" si="67"/>
        <v>6.6</v>
      </c>
      <c r="BN12" s="29">
        <f t="shared" si="3"/>
        <v>6.6</v>
      </c>
      <c r="BO12" s="325" t="str">
        <f t="shared" si="68"/>
        <v>6.6</v>
      </c>
      <c r="BP12" s="30" t="str">
        <f t="shared" si="4"/>
        <v>C+</v>
      </c>
      <c r="BQ12" s="31">
        <f t="shared" si="5"/>
        <v>2.5</v>
      </c>
      <c r="BR12" s="31" t="str">
        <f t="shared" si="6"/>
        <v>2.5</v>
      </c>
      <c r="BS12" s="42">
        <v>2</v>
      </c>
      <c r="BT12" s="43">
        <v>2</v>
      </c>
      <c r="BU12" s="214">
        <v>6.4</v>
      </c>
      <c r="BV12" s="73">
        <v>7</v>
      </c>
      <c r="BW12" s="73"/>
      <c r="BX12" s="28">
        <f t="shared" si="69"/>
        <v>6.8</v>
      </c>
      <c r="BY12" s="29">
        <f t="shared" si="70"/>
        <v>6.8</v>
      </c>
      <c r="BZ12" s="325" t="str">
        <f t="shared" si="71"/>
        <v>6.8</v>
      </c>
      <c r="CA12" s="30" t="str">
        <f t="shared" si="72"/>
        <v>C+</v>
      </c>
      <c r="CB12" s="31">
        <f t="shared" si="7"/>
        <v>2.5</v>
      </c>
      <c r="CC12" s="31" t="str">
        <f t="shared" si="8"/>
        <v>2.5</v>
      </c>
      <c r="CD12" s="42">
        <v>2</v>
      </c>
      <c r="CE12" s="43">
        <v>2</v>
      </c>
      <c r="CF12" s="48">
        <v>6.3</v>
      </c>
      <c r="CG12" s="55">
        <v>4</v>
      </c>
      <c r="CH12" s="55"/>
      <c r="CI12" s="28">
        <f t="shared" si="73"/>
        <v>4.9000000000000004</v>
      </c>
      <c r="CJ12" s="29">
        <f t="shared" si="74"/>
        <v>4.9000000000000004</v>
      </c>
      <c r="CK12" s="325" t="str">
        <f t="shared" si="75"/>
        <v>4.9</v>
      </c>
      <c r="CL12" s="30" t="str">
        <f t="shared" si="76"/>
        <v>D</v>
      </c>
      <c r="CM12" s="31">
        <f t="shared" si="77"/>
        <v>1</v>
      </c>
      <c r="CN12" s="31" t="str">
        <f t="shared" si="78"/>
        <v>1.0</v>
      </c>
      <c r="CO12" s="42">
        <v>2</v>
      </c>
      <c r="CP12" s="43">
        <v>2</v>
      </c>
      <c r="CQ12" s="48">
        <v>6.3</v>
      </c>
      <c r="CR12" s="70">
        <v>6</v>
      </c>
      <c r="CS12" s="70"/>
      <c r="CT12" s="28">
        <f t="shared" si="79"/>
        <v>6.1</v>
      </c>
      <c r="CU12" s="29">
        <f t="shared" si="80"/>
        <v>6.1</v>
      </c>
      <c r="CV12" s="325" t="str">
        <f t="shared" si="81"/>
        <v>6.1</v>
      </c>
      <c r="CW12" s="30" t="str">
        <f t="shared" si="9"/>
        <v>C</v>
      </c>
      <c r="CX12" s="31">
        <f t="shared" si="10"/>
        <v>2</v>
      </c>
      <c r="CY12" s="31" t="str">
        <f t="shared" si="11"/>
        <v>2.0</v>
      </c>
      <c r="CZ12" s="42">
        <v>2</v>
      </c>
      <c r="DA12" s="43">
        <v>2</v>
      </c>
      <c r="DB12" s="84">
        <f t="shared" si="82"/>
        <v>18</v>
      </c>
      <c r="DC12" s="87">
        <f t="shared" si="83"/>
        <v>2.9444444444444446</v>
      </c>
      <c r="DD12" s="88" t="str">
        <f t="shared" si="84"/>
        <v>2.94</v>
      </c>
      <c r="DE12" s="64" t="str">
        <f t="shared" si="85"/>
        <v>Lên lớp</v>
      </c>
      <c r="DF12" s="128">
        <f t="shared" si="86"/>
        <v>18</v>
      </c>
      <c r="DG12" s="129">
        <f t="shared" si="87"/>
        <v>2.9444444444444446</v>
      </c>
      <c r="DH12" s="64" t="str">
        <f t="shared" si="88"/>
        <v>Lên lớp</v>
      </c>
      <c r="DI12" s="504"/>
      <c r="DJ12" s="48">
        <v>6.2</v>
      </c>
      <c r="DK12" s="55">
        <v>5</v>
      </c>
      <c r="DL12" s="55"/>
      <c r="DM12" s="28">
        <f t="shared" si="89"/>
        <v>5.5</v>
      </c>
      <c r="DN12" s="29">
        <f t="shared" si="90"/>
        <v>5.5</v>
      </c>
      <c r="DO12" s="325" t="str">
        <f t="shared" si="91"/>
        <v>5.5</v>
      </c>
      <c r="DP12" s="30" t="str">
        <f t="shared" si="12"/>
        <v>C</v>
      </c>
      <c r="DQ12" s="31">
        <f t="shared" si="13"/>
        <v>2</v>
      </c>
      <c r="DR12" s="31" t="str">
        <f t="shared" si="14"/>
        <v>2.0</v>
      </c>
      <c r="DS12" s="42">
        <v>2</v>
      </c>
      <c r="DT12" s="43">
        <v>2</v>
      </c>
      <c r="DU12" s="48">
        <v>5.8</v>
      </c>
      <c r="DV12" s="70">
        <v>5</v>
      </c>
      <c r="DW12" s="70"/>
      <c r="DX12" s="28">
        <f t="shared" si="92"/>
        <v>5.3</v>
      </c>
      <c r="DY12" s="29">
        <f t="shared" si="93"/>
        <v>5.3</v>
      </c>
      <c r="DZ12" s="325" t="str">
        <f t="shared" si="94"/>
        <v>5.3</v>
      </c>
      <c r="EA12" s="30" t="str">
        <f t="shared" si="15"/>
        <v>D+</v>
      </c>
      <c r="EB12" s="31">
        <f t="shared" si="16"/>
        <v>1.5</v>
      </c>
      <c r="EC12" s="31" t="str">
        <f t="shared" si="17"/>
        <v>1.5</v>
      </c>
      <c r="ED12" s="42">
        <v>2</v>
      </c>
      <c r="EE12" s="43">
        <v>2</v>
      </c>
      <c r="EF12" s="48">
        <v>6.7</v>
      </c>
      <c r="EG12" s="70">
        <v>7</v>
      </c>
      <c r="EH12" s="70"/>
      <c r="EI12" s="28">
        <f t="shared" si="95"/>
        <v>6.9</v>
      </c>
      <c r="EJ12" s="29">
        <f t="shared" si="18"/>
        <v>6.9</v>
      </c>
      <c r="EK12" s="325" t="str">
        <f t="shared" si="96"/>
        <v>6.9</v>
      </c>
      <c r="EL12" s="30" t="str">
        <f t="shared" si="19"/>
        <v>C+</v>
      </c>
      <c r="EM12" s="31">
        <f t="shared" si="20"/>
        <v>2.5</v>
      </c>
      <c r="EN12" s="31" t="str">
        <f t="shared" si="21"/>
        <v>2.5</v>
      </c>
      <c r="EO12" s="42">
        <v>2</v>
      </c>
      <c r="EP12" s="43">
        <v>2</v>
      </c>
      <c r="EQ12" s="48">
        <v>7.3</v>
      </c>
      <c r="ER12" s="55">
        <v>7</v>
      </c>
      <c r="ES12" s="55"/>
      <c r="ET12" s="28">
        <f t="shared" si="97"/>
        <v>7.1</v>
      </c>
      <c r="EU12" s="29">
        <f t="shared" si="98"/>
        <v>7.1</v>
      </c>
      <c r="EV12" s="325" t="str">
        <f t="shared" si="99"/>
        <v>7.1</v>
      </c>
      <c r="EW12" s="30" t="str">
        <f t="shared" si="22"/>
        <v>B</v>
      </c>
      <c r="EX12" s="31">
        <f t="shared" si="23"/>
        <v>3</v>
      </c>
      <c r="EY12" s="31" t="str">
        <f t="shared" si="24"/>
        <v>3.0</v>
      </c>
      <c r="EZ12" s="42">
        <v>2</v>
      </c>
      <c r="FA12" s="43">
        <v>2</v>
      </c>
      <c r="FB12" s="48">
        <v>7</v>
      </c>
      <c r="FC12" s="70">
        <v>7</v>
      </c>
      <c r="FD12" s="602"/>
      <c r="FE12" s="28">
        <f t="shared" si="100"/>
        <v>7</v>
      </c>
      <c r="FF12" s="29">
        <f t="shared" si="101"/>
        <v>7</v>
      </c>
      <c r="FG12" s="325" t="str">
        <f t="shared" si="102"/>
        <v>7.0</v>
      </c>
      <c r="FH12" s="30" t="str">
        <f t="shared" si="25"/>
        <v>B</v>
      </c>
      <c r="FI12" s="31">
        <f t="shared" si="26"/>
        <v>3</v>
      </c>
      <c r="FJ12" s="31" t="str">
        <f t="shared" si="27"/>
        <v>3.0</v>
      </c>
      <c r="FK12" s="42">
        <v>2</v>
      </c>
      <c r="FL12" s="43">
        <v>2</v>
      </c>
      <c r="FM12" s="854">
        <v>5.6</v>
      </c>
      <c r="FN12" s="822">
        <v>1</v>
      </c>
      <c r="FO12" s="853">
        <v>5</v>
      </c>
      <c r="FP12" s="28">
        <f t="shared" si="103"/>
        <v>2.8</v>
      </c>
      <c r="FQ12" s="29">
        <f t="shared" si="104"/>
        <v>5.2</v>
      </c>
      <c r="FR12" s="325" t="str">
        <f t="shared" si="105"/>
        <v>5.2</v>
      </c>
      <c r="FS12" s="30" t="str">
        <f t="shared" si="106"/>
        <v>D+</v>
      </c>
      <c r="FT12" s="31">
        <f t="shared" si="107"/>
        <v>1.5</v>
      </c>
      <c r="FU12" s="31" t="str">
        <f t="shared" si="108"/>
        <v>1.5</v>
      </c>
      <c r="FV12" s="42">
        <v>3</v>
      </c>
      <c r="FW12" s="43">
        <v>3</v>
      </c>
      <c r="FX12" s="856">
        <v>3.3</v>
      </c>
      <c r="FY12" s="822"/>
      <c r="FZ12" s="736"/>
      <c r="GA12" s="28">
        <f t="shared" si="109"/>
        <v>1.3</v>
      </c>
      <c r="GB12" s="29">
        <f t="shared" si="110"/>
        <v>1.3</v>
      </c>
      <c r="GC12" s="325" t="str">
        <f t="shared" si="111"/>
        <v>1.3</v>
      </c>
      <c r="GD12" s="30" t="str">
        <f t="shared" si="112"/>
        <v>F</v>
      </c>
      <c r="GE12" s="31">
        <f t="shared" si="113"/>
        <v>0</v>
      </c>
      <c r="GF12" s="31" t="str">
        <f t="shared" si="114"/>
        <v>0.0</v>
      </c>
      <c r="GG12" s="42">
        <v>2</v>
      </c>
      <c r="GH12" s="43"/>
      <c r="GI12" s="819">
        <v>6.4</v>
      </c>
      <c r="GJ12" s="822">
        <v>6</v>
      </c>
      <c r="GK12" s="736"/>
      <c r="GL12" s="28">
        <f t="shared" si="115"/>
        <v>6.2</v>
      </c>
      <c r="GM12" s="29">
        <f t="shared" si="116"/>
        <v>6.2</v>
      </c>
      <c r="GN12" s="325" t="str">
        <f t="shared" si="117"/>
        <v>6.2</v>
      </c>
      <c r="GO12" s="30" t="str">
        <f t="shared" si="118"/>
        <v>C</v>
      </c>
      <c r="GP12" s="31">
        <f t="shared" si="119"/>
        <v>2</v>
      </c>
      <c r="GQ12" s="31" t="str">
        <f t="shared" si="120"/>
        <v>2.0</v>
      </c>
      <c r="GR12" s="42">
        <v>2</v>
      </c>
      <c r="GS12" s="43">
        <v>2</v>
      </c>
      <c r="GT12" s="931">
        <f t="shared" si="121"/>
        <v>17</v>
      </c>
      <c r="GU12" s="994">
        <f t="shared" si="122"/>
        <v>1.911764705882353</v>
      </c>
      <c r="GV12" s="933" t="str">
        <f t="shared" si="123"/>
        <v>1.91</v>
      </c>
      <c r="GW12" s="934" t="str">
        <f t="shared" si="124"/>
        <v>Lên lớp</v>
      </c>
      <c r="GX12" s="935">
        <f t="shared" si="125"/>
        <v>35</v>
      </c>
      <c r="GY12" s="932">
        <f t="shared" si="126"/>
        <v>2.4428571428571431</v>
      </c>
      <c r="GZ12" s="933" t="str">
        <f t="shared" si="127"/>
        <v>2.44</v>
      </c>
      <c r="HA12" s="936">
        <f t="shared" si="128"/>
        <v>33</v>
      </c>
      <c r="HB12" s="937">
        <f t="shared" si="129"/>
        <v>6.8454545454545448</v>
      </c>
      <c r="HC12" s="938">
        <f t="shared" si="130"/>
        <v>2.5909090909090908</v>
      </c>
      <c r="HD12" s="939" t="str">
        <f t="shared" si="131"/>
        <v>Lên lớp</v>
      </c>
      <c r="HE12" s="988"/>
      <c r="HF12" s="991">
        <v>5</v>
      </c>
      <c r="HG12" s="992">
        <v>5</v>
      </c>
      <c r="HH12" s="37"/>
      <c r="HI12" s="827">
        <f t="shared" si="132"/>
        <v>5</v>
      </c>
      <c r="HJ12" s="839">
        <f t="shared" si="133"/>
        <v>5</v>
      </c>
      <c r="HK12" s="840" t="str">
        <f t="shared" si="134"/>
        <v>5.0</v>
      </c>
      <c r="HL12" s="841" t="str">
        <f t="shared" si="135"/>
        <v>D+</v>
      </c>
      <c r="HM12" s="842">
        <f t="shared" si="136"/>
        <v>1.5</v>
      </c>
      <c r="HN12" s="842" t="str">
        <f t="shared" si="137"/>
        <v>1.5</v>
      </c>
      <c r="HO12" s="846">
        <v>3</v>
      </c>
      <c r="HP12" s="844">
        <v>3</v>
      </c>
      <c r="HQ12" s="1000">
        <v>6.5</v>
      </c>
      <c r="HR12" s="1006">
        <v>6</v>
      </c>
      <c r="HS12" s="1001"/>
      <c r="HT12" s="1015">
        <f t="shared" si="138"/>
        <v>6.2</v>
      </c>
      <c r="HU12" s="1016">
        <f t="shared" si="139"/>
        <v>6.2</v>
      </c>
      <c r="HV12" s="1017" t="str">
        <f t="shared" si="140"/>
        <v>6.2</v>
      </c>
      <c r="HW12" s="1018" t="str">
        <f t="shared" si="141"/>
        <v>C</v>
      </c>
      <c r="HX12" s="1019">
        <f t="shared" si="142"/>
        <v>2</v>
      </c>
      <c r="HY12" s="1019" t="str">
        <f t="shared" si="143"/>
        <v>2.0</v>
      </c>
      <c r="HZ12" s="1020">
        <v>3</v>
      </c>
      <c r="IA12" s="1021">
        <v>3</v>
      </c>
      <c r="IB12" s="1031">
        <v>5.7</v>
      </c>
      <c r="IC12" s="968">
        <v>5</v>
      </c>
      <c r="ID12" s="736"/>
      <c r="IE12" s="827">
        <f t="shared" si="144"/>
        <v>5.3</v>
      </c>
      <c r="IF12" s="839">
        <f t="shared" si="145"/>
        <v>5.3</v>
      </c>
      <c r="IG12" s="840" t="str">
        <f t="shared" si="146"/>
        <v>5.3</v>
      </c>
      <c r="IH12" s="841" t="str">
        <f t="shared" si="147"/>
        <v>D+</v>
      </c>
      <c r="II12" s="842">
        <f t="shared" si="148"/>
        <v>1.5</v>
      </c>
      <c r="IJ12" s="842" t="str">
        <f t="shared" si="149"/>
        <v>1.5</v>
      </c>
      <c r="IK12" s="846">
        <v>2</v>
      </c>
      <c r="IL12" s="844">
        <v>2</v>
      </c>
      <c r="IM12" s="498">
        <v>5.6</v>
      </c>
      <c r="IN12" s="164">
        <v>6</v>
      </c>
      <c r="IO12" s="736"/>
      <c r="IP12" s="28">
        <f t="shared" si="150"/>
        <v>5.8</v>
      </c>
      <c r="IQ12" s="29">
        <f t="shared" si="151"/>
        <v>5.8</v>
      </c>
      <c r="IR12" s="325" t="str">
        <f t="shared" si="152"/>
        <v>5.8</v>
      </c>
      <c r="IS12" s="30" t="str">
        <f t="shared" si="153"/>
        <v>C</v>
      </c>
      <c r="IT12" s="31">
        <f t="shared" si="154"/>
        <v>2</v>
      </c>
      <c r="IU12" s="31" t="str">
        <f t="shared" si="155"/>
        <v>2.0</v>
      </c>
      <c r="IV12" s="42">
        <v>2</v>
      </c>
      <c r="IW12" s="43">
        <v>2</v>
      </c>
      <c r="IX12" s="1032">
        <v>6</v>
      </c>
      <c r="IY12" s="1068">
        <v>6</v>
      </c>
      <c r="IZ12" s="736"/>
      <c r="JA12" s="827">
        <f t="shared" si="156"/>
        <v>6</v>
      </c>
      <c r="JB12" s="839">
        <f t="shared" si="157"/>
        <v>6</v>
      </c>
      <c r="JC12" s="840" t="str">
        <f t="shared" si="158"/>
        <v>6.0</v>
      </c>
      <c r="JD12" s="841" t="str">
        <f t="shared" si="159"/>
        <v>C</v>
      </c>
      <c r="JE12" s="842">
        <f t="shared" si="160"/>
        <v>2</v>
      </c>
      <c r="JF12" s="842" t="str">
        <f t="shared" si="161"/>
        <v>2.0</v>
      </c>
      <c r="JG12" s="846">
        <v>5</v>
      </c>
      <c r="JH12" s="844">
        <v>5</v>
      </c>
      <c r="JI12" s="742">
        <f t="shared" si="162"/>
        <v>15</v>
      </c>
      <c r="JJ12" s="734">
        <f t="shared" si="163"/>
        <v>1.8333333333333333</v>
      </c>
      <c r="JK12" s="735" t="str">
        <f t="shared" si="164"/>
        <v>1.83</v>
      </c>
    </row>
    <row r="13" spans="1:273" ht="18.75" x14ac:dyDescent="0.3">
      <c r="A13" s="16">
        <v>19</v>
      </c>
      <c r="B13" s="269" t="s">
        <v>707</v>
      </c>
      <c r="C13" s="386" t="s">
        <v>733</v>
      </c>
      <c r="D13" s="383" t="s">
        <v>746</v>
      </c>
      <c r="E13" s="384" t="s">
        <v>162</v>
      </c>
      <c r="F13" s="336"/>
      <c r="G13" s="390" t="s">
        <v>568</v>
      </c>
      <c r="H13" s="276" t="s">
        <v>23</v>
      </c>
      <c r="I13" s="336" t="s">
        <v>179</v>
      </c>
      <c r="J13" s="1078">
        <v>6</v>
      </c>
      <c r="K13" s="1079" t="str">
        <f t="shared" si="40"/>
        <v>C</v>
      </c>
      <c r="L13" s="1080">
        <f t="shared" si="41"/>
        <v>2</v>
      </c>
      <c r="M13" s="1081" t="str">
        <f t="shared" si="42"/>
        <v>2.0</v>
      </c>
      <c r="N13" s="166">
        <v>6</v>
      </c>
      <c r="O13" s="1" t="str">
        <f t="shared" si="43"/>
        <v>C</v>
      </c>
      <c r="P13" s="2">
        <f t="shared" si="44"/>
        <v>2</v>
      </c>
      <c r="Q13" s="172" t="str">
        <f t="shared" si="45"/>
        <v>2.0</v>
      </c>
      <c r="R13" s="150">
        <v>7.2</v>
      </c>
      <c r="S13" s="45">
        <v>7</v>
      </c>
      <c r="T13" s="45"/>
      <c r="U13" s="28">
        <f t="shared" si="46"/>
        <v>7.1</v>
      </c>
      <c r="V13" s="29">
        <f t="shared" si="47"/>
        <v>7.1</v>
      </c>
      <c r="W13" s="325" t="str">
        <f t="shared" si="48"/>
        <v>7.1</v>
      </c>
      <c r="X13" s="30" t="str">
        <f t="shared" si="49"/>
        <v>B</v>
      </c>
      <c r="Y13" s="31">
        <f t="shared" si="50"/>
        <v>3</v>
      </c>
      <c r="Z13" s="31" t="str">
        <f t="shared" si="51"/>
        <v>3.0</v>
      </c>
      <c r="AA13" s="42">
        <v>4</v>
      </c>
      <c r="AB13" s="43">
        <v>4</v>
      </c>
      <c r="AC13" s="180">
        <v>7</v>
      </c>
      <c r="AD13" s="55">
        <v>8</v>
      </c>
      <c r="AE13" s="55"/>
      <c r="AF13" s="28">
        <f t="shared" si="52"/>
        <v>7.6</v>
      </c>
      <c r="AG13" s="29">
        <f t="shared" si="53"/>
        <v>7.6</v>
      </c>
      <c r="AH13" s="325" t="str">
        <f t="shared" si="54"/>
        <v>7.6</v>
      </c>
      <c r="AI13" s="30" t="str">
        <f t="shared" si="55"/>
        <v>B</v>
      </c>
      <c r="AJ13" s="31">
        <f t="shared" si="56"/>
        <v>3</v>
      </c>
      <c r="AK13" s="31" t="str">
        <f t="shared" si="57"/>
        <v>3.0</v>
      </c>
      <c r="AL13" s="42">
        <v>2</v>
      </c>
      <c r="AM13" s="43">
        <v>2</v>
      </c>
      <c r="AN13" s="245">
        <v>7.7</v>
      </c>
      <c r="AO13" s="93">
        <v>7</v>
      </c>
      <c r="AP13" s="93"/>
      <c r="AQ13" s="28">
        <f t="shared" si="58"/>
        <v>7.3</v>
      </c>
      <c r="AR13" s="29">
        <f t="shared" si="59"/>
        <v>7.3</v>
      </c>
      <c r="AS13" s="325" t="str">
        <f t="shared" si="60"/>
        <v>7.3</v>
      </c>
      <c r="AT13" s="30" t="str">
        <f t="shared" si="61"/>
        <v>B</v>
      </c>
      <c r="AU13" s="31">
        <f t="shared" si="62"/>
        <v>3</v>
      </c>
      <c r="AV13" s="31" t="str">
        <f t="shared" si="63"/>
        <v>3.0</v>
      </c>
      <c r="AW13" s="42">
        <v>1</v>
      </c>
      <c r="AX13" s="149">
        <v>1</v>
      </c>
      <c r="AY13" s="219">
        <v>9.6</v>
      </c>
      <c r="AZ13" s="68">
        <v>8</v>
      </c>
      <c r="BA13" s="68"/>
      <c r="BB13" s="225">
        <f t="shared" si="64"/>
        <v>8.6</v>
      </c>
      <c r="BC13" s="226">
        <f t="shared" si="65"/>
        <v>8.6</v>
      </c>
      <c r="BD13" s="342" t="str">
        <f t="shared" si="66"/>
        <v>8.6</v>
      </c>
      <c r="BE13" s="227" t="str">
        <f t="shared" si="0"/>
        <v>A</v>
      </c>
      <c r="BF13" s="226">
        <f t="shared" si="1"/>
        <v>4</v>
      </c>
      <c r="BG13" s="226" t="str">
        <f t="shared" si="2"/>
        <v>4.0</v>
      </c>
      <c r="BH13" s="157">
        <v>3</v>
      </c>
      <c r="BI13" s="43">
        <v>3</v>
      </c>
      <c r="BJ13" s="214">
        <v>7.3</v>
      </c>
      <c r="BK13" s="73">
        <v>8</v>
      </c>
      <c r="BL13" s="73"/>
      <c r="BM13" s="28">
        <f t="shared" si="67"/>
        <v>7.7</v>
      </c>
      <c r="BN13" s="29">
        <f t="shared" si="3"/>
        <v>7.7</v>
      </c>
      <c r="BO13" s="325" t="str">
        <f t="shared" si="68"/>
        <v>7.7</v>
      </c>
      <c r="BP13" s="30" t="str">
        <f t="shared" si="4"/>
        <v>B</v>
      </c>
      <c r="BQ13" s="31">
        <f t="shared" si="5"/>
        <v>3</v>
      </c>
      <c r="BR13" s="31" t="str">
        <f t="shared" si="6"/>
        <v>3.0</v>
      </c>
      <c r="BS13" s="42">
        <v>2</v>
      </c>
      <c r="BT13" s="43">
        <v>2</v>
      </c>
      <c r="BU13" s="214">
        <v>8.6</v>
      </c>
      <c r="BV13" s="73">
        <v>10</v>
      </c>
      <c r="BW13" s="73"/>
      <c r="BX13" s="28">
        <f t="shared" si="69"/>
        <v>9.4</v>
      </c>
      <c r="BY13" s="29">
        <f t="shared" si="70"/>
        <v>9.4</v>
      </c>
      <c r="BZ13" s="325" t="str">
        <f t="shared" si="71"/>
        <v>9.4</v>
      </c>
      <c r="CA13" s="30" t="str">
        <f t="shared" si="72"/>
        <v>A</v>
      </c>
      <c r="CB13" s="31">
        <f t="shared" si="7"/>
        <v>4</v>
      </c>
      <c r="CC13" s="31" t="str">
        <f t="shared" si="8"/>
        <v>4.0</v>
      </c>
      <c r="CD13" s="42">
        <v>2</v>
      </c>
      <c r="CE13" s="43">
        <v>2</v>
      </c>
      <c r="CF13" s="48">
        <v>8.6999999999999993</v>
      </c>
      <c r="CG13" s="55">
        <v>10</v>
      </c>
      <c r="CH13" s="55"/>
      <c r="CI13" s="28">
        <f t="shared" si="73"/>
        <v>9.5</v>
      </c>
      <c r="CJ13" s="29">
        <f t="shared" si="74"/>
        <v>9.5</v>
      </c>
      <c r="CK13" s="325" t="str">
        <f t="shared" si="75"/>
        <v>9.5</v>
      </c>
      <c r="CL13" s="30" t="str">
        <f t="shared" si="76"/>
        <v>A</v>
      </c>
      <c r="CM13" s="31">
        <f t="shared" si="77"/>
        <v>4</v>
      </c>
      <c r="CN13" s="31" t="str">
        <f t="shared" si="78"/>
        <v>4.0</v>
      </c>
      <c r="CO13" s="42">
        <v>2</v>
      </c>
      <c r="CP13" s="43">
        <v>2</v>
      </c>
      <c r="CQ13" s="48">
        <v>7.3</v>
      </c>
      <c r="CR13" s="70">
        <v>7</v>
      </c>
      <c r="CS13" s="70"/>
      <c r="CT13" s="28">
        <f t="shared" si="79"/>
        <v>7.1</v>
      </c>
      <c r="CU13" s="29">
        <f t="shared" si="80"/>
        <v>7.1</v>
      </c>
      <c r="CV13" s="325" t="str">
        <f t="shared" si="81"/>
        <v>7.1</v>
      </c>
      <c r="CW13" s="30" t="str">
        <f t="shared" si="9"/>
        <v>B</v>
      </c>
      <c r="CX13" s="31">
        <f t="shared" si="10"/>
        <v>3</v>
      </c>
      <c r="CY13" s="31" t="str">
        <f t="shared" si="11"/>
        <v>3.0</v>
      </c>
      <c r="CZ13" s="42">
        <v>2</v>
      </c>
      <c r="DA13" s="43">
        <v>2</v>
      </c>
      <c r="DB13" s="84">
        <f t="shared" si="82"/>
        <v>18</v>
      </c>
      <c r="DC13" s="87">
        <f t="shared" si="83"/>
        <v>3.3888888888888888</v>
      </c>
      <c r="DD13" s="88" t="str">
        <f t="shared" si="84"/>
        <v>3.39</v>
      </c>
      <c r="DE13" s="64" t="str">
        <f t="shared" si="85"/>
        <v>Lên lớp</v>
      </c>
      <c r="DF13" s="128">
        <f t="shared" si="86"/>
        <v>18</v>
      </c>
      <c r="DG13" s="129">
        <f t="shared" si="87"/>
        <v>3.3888888888888888</v>
      </c>
      <c r="DH13" s="64" t="str">
        <f t="shared" si="88"/>
        <v>Lên lớp</v>
      </c>
      <c r="DI13" s="504"/>
      <c r="DJ13" s="48">
        <v>7.6</v>
      </c>
      <c r="DK13" s="55">
        <v>5</v>
      </c>
      <c r="DL13" s="55"/>
      <c r="DM13" s="28">
        <f t="shared" si="89"/>
        <v>6</v>
      </c>
      <c r="DN13" s="29">
        <f t="shared" si="90"/>
        <v>6</v>
      </c>
      <c r="DO13" s="325" t="str">
        <f t="shared" si="91"/>
        <v>6.0</v>
      </c>
      <c r="DP13" s="30" t="str">
        <f t="shared" si="12"/>
        <v>C</v>
      </c>
      <c r="DQ13" s="31">
        <f t="shared" si="13"/>
        <v>2</v>
      </c>
      <c r="DR13" s="31" t="str">
        <f t="shared" si="14"/>
        <v>2.0</v>
      </c>
      <c r="DS13" s="42">
        <v>2</v>
      </c>
      <c r="DT13" s="43">
        <v>2</v>
      </c>
      <c r="DU13" s="48">
        <v>7.6</v>
      </c>
      <c r="DV13" s="70">
        <v>8</v>
      </c>
      <c r="DW13" s="70"/>
      <c r="DX13" s="28">
        <f t="shared" si="92"/>
        <v>7.8</v>
      </c>
      <c r="DY13" s="29">
        <f t="shared" si="93"/>
        <v>7.8</v>
      </c>
      <c r="DZ13" s="325" t="str">
        <f t="shared" si="94"/>
        <v>7.8</v>
      </c>
      <c r="EA13" s="30" t="str">
        <f t="shared" si="15"/>
        <v>B</v>
      </c>
      <c r="EB13" s="31">
        <f t="shared" si="16"/>
        <v>3</v>
      </c>
      <c r="EC13" s="31" t="str">
        <f t="shared" si="17"/>
        <v>3.0</v>
      </c>
      <c r="ED13" s="42">
        <v>2</v>
      </c>
      <c r="EE13" s="43">
        <v>2</v>
      </c>
      <c r="EF13" s="48">
        <v>7.7</v>
      </c>
      <c r="EG13" s="70">
        <v>9</v>
      </c>
      <c r="EH13" s="70"/>
      <c r="EI13" s="28">
        <f t="shared" si="95"/>
        <v>8.5</v>
      </c>
      <c r="EJ13" s="29">
        <f t="shared" si="18"/>
        <v>8.5</v>
      </c>
      <c r="EK13" s="325" t="str">
        <f t="shared" si="96"/>
        <v>8.5</v>
      </c>
      <c r="EL13" s="30" t="str">
        <f t="shared" si="19"/>
        <v>A</v>
      </c>
      <c r="EM13" s="31">
        <f t="shared" si="20"/>
        <v>4</v>
      </c>
      <c r="EN13" s="31" t="str">
        <f t="shared" si="21"/>
        <v>4.0</v>
      </c>
      <c r="EO13" s="42">
        <v>2</v>
      </c>
      <c r="EP13" s="43">
        <v>2</v>
      </c>
      <c r="EQ13" s="48">
        <v>7.3</v>
      </c>
      <c r="ER13" s="55">
        <v>7</v>
      </c>
      <c r="ES13" s="55"/>
      <c r="ET13" s="28">
        <f t="shared" si="97"/>
        <v>7.1</v>
      </c>
      <c r="EU13" s="29">
        <f t="shared" si="98"/>
        <v>7.1</v>
      </c>
      <c r="EV13" s="325" t="str">
        <f t="shared" si="99"/>
        <v>7.1</v>
      </c>
      <c r="EW13" s="30" t="str">
        <f t="shared" si="22"/>
        <v>B</v>
      </c>
      <c r="EX13" s="31">
        <f t="shared" si="23"/>
        <v>3</v>
      </c>
      <c r="EY13" s="31" t="str">
        <f t="shared" si="24"/>
        <v>3.0</v>
      </c>
      <c r="EZ13" s="42">
        <v>2</v>
      </c>
      <c r="FA13" s="43">
        <v>2</v>
      </c>
      <c r="FB13" s="48">
        <v>7</v>
      </c>
      <c r="FC13" s="70">
        <v>7</v>
      </c>
      <c r="FD13" s="602"/>
      <c r="FE13" s="28">
        <f t="shared" si="100"/>
        <v>7</v>
      </c>
      <c r="FF13" s="29">
        <f t="shared" si="101"/>
        <v>7</v>
      </c>
      <c r="FG13" s="325" t="str">
        <f t="shared" si="102"/>
        <v>7.0</v>
      </c>
      <c r="FH13" s="30" t="str">
        <f t="shared" si="25"/>
        <v>B</v>
      </c>
      <c r="FI13" s="31">
        <f t="shared" si="26"/>
        <v>3</v>
      </c>
      <c r="FJ13" s="31" t="str">
        <f t="shared" si="27"/>
        <v>3.0</v>
      </c>
      <c r="FK13" s="42">
        <v>2</v>
      </c>
      <c r="FL13" s="43">
        <v>2</v>
      </c>
      <c r="FM13" s="854">
        <v>6.6</v>
      </c>
      <c r="FN13" s="822">
        <v>6</v>
      </c>
      <c r="FO13" s="736"/>
      <c r="FP13" s="28">
        <f t="shared" si="103"/>
        <v>6.2</v>
      </c>
      <c r="FQ13" s="29">
        <f t="shared" si="104"/>
        <v>6.2</v>
      </c>
      <c r="FR13" s="325" t="str">
        <f t="shared" si="105"/>
        <v>6.2</v>
      </c>
      <c r="FS13" s="30" t="str">
        <f t="shared" si="106"/>
        <v>C</v>
      </c>
      <c r="FT13" s="31">
        <f t="shared" si="107"/>
        <v>2</v>
      </c>
      <c r="FU13" s="31" t="str">
        <f t="shared" si="108"/>
        <v>2.0</v>
      </c>
      <c r="FV13" s="42">
        <v>3</v>
      </c>
      <c r="FW13" s="43">
        <v>3</v>
      </c>
      <c r="FX13" s="854">
        <v>6.7</v>
      </c>
      <c r="FY13" s="822">
        <v>6</v>
      </c>
      <c r="FZ13" s="736"/>
      <c r="GA13" s="28">
        <f t="shared" si="109"/>
        <v>6.3</v>
      </c>
      <c r="GB13" s="29">
        <f t="shared" si="110"/>
        <v>6.3</v>
      </c>
      <c r="GC13" s="325" t="str">
        <f t="shared" si="111"/>
        <v>6.3</v>
      </c>
      <c r="GD13" s="30" t="str">
        <f t="shared" si="112"/>
        <v>C</v>
      </c>
      <c r="GE13" s="31">
        <f t="shared" si="113"/>
        <v>2</v>
      </c>
      <c r="GF13" s="31" t="str">
        <f t="shared" si="114"/>
        <v>2.0</v>
      </c>
      <c r="GG13" s="42">
        <v>2</v>
      </c>
      <c r="GH13" s="43">
        <v>2</v>
      </c>
      <c r="GI13" s="819">
        <v>7</v>
      </c>
      <c r="GJ13" s="822">
        <v>6</v>
      </c>
      <c r="GK13" s="736"/>
      <c r="GL13" s="28">
        <f t="shared" si="115"/>
        <v>6.4</v>
      </c>
      <c r="GM13" s="29">
        <f t="shared" si="116"/>
        <v>6.4</v>
      </c>
      <c r="GN13" s="325" t="str">
        <f t="shared" si="117"/>
        <v>6.4</v>
      </c>
      <c r="GO13" s="30" t="str">
        <f t="shared" si="118"/>
        <v>C</v>
      </c>
      <c r="GP13" s="31">
        <f t="shared" si="119"/>
        <v>2</v>
      </c>
      <c r="GQ13" s="31" t="str">
        <f t="shared" si="120"/>
        <v>2.0</v>
      </c>
      <c r="GR13" s="42">
        <v>2</v>
      </c>
      <c r="GS13" s="43">
        <v>2</v>
      </c>
      <c r="GT13" s="931">
        <f t="shared" si="121"/>
        <v>17</v>
      </c>
      <c r="GU13" s="994">
        <f t="shared" si="122"/>
        <v>2.5882352941176472</v>
      </c>
      <c r="GV13" s="933" t="str">
        <f t="shared" si="123"/>
        <v>2.59</v>
      </c>
      <c r="GW13" s="934" t="str">
        <f t="shared" si="124"/>
        <v>Lên lớp</v>
      </c>
      <c r="GX13" s="935">
        <f t="shared" si="125"/>
        <v>35</v>
      </c>
      <c r="GY13" s="932">
        <f t="shared" si="126"/>
        <v>3</v>
      </c>
      <c r="GZ13" s="933" t="str">
        <f t="shared" si="127"/>
        <v>3.00</v>
      </c>
      <c r="HA13" s="936">
        <f t="shared" si="128"/>
        <v>35</v>
      </c>
      <c r="HB13" s="937">
        <f t="shared" si="129"/>
        <v>7.4542857142857137</v>
      </c>
      <c r="HC13" s="938">
        <f t="shared" si="130"/>
        <v>3</v>
      </c>
      <c r="HD13" s="939" t="str">
        <f t="shared" si="131"/>
        <v>Lên lớp</v>
      </c>
      <c r="HE13" s="988"/>
      <c r="HF13" s="991">
        <v>6.6</v>
      </c>
      <c r="HG13" s="992">
        <v>6</v>
      </c>
      <c r="HH13" s="37"/>
      <c r="HI13" s="827">
        <f t="shared" si="132"/>
        <v>6.2</v>
      </c>
      <c r="HJ13" s="839">
        <f t="shared" si="133"/>
        <v>6.2</v>
      </c>
      <c r="HK13" s="840" t="str">
        <f t="shared" si="134"/>
        <v>6.2</v>
      </c>
      <c r="HL13" s="841" t="str">
        <f t="shared" si="135"/>
        <v>C</v>
      </c>
      <c r="HM13" s="842">
        <f t="shared" si="136"/>
        <v>2</v>
      </c>
      <c r="HN13" s="842" t="str">
        <f t="shared" si="137"/>
        <v>2.0</v>
      </c>
      <c r="HO13" s="846">
        <v>3</v>
      </c>
      <c r="HP13" s="844">
        <v>3</v>
      </c>
      <c r="HQ13" s="1000">
        <v>7</v>
      </c>
      <c r="HR13" s="1006">
        <v>6</v>
      </c>
      <c r="HS13" s="1001"/>
      <c r="HT13" s="1015">
        <f t="shared" si="138"/>
        <v>6.4</v>
      </c>
      <c r="HU13" s="1016">
        <f t="shared" si="139"/>
        <v>6.4</v>
      </c>
      <c r="HV13" s="1017" t="str">
        <f t="shared" si="140"/>
        <v>6.4</v>
      </c>
      <c r="HW13" s="1018" t="str">
        <f t="shared" si="141"/>
        <v>C</v>
      </c>
      <c r="HX13" s="1019">
        <f t="shared" si="142"/>
        <v>2</v>
      </c>
      <c r="HY13" s="1019" t="str">
        <f t="shared" si="143"/>
        <v>2.0</v>
      </c>
      <c r="HZ13" s="1020">
        <v>3</v>
      </c>
      <c r="IA13" s="1021">
        <v>3</v>
      </c>
      <c r="IB13" s="1031">
        <v>6</v>
      </c>
      <c r="IC13" s="968">
        <v>6</v>
      </c>
      <c r="ID13" s="736"/>
      <c r="IE13" s="827">
        <f t="shared" si="144"/>
        <v>6</v>
      </c>
      <c r="IF13" s="839">
        <f t="shared" si="145"/>
        <v>6</v>
      </c>
      <c r="IG13" s="840" t="str">
        <f t="shared" si="146"/>
        <v>6.0</v>
      </c>
      <c r="IH13" s="841" t="str">
        <f t="shared" si="147"/>
        <v>C</v>
      </c>
      <c r="II13" s="842">
        <f t="shared" si="148"/>
        <v>2</v>
      </c>
      <c r="IJ13" s="842" t="str">
        <f t="shared" si="149"/>
        <v>2.0</v>
      </c>
      <c r="IK13" s="846">
        <v>2</v>
      </c>
      <c r="IL13" s="844">
        <v>2</v>
      </c>
      <c r="IM13" s="498">
        <v>6.4</v>
      </c>
      <c r="IN13" s="164">
        <v>5</v>
      </c>
      <c r="IO13" s="736"/>
      <c r="IP13" s="28">
        <f t="shared" si="150"/>
        <v>5.6</v>
      </c>
      <c r="IQ13" s="29">
        <f t="shared" si="151"/>
        <v>5.6</v>
      </c>
      <c r="IR13" s="325" t="str">
        <f t="shared" si="152"/>
        <v>5.6</v>
      </c>
      <c r="IS13" s="30" t="str">
        <f t="shared" si="153"/>
        <v>C</v>
      </c>
      <c r="IT13" s="31">
        <f t="shared" si="154"/>
        <v>2</v>
      </c>
      <c r="IU13" s="31" t="str">
        <f t="shared" si="155"/>
        <v>2.0</v>
      </c>
      <c r="IV13" s="42">
        <v>2</v>
      </c>
      <c r="IW13" s="43">
        <v>2</v>
      </c>
      <c r="IX13" s="1032">
        <v>7</v>
      </c>
      <c r="IY13" s="1068">
        <v>7</v>
      </c>
      <c r="IZ13" s="736"/>
      <c r="JA13" s="827">
        <f t="shared" si="156"/>
        <v>7</v>
      </c>
      <c r="JB13" s="839">
        <f t="shared" si="157"/>
        <v>7</v>
      </c>
      <c r="JC13" s="840" t="str">
        <f t="shared" si="158"/>
        <v>7.0</v>
      </c>
      <c r="JD13" s="841" t="str">
        <f t="shared" si="159"/>
        <v>B</v>
      </c>
      <c r="JE13" s="842">
        <f t="shared" si="160"/>
        <v>3</v>
      </c>
      <c r="JF13" s="842" t="str">
        <f t="shared" si="161"/>
        <v>3.0</v>
      </c>
      <c r="JG13" s="846">
        <v>5</v>
      </c>
      <c r="JH13" s="844">
        <v>5</v>
      </c>
      <c r="JI13" s="742">
        <f t="shared" si="162"/>
        <v>15</v>
      </c>
      <c r="JJ13" s="734">
        <f t="shared" si="163"/>
        <v>2.3333333333333335</v>
      </c>
      <c r="JK13" s="735" t="str">
        <f t="shared" si="164"/>
        <v>2.33</v>
      </c>
    </row>
    <row r="14" spans="1:273" ht="18.75" x14ac:dyDescent="0.3">
      <c r="A14" s="16">
        <v>21</v>
      </c>
      <c r="B14" s="269" t="s">
        <v>707</v>
      </c>
      <c r="C14" s="386" t="s">
        <v>734</v>
      </c>
      <c r="D14" s="383" t="s">
        <v>747</v>
      </c>
      <c r="E14" s="384" t="s">
        <v>54</v>
      </c>
      <c r="F14" s="336"/>
      <c r="G14" s="390" t="s">
        <v>735</v>
      </c>
      <c r="H14" s="276" t="s">
        <v>23</v>
      </c>
      <c r="I14" s="336" t="s">
        <v>179</v>
      </c>
      <c r="J14" s="1078">
        <v>7</v>
      </c>
      <c r="K14" s="1079" t="str">
        <f t="shared" si="40"/>
        <v>B</v>
      </c>
      <c r="L14" s="1080">
        <f t="shared" si="41"/>
        <v>3</v>
      </c>
      <c r="M14" s="1081" t="str">
        <f t="shared" si="42"/>
        <v>3.0</v>
      </c>
      <c r="N14" s="166">
        <v>5.7</v>
      </c>
      <c r="O14" s="1" t="str">
        <f t="shared" si="43"/>
        <v>C</v>
      </c>
      <c r="P14" s="2">
        <f t="shared" si="44"/>
        <v>2</v>
      </c>
      <c r="Q14" s="172" t="str">
        <f t="shared" si="45"/>
        <v>2.0</v>
      </c>
      <c r="R14" s="150">
        <v>6.5</v>
      </c>
      <c r="S14" s="45">
        <v>8</v>
      </c>
      <c r="T14" s="45"/>
      <c r="U14" s="28">
        <f t="shared" si="46"/>
        <v>7.4</v>
      </c>
      <c r="V14" s="29">
        <f t="shared" si="47"/>
        <v>7.4</v>
      </c>
      <c r="W14" s="325" t="str">
        <f t="shared" si="48"/>
        <v>7.4</v>
      </c>
      <c r="X14" s="30" t="str">
        <f t="shared" si="49"/>
        <v>B</v>
      </c>
      <c r="Y14" s="31">
        <f t="shared" si="50"/>
        <v>3</v>
      </c>
      <c r="Z14" s="31" t="str">
        <f t="shared" si="51"/>
        <v>3.0</v>
      </c>
      <c r="AA14" s="42">
        <v>4</v>
      </c>
      <c r="AB14" s="43">
        <v>4</v>
      </c>
      <c r="AC14" s="180">
        <v>6.7</v>
      </c>
      <c r="AD14" s="55">
        <v>6</v>
      </c>
      <c r="AE14" s="55"/>
      <c r="AF14" s="28">
        <f t="shared" si="52"/>
        <v>6.3</v>
      </c>
      <c r="AG14" s="29">
        <f t="shared" si="53"/>
        <v>6.3</v>
      </c>
      <c r="AH14" s="325" t="str">
        <f t="shared" si="54"/>
        <v>6.3</v>
      </c>
      <c r="AI14" s="30" t="str">
        <f t="shared" si="55"/>
        <v>C</v>
      </c>
      <c r="AJ14" s="31">
        <f t="shared" si="56"/>
        <v>2</v>
      </c>
      <c r="AK14" s="31" t="str">
        <f t="shared" si="57"/>
        <v>2.0</v>
      </c>
      <c r="AL14" s="42">
        <v>2</v>
      </c>
      <c r="AM14" s="43">
        <v>2</v>
      </c>
      <c r="AN14" s="245">
        <v>7.7</v>
      </c>
      <c r="AO14" s="93">
        <v>5</v>
      </c>
      <c r="AP14" s="93"/>
      <c r="AQ14" s="28">
        <f t="shared" si="58"/>
        <v>6.1</v>
      </c>
      <c r="AR14" s="29">
        <f t="shared" si="59"/>
        <v>6.1</v>
      </c>
      <c r="AS14" s="325" t="str">
        <f t="shared" si="60"/>
        <v>6.1</v>
      </c>
      <c r="AT14" s="30" t="str">
        <f t="shared" si="61"/>
        <v>C</v>
      </c>
      <c r="AU14" s="31">
        <f t="shared" si="62"/>
        <v>2</v>
      </c>
      <c r="AV14" s="31" t="str">
        <f t="shared" si="63"/>
        <v>2.0</v>
      </c>
      <c r="AW14" s="42">
        <v>1</v>
      </c>
      <c r="AX14" s="149">
        <v>1</v>
      </c>
      <c r="AY14" s="219">
        <v>8.8000000000000007</v>
      </c>
      <c r="AZ14" s="68">
        <v>8</v>
      </c>
      <c r="BA14" s="68"/>
      <c r="BB14" s="225">
        <f t="shared" si="64"/>
        <v>8.3000000000000007</v>
      </c>
      <c r="BC14" s="226">
        <f t="shared" si="65"/>
        <v>8.3000000000000007</v>
      </c>
      <c r="BD14" s="342" t="str">
        <f t="shared" si="66"/>
        <v>8.3</v>
      </c>
      <c r="BE14" s="227" t="str">
        <f t="shared" si="0"/>
        <v>B+</v>
      </c>
      <c r="BF14" s="226">
        <f t="shared" si="1"/>
        <v>3.5</v>
      </c>
      <c r="BG14" s="226" t="str">
        <f t="shared" si="2"/>
        <v>3.5</v>
      </c>
      <c r="BH14" s="157">
        <v>3</v>
      </c>
      <c r="BI14" s="43">
        <v>3</v>
      </c>
      <c r="BJ14" s="214">
        <v>7</v>
      </c>
      <c r="BK14" s="73">
        <v>8</v>
      </c>
      <c r="BL14" s="73"/>
      <c r="BM14" s="28">
        <f t="shared" si="67"/>
        <v>7.6</v>
      </c>
      <c r="BN14" s="29">
        <f t="shared" si="3"/>
        <v>7.6</v>
      </c>
      <c r="BO14" s="325" t="str">
        <f t="shared" si="68"/>
        <v>7.6</v>
      </c>
      <c r="BP14" s="30" t="str">
        <f t="shared" si="4"/>
        <v>B</v>
      </c>
      <c r="BQ14" s="31">
        <f t="shared" si="5"/>
        <v>3</v>
      </c>
      <c r="BR14" s="31" t="str">
        <f t="shared" si="6"/>
        <v>3.0</v>
      </c>
      <c r="BS14" s="42">
        <v>2</v>
      </c>
      <c r="BT14" s="43">
        <v>2</v>
      </c>
      <c r="BU14" s="214">
        <v>7.8</v>
      </c>
      <c r="BV14" s="73">
        <v>8</v>
      </c>
      <c r="BW14" s="73"/>
      <c r="BX14" s="28">
        <f t="shared" si="69"/>
        <v>7.9</v>
      </c>
      <c r="BY14" s="29">
        <f t="shared" si="70"/>
        <v>7.9</v>
      </c>
      <c r="BZ14" s="325" t="str">
        <f t="shared" si="71"/>
        <v>7.9</v>
      </c>
      <c r="CA14" s="30" t="str">
        <f t="shared" si="72"/>
        <v>B</v>
      </c>
      <c r="CB14" s="31">
        <f t="shared" si="7"/>
        <v>3</v>
      </c>
      <c r="CC14" s="31" t="str">
        <f t="shared" si="8"/>
        <v>3.0</v>
      </c>
      <c r="CD14" s="42">
        <v>2</v>
      </c>
      <c r="CE14" s="43">
        <v>2</v>
      </c>
      <c r="CF14" s="48">
        <v>9.3000000000000007</v>
      </c>
      <c r="CG14" s="55">
        <v>8</v>
      </c>
      <c r="CH14" s="55"/>
      <c r="CI14" s="28">
        <f t="shared" si="73"/>
        <v>8.5</v>
      </c>
      <c r="CJ14" s="29">
        <f t="shared" si="74"/>
        <v>8.5</v>
      </c>
      <c r="CK14" s="325" t="str">
        <f t="shared" si="75"/>
        <v>8.5</v>
      </c>
      <c r="CL14" s="30" t="str">
        <f t="shared" si="76"/>
        <v>A</v>
      </c>
      <c r="CM14" s="31">
        <f t="shared" si="77"/>
        <v>4</v>
      </c>
      <c r="CN14" s="31" t="str">
        <f t="shared" si="78"/>
        <v>4.0</v>
      </c>
      <c r="CO14" s="42">
        <v>2</v>
      </c>
      <c r="CP14" s="43">
        <v>2</v>
      </c>
      <c r="CQ14" s="48">
        <v>7</v>
      </c>
      <c r="CR14" s="70">
        <v>7</v>
      </c>
      <c r="CS14" s="70"/>
      <c r="CT14" s="28">
        <f t="shared" si="79"/>
        <v>7</v>
      </c>
      <c r="CU14" s="29">
        <f t="shared" si="80"/>
        <v>7</v>
      </c>
      <c r="CV14" s="325" t="str">
        <f t="shared" si="81"/>
        <v>7.0</v>
      </c>
      <c r="CW14" s="30" t="str">
        <f t="shared" si="9"/>
        <v>B</v>
      </c>
      <c r="CX14" s="31">
        <f t="shared" si="10"/>
        <v>3</v>
      </c>
      <c r="CY14" s="31" t="str">
        <f t="shared" si="11"/>
        <v>3.0</v>
      </c>
      <c r="CZ14" s="42">
        <v>2</v>
      </c>
      <c r="DA14" s="43">
        <v>2</v>
      </c>
      <c r="DB14" s="84">
        <f t="shared" si="82"/>
        <v>18</v>
      </c>
      <c r="DC14" s="87">
        <f t="shared" si="83"/>
        <v>3.0277777777777777</v>
      </c>
      <c r="DD14" s="88" t="str">
        <f t="shared" si="84"/>
        <v>3.03</v>
      </c>
      <c r="DE14" s="64" t="str">
        <f t="shared" si="85"/>
        <v>Lên lớp</v>
      </c>
      <c r="DF14" s="128">
        <f t="shared" si="86"/>
        <v>18</v>
      </c>
      <c r="DG14" s="129">
        <f t="shared" si="87"/>
        <v>3.0277777777777777</v>
      </c>
      <c r="DH14" s="64" t="str">
        <f t="shared" si="88"/>
        <v>Lên lớp</v>
      </c>
      <c r="DI14" s="504"/>
      <c r="DJ14" s="48">
        <v>7.6</v>
      </c>
      <c r="DK14" s="55">
        <v>6</v>
      </c>
      <c r="DL14" s="55"/>
      <c r="DM14" s="28">
        <f t="shared" si="89"/>
        <v>6.6</v>
      </c>
      <c r="DN14" s="29">
        <f t="shared" si="90"/>
        <v>6.6</v>
      </c>
      <c r="DO14" s="325" t="str">
        <f t="shared" si="91"/>
        <v>6.6</v>
      </c>
      <c r="DP14" s="30" t="str">
        <f t="shared" si="12"/>
        <v>C+</v>
      </c>
      <c r="DQ14" s="31">
        <f t="shared" si="13"/>
        <v>2.5</v>
      </c>
      <c r="DR14" s="31" t="str">
        <f t="shared" si="14"/>
        <v>2.5</v>
      </c>
      <c r="DS14" s="42">
        <v>2</v>
      </c>
      <c r="DT14" s="43">
        <v>2</v>
      </c>
      <c r="DU14" s="48">
        <v>7.6</v>
      </c>
      <c r="DV14" s="70">
        <v>7</v>
      </c>
      <c r="DW14" s="70"/>
      <c r="DX14" s="28">
        <f t="shared" si="92"/>
        <v>7.2</v>
      </c>
      <c r="DY14" s="29">
        <f t="shared" si="93"/>
        <v>7.2</v>
      </c>
      <c r="DZ14" s="325" t="str">
        <f t="shared" si="94"/>
        <v>7.2</v>
      </c>
      <c r="EA14" s="30" t="str">
        <f t="shared" si="15"/>
        <v>B</v>
      </c>
      <c r="EB14" s="31">
        <f t="shared" si="16"/>
        <v>3</v>
      </c>
      <c r="EC14" s="31" t="str">
        <f t="shared" si="17"/>
        <v>3.0</v>
      </c>
      <c r="ED14" s="42">
        <v>2</v>
      </c>
      <c r="EE14" s="43">
        <v>2</v>
      </c>
      <c r="EF14" s="48">
        <v>7.3</v>
      </c>
      <c r="EG14" s="70">
        <v>9</v>
      </c>
      <c r="EH14" s="70"/>
      <c r="EI14" s="28">
        <f t="shared" si="95"/>
        <v>8.3000000000000007</v>
      </c>
      <c r="EJ14" s="29">
        <f t="shared" si="18"/>
        <v>8.3000000000000007</v>
      </c>
      <c r="EK14" s="325" t="str">
        <f t="shared" si="96"/>
        <v>8.3</v>
      </c>
      <c r="EL14" s="30" t="str">
        <f t="shared" si="19"/>
        <v>B+</v>
      </c>
      <c r="EM14" s="31">
        <f t="shared" si="20"/>
        <v>3.5</v>
      </c>
      <c r="EN14" s="31" t="str">
        <f t="shared" si="21"/>
        <v>3.5</v>
      </c>
      <c r="EO14" s="42">
        <v>2</v>
      </c>
      <c r="EP14" s="43">
        <v>2</v>
      </c>
      <c r="EQ14" s="48">
        <v>8</v>
      </c>
      <c r="ER14" s="55">
        <v>7</v>
      </c>
      <c r="ES14" s="55"/>
      <c r="ET14" s="28">
        <f t="shared" si="97"/>
        <v>7.4</v>
      </c>
      <c r="EU14" s="29">
        <f t="shared" si="98"/>
        <v>7.4</v>
      </c>
      <c r="EV14" s="325" t="str">
        <f t="shared" si="99"/>
        <v>7.4</v>
      </c>
      <c r="EW14" s="30" t="str">
        <f t="shared" si="22"/>
        <v>B</v>
      </c>
      <c r="EX14" s="31">
        <f t="shared" si="23"/>
        <v>3</v>
      </c>
      <c r="EY14" s="31" t="str">
        <f t="shared" si="24"/>
        <v>3.0</v>
      </c>
      <c r="EZ14" s="42">
        <v>2</v>
      </c>
      <c r="FA14" s="43">
        <v>2</v>
      </c>
      <c r="FB14" s="48">
        <v>7</v>
      </c>
      <c r="FC14" s="70">
        <v>8</v>
      </c>
      <c r="FD14" s="602"/>
      <c r="FE14" s="28">
        <f t="shared" si="100"/>
        <v>7.6</v>
      </c>
      <c r="FF14" s="29">
        <f t="shared" si="101"/>
        <v>7.6</v>
      </c>
      <c r="FG14" s="325" t="str">
        <f t="shared" si="102"/>
        <v>7.6</v>
      </c>
      <c r="FH14" s="30" t="str">
        <f t="shared" si="25"/>
        <v>B</v>
      </c>
      <c r="FI14" s="31">
        <f t="shared" si="26"/>
        <v>3</v>
      </c>
      <c r="FJ14" s="31" t="str">
        <f t="shared" si="27"/>
        <v>3.0</v>
      </c>
      <c r="FK14" s="42">
        <v>2</v>
      </c>
      <c r="FL14" s="43">
        <v>2</v>
      </c>
      <c r="FM14" s="854">
        <v>6.8</v>
      </c>
      <c r="FN14" s="822">
        <v>6</v>
      </c>
      <c r="FO14" s="736"/>
      <c r="FP14" s="28">
        <f t="shared" si="103"/>
        <v>6.3</v>
      </c>
      <c r="FQ14" s="29">
        <f t="shared" si="104"/>
        <v>6.3</v>
      </c>
      <c r="FR14" s="325" t="str">
        <f t="shared" si="105"/>
        <v>6.3</v>
      </c>
      <c r="FS14" s="30" t="str">
        <f t="shared" si="106"/>
        <v>C</v>
      </c>
      <c r="FT14" s="31">
        <f t="shared" si="107"/>
        <v>2</v>
      </c>
      <c r="FU14" s="31" t="str">
        <f t="shared" si="108"/>
        <v>2.0</v>
      </c>
      <c r="FV14" s="42">
        <v>3</v>
      </c>
      <c r="FW14" s="43">
        <v>3</v>
      </c>
      <c r="FX14" s="854">
        <v>7</v>
      </c>
      <c r="FY14" s="822">
        <v>7</v>
      </c>
      <c r="FZ14" s="736"/>
      <c r="GA14" s="28">
        <f t="shared" si="109"/>
        <v>7</v>
      </c>
      <c r="GB14" s="29">
        <f t="shared" si="110"/>
        <v>7</v>
      </c>
      <c r="GC14" s="325" t="str">
        <f t="shared" si="111"/>
        <v>7.0</v>
      </c>
      <c r="GD14" s="30" t="str">
        <f t="shared" si="112"/>
        <v>B</v>
      </c>
      <c r="GE14" s="31">
        <f t="shared" si="113"/>
        <v>3</v>
      </c>
      <c r="GF14" s="31" t="str">
        <f t="shared" si="114"/>
        <v>3.0</v>
      </c>
      <c r="GG14" s="42">
        <v>2</v>
      </c>
      <c r="GH14" s="43">
        <v>2</v>
      </c>
      <c r="GI14" s="819">
        <v>7.8</v>
      </c>
      <c r="GJ14" s="822">
        <v>8</v>
      </c>
      <c r="GK14" s="736"/>
      <c r="GL14" s="28">
        <f t="shared" si="115"/>
        <v>7.9</v>
      </c>
      <c r="GM14" s="29">
        <f t="shared" si="116"/>
        <v>7.9</v>
      </c>
      <c r="GN14" s="325" t="str">
        <f t="shared" si="117"/>
        <v>7.9</v>
      </c>
      <c r="GO14" s="30" t="str">
        <f t="shared" si="118"/>
        <v>B</v>
      </c>
      <c r="GP14" s="31">
        <f t="shared" si="119"/>
        <v>3</v>
      </c>
      <c r="GQ14" s="31" t="str">
        <f t="shared" si="120"/>
        <v>3.0</v>
      </c>
      <c r="GR14" s="42">
        <v>2</v>
      </c>
      <c r="GS14" s="43">
        <v>2</v>
      </c>
      <c r="GT14" s="931">
        <f t="shared" si="121"/>
        <v>17</v>
      </c>
      <c r="GU14" s="994">
        <f t="shared" si="122"/>
        <v>2.8235294117647061</v>
      </c>
      <c r="GV14" s="933" t="str">
        <f t="shared" si="123"/>
        <v>2.82</v>
      </c>
      <c r="GW14" s="934" t="str">
        <f t="shared" si="124"/>
        <v>Lên lớp</v>
      </c>
      <c r="GX14" s="935">
        <f t="shared" si="125"/>
        <v>35</v>
      </c>
      <c r="GY14" s="932">
        <f t="shared" si="126"/>
        <v>2.9285714285714284</v>
      </c>
      <c r="GZ14" s="933" t="str">
        <f t="shared" si="127"/>
        <v>2.93</v>
      </c>
      <c r="HA14" s="936">
        <f t="shared" si="128"/>
        <v>35</v>
      </c>
      <c r="HB14" s="937">
        <f t="shared" si="129"/>
        <v>7.3742857142857146</v>
      </c>
      <c r="HC14" s="938">
        <f t="shared" si="130"/>
        <v>2.9285714285714284</v>
      </c>
      <c r="HD14" s="939" t="str">
        <f t="shared" si="131"/>
        <v>Lên lớp</v>
      </c>
      <c r="HE14" s="988"/>
      <c r="HF14" s="991">
        <v>7.6</v>
      </c>
      <c r="HG14" s="992">
        <v>7</v>
      </c>
      <c r="HH14" s="37"/>
      <c r="HI14" s="827">
        <f t="shared" si="132"/>
        <v>7.2</v>
      </c>
      <c r="HJ14" s="839">
        <f t="shared" si="133"/>
        <v>7.2</v>
      </c>
      <c r="HK14" s="840" t="str">
        <f t="shared" si="134"/>
        <v>7.2</v>
      </c>
      <c r="HL14" s="841" t="str">
        <f t="shared" si="135"/>
        <v>B</v>
      </c>
      <c r="HM14" s="842">
        <f t="shared" si="136"/>
        <v>3</v>
      </c>
      <c r="HN14" s="842" t="str">
        <f t="shared" si="137"/>
        <v>3.0</v>
      </c>
      <c r="HO14" s="846">
        <v>3</v>
      </c>
      <c r="HP14" s="844">
        <v>3</v>
      </c>
      <c r="HQ14" s="1000">
        <v>7.3</v>
      </c>
      <c r="HR14" s="1006">
        <v>6</v>
      </c>
      <c r="HS14" s="1001"/>
      <c r="HT14" s="1015">
        <f t="shared" si="138"/>
        <v>6.5</v>
      </c>
      <c r="HU14" s="1016">
        <f t="shared" si="139"/>
        <v>6.5</v>
      </c>
      <c r="HV14" s="1017" t="str">
        <f t="shared" si="140"/>
        <v>6.5</v>
      </c>
      <c r="HW14" s="1018" t="str">
        <f t="shared" si="141"/>
        <v>C+</v>
      </c>
      <c r="HX14" s="1019">
        <f t="shared" si="142"/>
        <v>2.5</v>
      </c>
      <c r="HY14" s="1019" t="str">
        <f t="shared" si="143"/>
        <v>2.5</v>
      </c>
      <c r="HZ14" s="1020">
        <v>3</v>
      </c>
      <c r="IA14" s="1021">
        <v>3</v>
      </c>
      <c r="IB14" s="1031">
        <v>7</v>
      </c>
      <c r="IC14" s="968">
        <v>7</v>
      </c>
      <c r="ID14" s="736"/>
      <c r="IE14" s="827">
        <f t="shared" si="144"/>
        <v>7</v>
      </c>
      <c r="IF14" s="839">
        <f t="shared" si="145"/>
        <v>7</v>
      </c>
      <c r="IG14" s="840" t="str">
        <f t="shared" si="146"/>
        <v>7.0</v>
      </c>
      <c r="IH14" s="841" t="str">
        <f t="shared" si="147"/>
        <v>B</v>
      </c>
      <c r="II14" s="842">
        <f t="shared" si="148"/>
        <v>3</v>
      </c>
      <c r="IJ14" s="842" t="str">
        <f t="shared" si="149"/>
        <v>3.0</v>
      </c>
      <c r="IK14" s="846">
        <v>2</v>
      </c>
      <c r="IL14" s="844">
        <v>2</v>
      </c>
      <c r="IM14" s="498">
        <v>6.6</v>
      </c>
      <c r="IN14" s="164">
        <v>6</v>
      </c>
      <c r="IO14" s="736"/>
      <c r="IP14" s="28">
        <f t="shared" si="150"/>
        <v>6.2</v>
      </c>
      <c r="IQ14" s="29">
        <f t="shared" si="151"/>
        <v>6.2</v>
      </c>
      <c r="IR14" s="325" t="str">
        <f t="shared" si="152"/>
        <v>6.2</v>
      </c>
      <c r="IS14" s="30" t="str">
        <f t="shared" si="153"/>
        <v>C</v>
      </c>
      <c r="IT14" s="31">
        <f t="shared" si="154"/>
        <v>2</v>
      </c>
      <c r="IU14" s="31" t="str">
        <f t="shared" si="155"/>
        <v>2.0</v>
      </c>
      <c r="IV14" s="42">
        <v>2</v>
      </c>
      <c r="IW14" s="43">
        <v>2</v>
      </c>
      <c r="IX14" s="1032">
        <v>7.2</v>
      </c>
      <c r="IY14" s="1068">
        <v>7</v>
      </c>
      <c r="IZ14" s="736"/>
      <c r="JA14" s="827">
        <f t="shared" si="156"/>
        <v>7.1</v>
      </c>
      <c r="JB14" s="839">
        <f t="shared" si="157"/>
        <v>7.1</v>
      </c>
      <c r="JC14" s="840" t="str">
        <f t="shared" si="158"/>
        <v>7.1</v>
      </c>
      <c r="JD14" s="841" t="str">
        <f t="shared" si="159"/>
        <v>B</v>
      </c>
      <c r="JE14" s="842">
        <f t="shared" si="160"/>
        <v>3</v>
      </c>
      <c r="JF14" s="842" t="str">
        <f t="shared" si="161"/>
        <v>3.0</v>
      </c>
      <c r="JG14" s="846">
        <v>5</v>
      </c>
      <c r="JH14" s="844">
        <v>5</v>
      </c>
      <c r="JI14" s="742">
        <f t="shared" si="162"/>
        <v>15</v>
      </c>
      <c r="JJ14" s="734">
        <f t="shared" si="163"/>
        <v>2.7666666666666666</v>
      </c>
      <c r="JK14" s="735" t="str">
        <f t="shared" si="164"/>
        <v>2.77</v>
      </c>
    </row>
    <row r="15" spans="1:273" ht="18.75" x14ac:dyDescent="0.3">
      <c r="A15" s="16">
        <v>22</v>
      </c>
      <c r="B15" s="269" t="s">
        <v>707</v>
      </c>
      <c r="C15" s="386" t="s">
        <v>736</v>
      </c>
      <c r="D15" s="383" t="s">
        <v>748</v>
      </c>
      <c r="E15" s="384" t="s">
        <v>737</v>
      </c>
      <c r="F15" s="336"/>
      <c r="G15" s="390" t="s">
        <v>738</v>
      </c>
      <c r="H15" s="276" t="s">
        <v>23</v>
      </c>
      <c r="I15" s="336" t="s">
        <v>179</v>
      </c>
      <c r="J15" s="1082">
        <v>7</v>
      </c>
      <c r="K15" s="1083" t="str">
        <f t="shared" si="40"/>
        <v>B</v>
      </c>
      <c r="L15" s="1084">
        <f t="shared" si="41"/>
        <v>3</v>
      </c>
      <c r="M15" s="1085" t="str">
        <f t="shared" si="42"/>
        <v>3.0</v>
      </c>
      <c r="N15" s="166">
        <v>5.3</v>
      </c>
      <c r="O15" s="1" t="str">
        <f t="shared" si="43"/>
        <v>D+</v>
      </c>
      <c r="P15" s="2">
        <f t="shared" si="44"/>
        <v>1.5</v>
      </c>
      <c r="Q15" s="172" t="str">
        <f t="shared" si="45"/>
        <v>1.5</v>
      </c>
      <c r="R15" s="247">
        <v>7.2</v>
      </c>
      <c r="S15" s="246">
        <v>7</v>
      </c>
      <c r="T15" s="130"/>
      <c r="U15" s="28">
        <f t="shared" si="46"/>
        <v>7.1</v>
      </c>
      <c r="V15" s="29">
        <f t="shared" si="47"/>
        <v>7.1</v>
      </c>
      <c r="W15" s="325" t="str">
        <f t="shared" si="48"/>
        <v>7.1</v>
      </c>
      <c r="X15" s="30" t="str">
        <f t="shared" si="49"/>
        <v>B</v>
      </c>
      <c r="Y15" s="31">
        <f t="shared" si="50"/>
        <v>3</v>
      </c>
      <c r="Z15" s="31" t="str">
        <f t="shared" si="51"/>
        <v>3.0</v>
      </c>
      <c r="AA15" s="42">
        <v>4</v>
      </c>
      <c r="AB15" s="43">
        <v>4</v>
      </c>
      <c r="AC15" s="180">
        <v>7.3</v>
      </c>
      <c r="AD15" s="55">
        <v>8</v>
      </c>
      <c r="AE15" s="37"/>
      <c r="AF15" s="28">
        <f t="shared" si="52"/>
        <v>7.7</v>
      </c>
      <c r="AG15" s="29">
        <f t="shared" si="53"/>
        <v>7.7</v>
      </c>
      <c r="AH15" s="325" t="str">
        <f t="shared" si="54"/>
        <v>7.7</v>
      </c>
      <c r="AI15" s="30" t="str">
        <f t="shared" si="55"/>
        <v>B</v>
      </c>
      <c r="AJ15" s="31">
        <f t="shared" si="56"/>
        <v>3</v>
      </c>
      <c r="AK15" s="31" t="str">
        <f t="shared" si="57"/>
        <v>3.0</v>
      </c>
      <c r="AL15" s="42">
        <v>2</v>
      </c>
      <c r="AM15" s="43">
        <v>2</v>
      </c>
      <c r="AN15" s="245">
        <v>7.7</v>
      </c>
      <c r="AO15" s="45">
        <v>7</v>
      </c>
      <c r="AP15" s="130"/>
      <c r="AQ15" s="28">
        <f t="shared" si="58"/>
        <v>7.3</v>
      </c>
      <c r="AR15" s="29">
        <f t="shared" si="59"/>
        <v>7.3</v>
      </c>
      <c r="AS15" s="325" t="str">
        <f t="shared" si="60"/>
        <v>7.3</v>
      </c>
      <c r="AT15" s="30" t="str">
        <f t="shared" si="61"/>
        <v>B</v>
      </c>
      <c r="AU15" s="31">
        <f t="shared" si="62"/>
        <v>3</v>
      </c>
      <c r="AV15" s="31" t="str">
        <f t="shared" si="63"/>
        <v>3.0</v>
      </c>
      <c r="AW15" s="42">
        <v>1</v>
      </c>
      <c r="AX15" s="149">
        <v>1</v>
      </c>
      <c r="AY15" s="219">
        <v>9.1999999999999993</v>
      </c>
      <c r="AZ15" s="68">
        <v>8</v>
      </c>
      <c r="BA15" s="68"/>
      <c r="BB15" s="225">
        <f t="shared" si="64"/>
        <v>8.5</v>
      </c>
      <c r="BC15" s="226">
        <f t="shared" si="65"/>
        <v>8.5</v>
      </c>
      <c r="BD15" s="342" t="str">
        <f t="shared" si="66"/>
        <v>8.5</v>
      </c>
      <c r="BE15" s="227" t="str">
        <f t="shared" si="0"/>
        <v>A</v>
      </c>
      <c r="BF15" s="226">
        <f t="shared" si="1"/>
        <v>4</v>
      </c>
      <c r="BG15" s="226" t="str">
        <f t="shared" si="2"/>
        <v>4.0</v>
      </c>
      <c r="BH15" s="157">
        <v>3</v>
      </c>
      <c r="BI15" s="43">
        <v>3</v>
      </c>
      <c r="BJ15" s="214">
        <v>6.7</v>
      </c>
      <c r="BK15" s="73">
        <v>8</v>
      </c>
      <c r="BL15" s="73"/>
      <c r="BM15" s="28">
        <f t="shared" si="67"/>
        <v>7.5</v>
      </c>
      <c r="BN15" s="29">
        <f t="shared" si="3"/>
        <v>7.5</v>
      </c>
      <c r="BO15" s="325" t="str">
        <f t="shared" si="68"/>
        <v>7.5</v>
      </c>
      <c r="BP15" s="30" t="str">
        <f t="shared" si="4"/>
        <v>B</v>
      </c>
      <c r="BQ15" s="31">
        <f t="shared" si="5"/>
        <v>3</v>
      </c>
      <c r="BR15" s="31" t="str">
        <f t="shared" si="6"/>
        <v>3.0</v>
      </c>
      <c r="BS15" s="42">
        <v>2</v>
      </c>
      <c r="BT15" s="43">
        <v>2</v>
      </c>
      <c r="BU15" s="214">
        <v>7.2</v>
      </c>
      <c r="BV15" s="73">
        <v>7</v>
      </c>
      <c r="BW15" s="73"/>
      <c r="BX15" s="28">
        <f t="shared" si="69"/>
        <v>7.1</v>
      </c>
      <c r="BY15" s="29">
        <f t="shared" si="70"/>
        <v>7.1</v>
      </c>
      <c r="BZ15" s="325" t="str">
        <f t="shared" si="71"/>
        <v>7.1</v>
      </c>
      <c r="CA15" s="30" t="str">
        <f t="shared" si="72"/>
        <v>B</v>
      </c>
      <c r="CB15" s="31">
        <f t="shared" si="7"/>
        <v>3</v>
      </c>
      <c r="CC15" s="31" t="str">
        <f t="shared" si="8"/>
        <v>3.0</v>
      </c>
      <c r="CD15" s="42">
        <v>2</v>
      </c>
      <c r="CE15" s="43">
        <v>2</v>
      </c>
      <c r="CF15" s="48">
        <v>8</v>
      </c>
      <c r="CG15" s="55">
        <v>6</v>
      </c>
      <c r="CH15" s="55"/>
      <c r="CI15" s="28">
        <f t="shared" si="73"/>
        <v>6.8</v>
      </c>
      <c r="CJ15" s="29">
        <f t="shared" si="74"/>
        <v>6.8</v>
      </c>
      <c r="CK15" s="325" t="str">
        <f t="shared" si="75"/>
        <v>6.8</v>
      </c>
      <c r="CL15" s="30" t="str">
        <f t="shared" si="76"/>
        <v>C+</v>
      </c>
      <c r="CM15" s="31">
        <f t="shared" si="77"/>
        <v>2.5</v>
      </c>
      <c r="CN15" s="31" t="str">
        <f t="shared" si="78"/>
        <v>2.5</v>
      </c>
      <c r="CO15" s="42">
        <v>2</v>
      </c>
      <c r="CP15" s="43">
        <v>2</v>
      </c>
      <c r="CQ15" s="48">
        <v>7.3</v>
      </c>
      <c r="CR15" s="70">
        <v>8</v>
      </c>
      <c r="CS15" s="70"/>
      <c r="CT15" s="28">
        <f t="shared" si="79"/>
        <v>7.7</v>
      </c>
      <c r="CU15" s="29">
        <f t="shared" si="80"/>
        <v>7.7</v>
      </c>
      <c r="CV15" s="325" t="str">
        <f t="shared" si="81"/>
        <v>7.7</v>
      </c>
      <c r="CW15" s="30" t="str">
        <f t="shared" si="9"/>
        <v>B</v>
      </c>
      <c r="CX15" s="31">
        <f t="shared" si="10"/>
        <v>3</v>
      </c>
      <c r="CY15" s="31" t="str">
        <f t="shared" si="11"/>
        <v>3.0</v>
      </c>
      <c r="CZ15" s="42">
        <v>2</v>
      </c>
      <c r="DA15" s="43">
        <v>2</v>
      </c>
      <c r="DB15" s="84">
        <f t="shared" si="82"/>
        <v>18</v>
      </c>
      <c r="DC15" s="87">
        <f t="shared" si="83"/>
        <v>3.1111111111111112</v>
      </c>
      <c r="DD15" s="88" t="str">
        <f t="shared" si="84"/>
        <v>3.11</v>
      </c>
      <c r="DE15" s="64" t="str">
        <f t="shared" si="85"/>
        <v>Lên lớp</v>
      </c>
      <c r="DF15" s="128">
        <f t="shared" si="86"/>
        <v>18</v>
      </c>
      <c r="DG15" s="129">
        <f t="shared" si="87"/>
        <v>3.1111111111111112</v>
      </c>
      <c r="DH15" s="64" t="str">
        <f t="shared" si="88"/>
        <v>Lên lớp</v>
      </c>
      <c r="DI15" s="504"/>
      <c r="DJ15" s="48">
        <v>7.6</v>
      </c>
      <c r="DK15" s="55">
        <v>7</v>
      </c>
      <c r="DL15" s="55"/>
      <c r="DM15" s="28">
        <f t="shared" si="89"/>
        <v>7.2</v>
      </c>
      <c r="DN15" s="29">
        <f t="shared" si="90"/>
        <v>7.2</v>
      </c>
      <c r="DO15" s="325" t="str">
        <f t="shared" si="91"/>
        <v>7.2</v>
      </c>
      <c r="DP15" s="30" t="str">
        <f t="shared" si="12"/>
        <v>B</v>
      </c>
      <c r="DQ15" s="31">
        <f t="shared" si="13"/>
        <v>3</v>
      </c>
      <c r="DR15" s="31" t="str">
        <f t="shared" si="14"/>
        <v>3.0</v>
      </c>
      <c r="DS15" s="42">
        <v>2</v>
      </c>
      <c r="DT15" s="43">
        <v>2</v>
      </c>
      <c r="DU15" s="48">
        <v>7.4</v>
      </c>
      <c r="DV15" s="70">
        <v>8</v>
      </c>
      <c r="DW15" s="70"/>
      <c r="DX15" s="28">
        <f t="shared" si="92"/>
        <v>7.8</v>
      </c>
      <c r="DY15" s="29">
        <f t="shared" si="93"/>
        <v>7.8</v>
      </c>
      <c r="DZ15" s="325" t="str">
        <f t="shared" si="94"/>
        <v>7.8</v>
      </c>
      <c r="EA15" s="30" t="str">
        <f t="shared" si="15"/>
        <v>B</v>
      </c>
      <c r="EB15" s="31">
        <f t="shared" si="16"/>
        <v>3</v>
      </c>
      <c r="EC15" s="31" t="str">
        <f t="shared" si="17"/>
        <v>3.0</v>
      </c>
      <c r="ED15" s="42">
        <v>2</v>
      </c>
      <c r="EE15" s="43">
        <v>2</v>
      </c>
      <c r="EF15" s="48">
        <v>7.7</v>
      </c>
      <c r="EG15" s="70">
        <v>8</v>
      </c>
      <c r="EH15" s="70"/>
      <c r="EI15" s="28">
        <f t="shared" si="95"/>
        <v>7.9</v>
      </c>
      <c r="EJ15" s="29">
        <f t="shared" si="18"/>
        <v>7.9</v>
      </c>
      <c r="EK15" s="325" t="str">
        <f t="shared" si="96"/>
        <v>7.9</v>
      </c>
      <c r="EL15" s="30" t="str">
        <f t="shared" si="19"/>
        <v>B</v>
      </c>
      <c r="EM15" s="31">
        <f t="shared" si="20"/>
        <v>3</v>
      </c>
      <c r="EN15" s="31" t="str">
        <f t="shared" si="21"/>
        <v>3.0</v>
      </c>
      <c r="EO15" s="42">
        <v>2</v>
      </c>
      <c r="EP15" s="43">
        <v>2</v>
      </c>
      <c r="EQ15" s="48">
        <v>8</v>
      </c>
      <c r="ER15" s="55">
        <v>7</v>
      </c>
      <c r="ES15" s="55"/>
      <c r="ET15" s="28">
        <f t="shared" si="97"/>
        <v>7.4</v>
      </c>
      <c r="EU15" s="29">
        <f t="shared" si="98"/>
        <v>7.4</v>
      </c>
      <c r="EV15" s="325" t="str">
        <f t="shared" si="99"/>
        <v>7.4</v>
      </c>
      <c r="EW15" s="30" t="str">
        <f t="shared" si="22"/>
        <v>B</v>
      </c>
      <c r="EX15" s="31">
        <f t="shared" si="23"/>
        <v>3</v>
      </c>
      <c r="EY15" s="31" t="str">
        <f t="shared" si="24"/>
        <v>3.0</v>
      </c>
      <c r="EZ15" s="42">
        <v>2</v>
      </c>
      <c r="FA15" s="43">
        <v>2</v>
      </c>
      <c r="FB15" s="48">
        <v>7.3</v>
      </c>
      <c r="FC15" s="70">
        <v>7</v>
      </c>
      <c r="FD15" s="602"/>
      <c r="FE15" s="28">
        <f t="shared" si="100"/>
        <v>7.1</v>
      </c>
      <c r="FF15" s="29">
        <f t="shared" si="101"/>
        <v>7.1</v>
      </c>
      <c r="FG15" s="325" t="str">
        <f t="shared" si="102"/>
        <v>7.1</v>
      </c>
      <c r="FH15" s="30" t="str">
        <f t="shared" si="25"/>
        <v>B</v>
      </c>
      <c r="FI15" s="31">
        <f t="shared" si="26"/>
        <v>3</v>
      </c>
      <c r="FJ15" s="31" t="str">
        <f t="shared" si="27"/>
        <v>3.0</v>
      </c>
      <c r="FK15" s="42">
        <v>2</v>
      </c>
      <c r="FL15" s="43">
        <v>2</v>
      </c>
      <c r="FM15" s="855">
        <v>6.8</v>
      </c>
      <c r="FN15" s="823">
        <v>6</v>
      </c>
      <c r="FO15" s="737"/>
      <c r="FP15" s="725">
        <f t="shared" si="103"/>
        <v>6.3</v>
      </c>
      <c r="FQ15" s="726">
        <f t="shared" si="104"/>
        <v>6.3</v>
      </c>
      <c r="FR15" s="824" t="str">
        <f t="shared" si="105"/>
        <v>6.3</v>
      </c>
      <c r="FS15" s="728" t="str">
        <f t="shared" si="106"/>
        <v>C</v>
      </c>
      <c r="FT15" s="729">
        <f t="shared" si="107"/>
        <v>2</v>
      </c>
      <c r="FU15" s="729" t="str">
        <f t="shared" si="108"/>
        <v>2.0</v>
      </c>
      <c r="FV15" s="730">
        <v>3</v>
      </c>
      <c r="FW15" s="739">
        <v>3</v>
      </c>
      <c r="FX15" s="855">
        <v>6.3</v>
      </c>
      <c r="FY15" s="823">
        <v>6</v>
      </c>
      <c r="FZ15" s="737"/>
      <c r="GA15" s="725">
        <f t="shared" si="109"/>
        <v>6.1</v>
      </c>
      <c r="GB15" s="726">
        <f t="shared" si="110"/>
        <v>6.1</v>
      </c>
      <c r="GC15" s="824" t="str">
        <f t="shared" si="111"/>
        <v>6.1</v>
      </c>
      <c r="GD15" s="728" t="str">
        <f t="shared" si="112"/>
        <v>C</v>
      </c>
      <c r="GE15" s="729">
        <f t="shared" si="113"/>
        <v>2</v>
      </c>
      <c r="GF15" s="729" t="str">
        <f t="shared" si="114"/>
        <v>2.0</v>
      </c>
      <c r="GG15" s="730">
        <v>2</v>
      </c>
      <c r="GH15" s="739">
        <v>2</v>
      </c>
      <c r="GI15" s="820">
        <v>7.4</v>
      </c>
      <c r="GJ15" s="823">
        <v>6</v>
      </c>
      <c r="GK15" s="737"/>
      <c r="GL15" s="725">
        <f t="shared" si="115"/>
        <v>6.6</v>
      </c>
      <c r="GM15" s="726">
        <f t="shared" si="116"/>
        <v>6.6</v>
      </c>
      <c r="GN15" s="824" t="str">
        <f t="shared" si="117"/>
        <v>6.6</v>
      </c>
      <c r="GO15" s="728" t="str">
        <f t="shared" si="118"/>
        <v>C+</v>
      </c>
      <c r="GP15" s="729">
        <f t="shared" si="119"/>
        <v>2.5</v>
      </c>
      <c r="GQ15" s="729" t="str">
        <f t="shared" si="120"/>
        <v>2.5</v>
      </c>
      <c r="GR15" s="730">
        <v>2</v>
      </c>
      <c r="GS15" s="739">
        <v>2</v>
      </c>
      <c r="GT15" s="940">
        <f t="shared" si="121"/>
        <v>17</v>
      </c>
      <c r="GU15" s="994">
        <f t="shared" si="122"/>
        <v>2.6470588235294117</v>
      </c>
      <c r="GV15" s="942" t="str">
        <f t="shared" si="123"/>
        <v>2.65</v>
      </c>
      <c r="GW15" s="943" t="str">
        <f t="shared" si="124"/>
        <v>Lên lớp</v>
      </c>
      <c r="GX15" s="944">
        <f t="shared" si="125"/>
        <v>35</v>
      </c>
      <c r="GY15" s="941">
        <f t="shared" si="126"/>
        <v>2.8857142857142857</v>
      </c>
      <c r="GZ15" s="942" t="str">
        <f t="shared" si="127"/>
        <v>2.89</v>
      </c>
      <c r="HA15" s="945">
        <f t="shared" si="128"/>
        <v>35</v>
      </c>
      <c r="HB15" s="946">
        <f t="shared" si="129"/>
        <v>7.2542857142857144</v>
      </c>
      <c r="HC15" s="947">
        <f t="shared" si="130"/>
        <v>2.8857142857142857</v>
      </c>
      <c r="HD15" s="948" t="str">
        <f t="shared" si="131"/>
        <v>Lên lớp</v>
      </c>
      <c r="HE15" s="989"/>
      <c r="HF15" s="991">
        <v>7.6</v>
      </c>
      <c r="HG15" s="992">
        <v>6</v>
      </c>
      <c r="HH15" s="37"/>
      <c r="HI15" s="910">
        <f t="shared" si="132"/>
        <v>6.6</v>
      </c>
      <c r="HJ15" s="911">
        <f t="shared" si="133"/>
        <v>6.6</v>
      </c>
      <c r="HK15" s="993" t="str">
        <f t="shared" si="134"/>
        <v>6.6</v>
      </c>
      <c r="HL15" s="913" t="str">
        <f t="shared" si="135"/>
        <v>C+</v>
      </c>
      <c r="HM15" s="914">
        <f t="shared" si="136"/>
        <v>2.5</v>
      </c>
      <c r="HN15" s="914" t="str">
        <f t="shared" si="137"/>
        <v>2.5</v>
      </c>
      <c r="HO15" s="915">
        <v>3</v>
      </c>
      <c r="HP15" s="916">
        <v>3</v>
      </c>
      <c r="HQ15" s="1002">
        <v>7</v>
      </c>
      <c r="HR15" s="1007">
        <v>6</v>
      </c>
      <c r="HS15" s="1003"/>
      <c r="HT15" s="1022">
        <f t="shared" si="138"/>
        <v>6.4</v>
      </c>
      <c r="HU15" s="1023">
        <f t="shared" si="139"/>
        <v>6.4</v>
      </c>
      <c r="HV15" s="1024" t="str">
        <f t="shared" si="140"/>
        <v>6.4</v>
      </c>
      <c r="HW15" s="1025" t="str">
        <f t="shared" si="141"/>
        <v>C</v>
      </c>
      <c r="HX15" s="1026">
        <f t="shared" si="142"/>
        <v>2</v>
      </c>
      <c r="HY15" s="1026" t="str">
        <f t="shared" si="143"/>
        <v>2.0</v>
      </c>
      <c r="HZ15" s="1027">
        <v>3</v>
      </c>
      <c r="IA15" s="1028">
        <v>3</v>
      </c>
      <c r="IB15" s="1031">
        <v>6.3</v>
      </c>
      <c r="IC15" s="968">
        <v>7</v>
      </c>
      <c r="ID15" s="736"/>
      <c r="IE15" s="827">
        <f t="shared" si="144"/>
        <v>6.7</v>
      </c>
      <c r="IF15" s="839">
        <f t="shared" si="145"/>
        <v>6.7</v>
      </c>
      <c r="IG15" s="840" t="str">
        <f t="shared" si="146"/>
        <v>6.7</v>
      </c>
      <c r="IH15" s="841" t="str">
        <f t="shared" si="147"/>
        <v>C+</v>
      </c>
      <c r="II15" s="842">
        <f t="shared" si="148"/>
        <v>2.5</v>
      </c>
      <c r="IJ15" s="842" t="str">
        <f t="shared" si="149"/>
        <v>2.5</v>
      </c>
      <c r="IK15" s="846">
        <v>2</v>
      </c>
      <c r="IL15" s="844">
        <v>2</v>
      </c>
      <c r="IM15" s="1035">
        <v>6.4</v>
      </c>
      <c r="IN15" s="1037">
        <v>6</v>
      </c>
      <c r="IO15" s="736"/>
      <c r="IP15" s="725">
        <f t="shared" si="150"/>
        <v>6.2</v>
      </c>
      <c r="IQ15" s="726">
        <f t="shared" si="151"/>
        <v>6.2</v>
      </c>
      <c r="IR15" s="824" t="str">
        <f t="shared" si="152"/>
        <v>6.2</v>
      </c>
      <c r="IS15" s="728" t="str">
        <f t="shared" si="153"/>
        <v>C</v>
      </c>
      <c r="IT15" s="729">
        <f t="shared" si="154"/>
        <v>2</v>
      </c>
      <c r="IU15" s="729" t="str">
        <f t="shared" si="155"/>
        <v>2.0</v>
      </c>
      <c r="IV15" s="730">
        <v>2</v>
      </c>
      <c r="IW15" s="739">
        <v>2</v>
      </c>
      <c r="IX15" s="1032">
        <v>7.2</v>
      </c>
      <c r="IY15" s="1068">
        <v>7</v>
      </c>
      <c r="IZ15" s="736"/>
      <c r="JA15" s="827">
        <f t="shared" si="156"/>
        <v>7.1</v>
      </c>
      <c r="JB15" s="839">
        <f t="shared" si="157"/>
        <v>7.1</v>
      </c>
      <c r="JC15" s="840" t="str">
        <f t="shared" si="158"/>
        <v>7.1</v>
      </c>
      <c r="JD15" s="841" t="str">
        <f t="shared" si="159"/>
        <v>B</v>
      </c>
      <c r="JE15" s="842">
        <f t="shared" si="160"/>
        <v>3</v>
      </c>
      <c r="JF15" s="842" t="str">
        <f t="shared" si="161"/>
        <v>3.0</v>
      </c>
      <c r="JG15" s="846">
        <v>5</v>
      </c>
      <c r="JH15" s="844">
        <v>5</v>
      </c>
      <c r="JI15" s="742">
        <f t="shared" si="162"/>
        <v>15</v>
      </c>
      <c r="JJ15" s="734">
        <f t="shared" si="163"/>
        <v>2.5</v>
      </c>
      <c r="JK15" s="735" t="str">
        <f t="shared" si="164"/>
        <v>2.50</v>
      </c>
    </row>
    <row r="16" spans="1:273" ht="18.75" x14ac:dyDescent="0.3">
      <c r="A16" s="625"/>
      <c r="B16" s="626"/>
      <c r="C16" s="627"/>
      <c r="D16" s="628"/>
      <c r="E16" s="628"/>
      <c r="F16" s="629"/>
      <c r="G16" s="628"/>
      <c r="H16" s="630"/>
      <c r="I16" s="629"/>
      <c r="J16" s="631"/>
      <c r="K16" s="632"/>
      <c r="L16" s="633"/>
      <c r="M16" s="634"/>
      <c r="N16" s="14"/>
      <c r="O16" s="632"/>
      <c r="P16" s="633"/>
      <c r="Q16" s="634"/>
      <c r="R16" s="635"/>
      <c r="S16" s="636"/>
      <c r="T16" s="17"/>
      <c r="U16" s="637"/>
      <c r="V16" s="638"/>
      <c r="W16" s="639"/>
      <c r="X16" s="640"/>
      <c r="Y16" s="596"/>
      <c r="Z16" s="596"/>
      <c r="AA16" s="641"/>
      <c r="AB16" s="642"/>
      <c r="AC16" s="643"/>
      <c r="AD16" s="644"/>
      <c r="AE16" s="14"/>
      <c r="AF16" s="637"/>
      <c r="AG16" s="638"/>
      <c r="AH16" s="639"/>
      <c r="AI16" s="640"/>
      <c r="AJ16" s="596"/>
      <c r="AK16" s="596"/>
      <c r="AL16" s="641"/>
      <c r="AM16" s="642"/>
      <c r="AN16" s="645"/>
      <c r="AO16" s="646"/>
      <c r="AP16" s="17"/>
      <c r="AQ16" s="637"/>
      <c r="AR16" s="638"/>
      <c r="AS16" s="639"/>
      <c r="AT16" s="640"/>
      <c r="AU16" s="596"/>
      <c r="AV16" s="596"/>
      <c r="AW16" s="641"/>
      <c r="AX16" s="642"/>
      <c r="AY16" s="647"/>
      <c r="AZ16" s="648"/>
      <c r="BA16" s="648"/>
      <c r="BB16" s="649"/>
      <c r="BC16" s="650"/>
      <c r="BD16" s="651"/>
      <c r="BE16" s="652"/>
      <c r="BF16" s="650"/>
      <c r="BG16" s="650"/>
      <c r="BH16" s="653"/>
      <c r="BI16" s="642"/>
      <c r="BJ16" s="631"/>
      <c r="BK16" s="654"/>
      <c r="BL16" s="654"/>
      <c r="BM16" s="637"/>
      <c r="BN16" s="638"/>
      <c r="BO16" s="639"/>
      <c r="BP16" s="640"/>
      <c r="BQ16" s="596"/>
      <c r="BR16" s="596"/>
      <c r="BS16" s="641"/>
      <c r="BT16" s="642"/>
      <c r="BU16" s="631"/>
      <c r="BV16" s="654"/>
      <c r="BW16" s="654"/>
      <c r="BX16" s="637"/>
      <c r="BY16" s="638"/>
      <c r="BZ16" s="639"/>
      <c r="CA16" s="640"/>
      <c r="CB16" s="596"/>
      <c r="CC16" s="596"/>
      <c r="CD16" s="641"/>
      <c r="CE16" s="642"/>
      <c r="CF16" s="643"/>
      <c r="CG16" s="655"/>
      <c r="CH16" s="644"/>
      <c r="CI16" s="637"/>
      <c r="CJ16" s="638"/>
      <c r="CK16" s="639"/>
      <c r="CL16" s="640"/>
      <c r="CM16" s="596"/>
      <c r="CN16" s="596"/>
      <c r="CO16" s="641"/>
      <c r="CP16" s="642"/>
      <c r="CQ16" s="643"/>
      <c r="CR16" s="656"/>
      <c r="CS16" s="656"/>
      <c r="CT16" s="637"/>
      <c r="CU16" s="638"/>
      <c r="CV16" s="639"/>
      <c r="CW16" s="640"/>
      <c r="CX16" s="596"/>
      <c r="CY16" s="596"/>
      <c r="CZ16" s="641"/>
      <c r="DA16" s="642"/>
      <c r="DB16" s="657"/>
      <c r="DC16" s="658"/>
      <c r="DD16" s="659"/>
      <c r="DE16" s="660"/>
      <c r="DF16" s="661"/>
      <c r="DG16" s="662"/>
      <c r="DH16" s="660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643"/>
      <c r="FC16" s="643"/>
      <c r="FD16" s="643"/>
      <c r="FE16" s="14"/>
      <c r="FF16" s="14"/>
      <c r="FG16" s="14"/>
      <c r="FH16" s="14"/>
      <c r="FI16" s="14"/>
      <c r="FJ16" s="14"/>
      <c r="FK16" s="14"/>
      <c r="FL16" s="14"/>
    </row>
    <row r="17" spans="1:168" ht="18.75" x14ac:dyDescent="0.3">
      <c r="A17" s="625"/>
      <c r="B17" s="626"/>
      <c r="C17" s="627"/>
      <c r="D17" s="628"/>
      <c r="E17" s="628"/>
      <c r="F17" s="629"/>
      <c r="G17" s="628"/>
      <c r="H17" s="630"/>
      <c r="I17" s="629"/>
      <c r="J17" s="631"/>
      <c r="K17" s="632"/>
      <c r="L17" s="633"/>
      <c r="M17" s="634"/>
      <c r="N17" s="14"/>
      <c r="O17" s="632"/>
      <c r="P17" s="633"/>
      <c r="Q17" s="634"/>
      <c r="R17" s="635"/>
      <c r="S17" s="636"/>
      <c r="T17" s="17"/>
      <c r="U17" s="637"/>
      <c r="V17" s="638"/>
      <c r="W17" s="639"/>
      <c r="X17" s="640"/>
      <c r="Y17" s="596"/>
      <c r="Z17" s="596"/>
      <c r="AA17" s="641"/>
      <c r="AB17" s="642"/>
      <c r="AC17" s="643"/>
      <c r="AD17" s="644"/>
      <c r="AE17" s="14"/>
      <c r="AF17" s="637"/>
      <c r="AG17" s="638"/>
      <c r="AH17" s="639"/>
      <c r="AI17" s="640"/>
      <c r="AJ17" s="596"/>
      <c r="AK17" s="596"/>
      <c r="AL17" s="641"/>
      <c r="AM17" s="642"/>
      <c r="AN17" s="645"/>
      <c r="AO17" s="646"/>
      <c r="AP17" s="17"/>
      <c r="AQ17" s="637"/>
      <c r="AR17" s="638"/>
      <c r="AS17" s="639"/>
      <c r="AT17" s="640"/>
      <c r="AU17" s="596"/>
      <c r="AV17" s="596"/>
      <c r="AW17" s="641"/>
      <c r="AX17" s="642"/>
      <c r="AY17" s="647"/>
      <c r="AZ17" s="648"/>
      <c r="BA17" s="648"/>
      <c r="BB17" s="649"/>
      <c r="BC17" s="650"/>
      <c r="BD17" s="651"/>
      <c r="BE17" s="652"/>
      <c r="BF17" s="650"/>
      <c r="BG17" s="650"/>
      <c r="BH17" s="653"/>
      <c r="BI17" s="642"/>
      <c r="BJ17" s="631"/>
      <c r="BK17" s="654"/>
      <c r="BL17" s="654"/>
      <c r="BM17" s="637"/>
      <c r="BN17" s="638"/>
      <c r="BO17" s="639"/>
      <c r="BP17" s="640"/>
      <c r="BQ17" s="596"/>
      <c r="BR17" s="596"/>
      <c r="BS17" s="641"/>
      <c r="BT17" s="642"/>
      <c r="BU17" s="631"/>
      <c r="BV17" s="654"/>
      <c r="BW17" s="654"/>
      <c r="BX17" s="637"/>
      <c r="BY17" s="638"/>
      <c r="BZ17" s="639"/>
      <c r="CA17" s="640"/>
      <c r="CB17" s="596"/>
      <c r="CC17" s="596"/>
      <c r="CD17" s="641"/>
      <c r="CE17" s="642"/>
      <c r="CF17" s="643"/>
      <c r="CG17" s="655"/>
      <c r="CH17" s="644"/>
      <c r="CI17" s="637"/>
      <c r="CJ17" s="638"/>
      <c r="CK17" s="639"/>
      <c r="CL17" s="640"/>
      <c r="CM17" s="596"/>
      <c r="CN17" s="596"/>
      <c r="CO17" s="641"/>
      <c r="CP17" s="642"/>
      <c r="CQ17" s="643"/>
      <c r="CR17" s="656"/>
      <c r="CS17" s="656"/>
      <c r="CT17" s="637"/>
      <c r="CU17" s="638"/>
      <c r="CV17" s="639"/>
      <c r="CW17" s="640"/>
      <c r="CX17" s="596"/>
      <c r="CY17" s="596"/>
      <c r="CZ17" s="641"/>
      <c r="DA17" s="642"/>
      <c r="DB17" s="657"/>
      <c r="DC17" s="658"/>
      <c r="DD17" s="659"/>
      <c r="DE17" s="660"/>
      <c r="DF17" s="661"/>
      <c r="DG17" s="662"/>
      <c r="DH17" s="660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643"/>
      <c r="FC17" s="643"/>
      <c r="FD17" s="643"/>
      <c r="FE17" s="14"/>
      <c r="FF17" s="14"/>
      <c r="FG17" s="14"/>
      <c r="FH17" s="14"/>
      <c r="FI17" s="14"/>
      <c r="FJ17" s="14"/>
      <c r="FK17" s="14"/>
      <c r="FL17" s="14"/>
    </row>
    <row r="18" spans="1:168" ht="18.75" x14ac:dyDescent="0.3">
      <c r="A18" s="625"/>
      <c r="B18" s="626"/>
      <c r="C18" s="627"/>
      <c r="D18" s="628"/>
      <c r="E18" s="628"/>
      <c r="F18" s="629"/>
      <c r="G18" s="628"/>
      <c r="H18" s="630"/>
      <c r="I18" s="629"/>
      <c r="J18" s="631"/>
      <c r="K18" s="632"/>
      <c r="L18" s="633"/>
      <c r="M18" s="634"/>
      <c r="N18" s="14"/>
      <c r="O18" s="632"/>
      <c r="P18" s="633"/>
      <c r="Q18" s="634"/>
      <c r="R18" s="635"/>
      <c r="S18" s="636"/>
      <c r="T18" s="17"/>
      <c r="U18" s="637"/>
      <c r="V18" s="638"/>
      <c r="W18" s="639"/>
      <c r="X18" s="640"/>
      <c r="Y18" s="596"/>
      <c r="Z18" s="596"/>
      <c r="AA18" s="641"/>
      <c r="AB18" s="642"/>
      <c r="AC18" s="643"/>
      <c r="AD18" s="644"/>
      <c r="AE18" s="14"/>
      <c r="AF18" s="637"/>
      <c r="AG18" s="638"/>
      <c r="AH18" s="639"/>
      <c r="AI18" s="640"/>
      <c r="AJ18" s="596"/>
      <c r="AK18" s="596"/>
      <c r="AL18" s="641"/>
      <c r="AM18" s="642"/>
      <c r="AN18" s="645"/>
      <c r="AO18" s="646"/>
      <c r="AP18" s="17"/>
      <c r="AQ18" s="637"/>
      <c r="AR18" s="638"/>
      <c r="AS18" s="639"/>
      <c r="AT18" s="640"/>
      <c r="AU18" s="596"/>
      <c r="AV18" s="596"/>
      <c r="AW18" s="641"/>
      <c r="AX18" s="642"/>
      <c r="AY18" s="647"/>
      <c r="AZ18" s="648"/>
      <c r="BA18" s="648"/>
      <c r="BB18" s="649"/>
      <c r="BC18" s="650"/>
      <c r="BD18" s="651"/>
      <c r="BE18" s="652"/>
      <c r="BF18" s="650"/>
      <c r="BG18" s="650"/>
      <c r="BH18" s="653"/>
      <c r="BI18" s="642"/>
      <c r="BJ18" s="631"/>
      <c r="BK18" s="654"/>
      <c r="BL18" s="654"/>
      <c r="BM18" s="637"/>
      <c r="BN18" s="638"/>
      <c r="BO18" s="639"/>
      <c r="BP18" s="640"/>
      <c r="BQ18" s="596"/>
      <c r="BR18" s="596"/>
      <c r="BS18" s="641"/>
      <c r="BT18" s="642"/>
      <c r="BU18" s="631"/>
      <c r="BV18" s="654"/>
      <c r="BW18" s="654"/>
      <c r="BX18" s="637"/>
      <c r="BY18" s="638"/>
      <c r="BZ18" s="639"/>
      <c r="CA18" s="640"/>
      <c r="CB18" s="596"/>
      <c r="CC18" s="596"/>
      <c r="CD18" s="641"/>
      <c r="CE18" s="642"/>
      <c r="CF18" s="643"/>
      <c r="CG18" s="655"/>
      <c r="CH18" s="644"/>
      <c r="CI18" s="637"/>
      <c r="CJ18" s="638"/>
      <c r="CK18" s="639"/>
      <c r="CL18" s="640"/>
      <c r="CM18" s="596"/>
      <c r="CN18" s="596"/>
      <c r="CO18" s="641"/>
      <c r="CP18" s="642"/>
      <c r="CQ18" s="643"/>
      <c r="CR18" s="656"/>
      <c r="CS18" s="656"/>
      <c r="CT18" s="637"/>
      <c r="CU18" s="638"/>
      <c r="CV18" s="639"/>
      <c r="CW18" s="640"/>
      <c r="CX18" s="596"/>
      <c r="CY18" s="596"/>
      <c r="CZ18" s="641"/>
      <c r="DA18" s="642"/>
      <c r="DB18" s="657"/>
      <c r="DC18" s="658"/>
      <c r="DD18" s="659"/>
      <c r="DE18" s="660"/>
      <c r="DF18" s="661"/>
      <c r="DG18" s="662"/>
      <c r="DH18" s="660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643"/>
      <c r="FC18" s="643"/>
      <c r="FD18" s="643"/>
      <c r="FE18" s="14"/>
      <c r="FF18" s="14"/>
      <c r="FG18" s="14"/>
      <c r="FH18" s="14"/>
      <c r="FI18" s="14"/>
      <c r="FJ18" s="14"/>
      <c r="FK18" s="14"/>
      <c r="FL18" s="14"/>
    </row>
  </sheetData>
  <autoFilter ref="A1:JM15"/>
  <conditionalFormatting sqref="M1 Q1 O15:P18 N14:N15 J1:L2 N1:P14 K3:L18">
    <cfRule type="cellIs" dxfId="50" priority="46" stopIfTrue="1" operator="lessThan">
      <formula>4.95</formula>
    </cfRule>
  </conditionalFormatting>
  <conditionalFormatting sqref="DY1:EC1 EJ1:EP1 CU1:CY1 BN1:BR1 J1:Q1 V1:Z1 AR1:AV1 AG1:AK1 BY1:CE1 BC1:BG1 CJ1:CN1 DN1:DR1 EU1:EY1 FF1:FJ1 CJ2:CJ18 BY2:BY18 BN2:BN18 AR2:AR18 BC2:BC18 AG2:AG18 V2:V18 CU2:CU18 DN2:DN15 EU2:EU15 FF2:FF15 EJ2:EJ15 DY2:DY15 FQ2:FQ15 GM2:GM15 GB2:GB15 HJ2:HJ15 HU2:HU15 IQ2:IQ15">
    <cfRule type="cellIs" dxfId="49" priority="45" operator="lessThan">
      <formula>3.95</formula>
    </cfRule>
  </conditionalFormatting>
  <conditionalFormatting sqref="M1 Q1 K2:L18 O2:P18">
    <cfRule type="cellIs" dxfId="48" priority="42" stopIfTrue="1" operator="lessThan">
      <formula>4.95</formula>
    </cfRule>
    <cfRule type="cellIs" dxfId="47" priority="43" stopIfTrue="1" operator="lessThan">
      <formula>4.95</formula>
    </cfRule>
    <cfRule type="cellIs" dxfId="46" priority="44" stopIfTrue="1" operator="lessThan">
      <formula>4.95</formula>
    </cfRule>
  </conditionalFormatting>
  <conditionalFormatting sqref="K1:K18 O1:O18">
    <cfRule type="containsText" dxfId="45" priority="40" stopIfTrue="1" operator="containsText" text="f">
      <formula>NOT(ISERROR(SEARCH("f",K1)))</formula>
    </cfRule>
    <cfRule type="containsText" dxfId="44" priority="41" stopIfTrue="1" operator="containsText" text="f">
      <formula>NOT(ISERROR(SEARCH("f",K1)))</formula>
    </cfRule>
  </conditionalFormatting>
  <conditionalFormatting sqref="J1 M1:N1 Q1 L1:L18 P1:P18">
    <cfRule type="cellIs" dxfId="43" priority="39" stopIfTrue="1" operator="greaterThan">
      <formula>0</formula>
    </cfRule>
  </conditionalFormatting>
  <conditionalFormatting sqref="N15">
    <cfRule type="cellIs" dxfId="42" priority="20" stopIfTrue="1" operator="lessThan">
      <formula>4.95</formula>
    </cfRule>
  </conditionalFormatting>
  <conditionalFormatting sqref="FQ1:FU1">
    <cfRule type="cellIs" dxfId="41" priority="19" operator="lessThan">
      <formula>3.95</formula>
    </cfRule>
  </conditionalFormatting>
  <conditionalFormatting sqref="GM1:GS1">
    <cfRule type="cellIs" dxfId="40" priority="16" operator="lessThan">
      <formula>3.95</formula>
    </cfRule>
  </conditionalFormatting>
  <conditionalFormatting sqref="GB1:GF1">
    <cfRule type="cellIs" dxfId="39" priority="17" operator="lessThan">
      <formula>3.95</formula>
    </cfRule>
  </conditionalFormatting>
  <conditionalFormatting sqref="HJ1">
    <cfRule type="cellIs" dxfId="38" priority="14" operator="lessThan">
      <formula>3.95</formula>
    </cfRule>
  </conditionalFormatting>
  <conditionalFormatting sqref="HK1">
    <cfRule type="cellIs" dxfId="37" priority="13" operator="lessThan">
      <formula>3.95</formula>
    </cfRule>
  </conditionalFormatting>
  <conditionalFormatting sqref="HL1:HN1">
    <cfRule type="cellIs" dxfId="36" priority="12" operator="lessThan">
      <formula>3.95</formula>
    </cfRule>
  </conditionalFormatting>
  <conditionalFormatting sqref="HU1:HY1">
    <cfRule type="cellIs" dxfId="35" priority="11" operator="lessThan">
      <formula>3.95</formula>
    </cfRule>
  </conditionalFormatting>
  <conditionalFormatting sqref="JC1">
    <cfRule type="cellIs" dxfId="34" priority="2" operator="lessThan">
      <formula>3.95</formula>
    </cfRule>
  </conditionalFormatting>
  <conditionalFormatting sqref="IF1:IJ1 IF2:IF15">
    <cfRule type="cellIs" dxfId="33" priority="10" operator="lessThan">
      <formula>3.95</formula>
    </cfRule>
  </conditionalFormatting>
  <conditionalFormatting sqref="IQ1">
    <cfRule type="cellIs" dxfId="32" priority="8" operator="lessThan">
      <formula>3.95</formula>
    </cfRule>
  </conditionalFormatting>
  <conditionalFormatting sqref="IS1:IU1">
    <cfRule type="cellIs" dxfId="31" priority="7" operator="lessThan">
      <formula>3.95</formula>
    </cfRule>
  </conditionalFormatting>
  <conditionalFormatting sqref="IR1">
    <cfRule type="cellIs" dxfId="30" priority="6" operator="lessThan">
      <formula>3.95</formula>
    </cfRule>
  </conditionalFormatting>
  <conditionalFormatting sqref="JB2:JB15">
    <cfRule type="cellIs" dxfId="29" priority="5" operator="lessThan">
      <formula>3.95</formula>
    </cfRule>
  </conditionalFormatting>
  <conditionalFormatting sqref="JB1">
    <cfRule type="cellIs" dxfId="28" priority="4" operator="lessThan">
      <formula>3.95</formula>
    </cfRule>
  </conditionalFormatting>
  <conditionalFormatting sqref="JD1:JF1">
    <cfRule type="cellIs" dxfId="27" priority="3" operator="lessThan">
      <formula>3.95</formula>
    </cfRule>
  </conditionalFormatting>
  <conditionalFormatting sqref="J3:J15">
    <cfRule type="cellIs" dxfId="26" priority="1" stopIfTrue="1" operator="lessThan">
      <formula>4.95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73X1</vt:lpstr>
      <vt:lpstr>44KT1</vt:lpstr>
      <vt:lpstr>01ĐH1</vt:lpstr>
      <vt:lpstr>01HV1</vt:lpstr>
      <vt:lpstr>03TM1</vt:lpstr>
      <vt:lpstr>03CT1</vt:lpstr>
      <vt:lpstr>03CT2</vt:lpstr>
      <vt:lpstr>03NT1.</vt:lpstr>
      <vt:lpstr>03CT3</vt:lpstr>
      <vt:lpstr>03TM2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2023-08-08T08:03:12Z</dcterms:modified>
</cp:coreProperties>
</file>